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7E11882C-4590-414F-9D6A-83EA80D2A5F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lanilha" sheetId="1" r:id="rId1"/>
    <sheet name="orcamento" sheetId="8" r:id="rId2"/>
  </sheets>
  <definedNames>
    <definedName name="JR_PAGE_ANCHOR_0_1" localSheetId="1">orcamento!$A$1</definedName>
    <definedName name="JR_PAGE_ANCHOR_0_1">Planilha!$A$1</definedName>
  </definedNames>
  <calcPr calcId="191029"/>
</workbook>
</file>

<file path=xl/calcChain.xml><?xml version="1.0" encoding="utf-8"?>
<calcChain xmlns="http://schemas.openxmlformats.org/spreadsheetml/2006/main">
  <c r="K15" i="8" l="1"/>
  <c r="F24" i="8" s="1"/>
  <c r="J8" i="1"/>
  <c r="J13" i="1"/>
  <c r="J19" i="1"/>
  <c r="J21" i="1"/>
  <c r="J24" i="1"/>
  <c r="J29" i="1"/>
  <c r="J35" i="1"/>
  <c r="J37" i="1"/>
  <c r="J40" i="1"/>
  <c r="J45" i="1"/>
  <c r="J51" i="1"/>
  <c r="J53" i="1"/>
  <c r="J56" i="1"/>
  <c r="I6" i="1"/>
  <c r="J6" i="1" s="1"/>
  <c r="I7" i="1"/>
  <c r="J7" i="1" s="1"/>
  <c r="I8" i="1"/>
  <c r="I9" i="1"/>
  <c r="J9" i="1" s="1"/>
  <c r="I10" i="1"/>
  <c r="J10" i="1" s="1"/>
  <c r="I11" i="1"/>
  <c r="J11" i="1" s="1"/>
  <c r="I12" i="1"/>
  <c r="J12" i="1" s="1"/>
  <c r="I13" i="1"/>
  <c r="I14" i="1"/>
  <c r="J14" i="1" s="1"/>
  <c r="I15" i="1"/>
  <c r="J15" i="1" s="1"/>
  <c r="I16" i="1"/>
  <c r="J16" i="1" s="1"/>
  <c r="I17" i="1"/>
  <c r="J17" i="1" s="1"/>
  <c r="I18" i="1"/>
  <c r="J18" i="1" s="1"/>
  <c r="I19" i="1"/>
  <c r="I20" i="1"/>
  <c r="J20" i="1" s="1"/>
  <c r="I21" i="1"/>
  <c r="I22" i="1"/>
  <c r="J22" i="1" s="1"/>
  <c r="I23" i="1"/>
  <c r="J23" i="1" s="1"/>
  <c r="I24" i="1"/>
  <c r="I25" i="1"/>
  <c r="J25" i="1" s="1"/>
  <c r="I26" i="1"/>
  <c r="J26" i="1" s="1"/>
  <c r="I27" i="1"/>
  <c r="J27" i="1" s="1"/>
  <c r="I28" i="1"/>
  <c r="J28" i="1" s="1"/>
  <c r="I29" i="1"/>
  <c r="I30" i="1"/>
  <c r="J30" i="1" s="1"/>
  <c r="I31" i="1"/>
  <c r="J31" i="1" s="1"/>
  <c r="I32" i="1"/>
  <c r="J32" i="1" s="1"/>
  <c r="I33" i="1"/>
  <c r="J33" i="1" s="1"/>
  <c r="I34" i="1"/>
  <c r="J34" i="1" s="1"/>
  <c r="I35" i="1"/>
  <c r="I36" i="1"/>
  <c r="J36" i="1" s="1"/>
  <c r="I37" i="1"/>
  <c r="I38" i="1"/>
  <c r="J38" i="1" s="1"/>
  <c r="I39" i="1"/>
  <c r="J39" i="1" s="1"/>
  <c r="I40" i="1"/>
  <c r="I41" i="1"/>
  <c r="J41" i="1" s="1"/>
  <c r="I42" i="1"/>
  <c r="J42" i="1" s="1"/>
  <c r="I43" i="1"/>
  <c r="J43" i="1" s="1"/>
  <c r="I44" i="1"/>
  <c r="J44" i="1" s="1"/>
  <c r="I45" i="1"/>
  <c r="I46" i="1"/>
  <c r="J46" i="1" s="1"/>
  <c r="I47" i="1"/>
  <c r="J47" i="1" s="1"/>
  <c r="I48" i="1"/>
  <c r="J48" i="1" s="1"/>
  <c r="I49" i="1"/>
  <c r="J49" i="1" s="1"/>
  <c r="I50" i="1"/>
  <c r="J50" i="1" s="1"/>
  <c r="I51" i="1"/>
  <c r="I52" i="1"/>
  <c r="J52" i="1" s="1"/>
  <c r="I53" i="1"/>
  <c r="I54" i="1"/>
  <c r="J54" i="1" s="1"/>
  <c r="I55" i="1"/>
  <c r="J55" i="1" s="1"/>
  <c r="I56" i="1"/>
  <c r="I57" i="1"/>
  <c r="J57" i="1" s="1"/>
  <c r="I58" i="1"/>
  <c r="J58" i="1" s="1"/>
  <c r="I59" i="1"/>
  <c r="J59" i="1" s="1"/>
  <c r="J3" i="1" s="1"/>
  <c r="I5" i="1"/>
  <c r="J5" i="1" s="1"/>
  <c r="J18" i="8" l="1"/>
  <c r="J20" i="8"/>
  <c r="J22" i="8"/>
  <c r="J24" i="8"/>
  <c r="G18" i="8"/>
  <c r="G20" i="8"/>
  <c r="G22" i="8"/>
  <c r="G24" i="8"/>
  <c r="G25" i="8" s="1"/>
  <c r="H18" i="8"/>
  <c r="H20" i="8"/>
  <c r="H22" i="8"/>
  <c r="H24" i="8"/>
  <c r="C17" i="8"/>
  <c r="C19" i="8"/>
  <c r="C21" i="8"/>
  <c r="C23" i="8"/>
  <c r="D18" i="8"/>
  <c r="E22" i="8"/>
  <c r="E24" i="8"/>
  <c r="E18" i="8"/>
  <c r="D20" i="8"/>
  <c r="D22" i="8"/>
  <c r="D24" i="8"/>
  <c r="E20" i="8"/>
  <c r="F18" i="8"/>
  <c r="F20" i="8"/>
  <c r="F22" i="8"/>
  <c r="K18" i="8" l="1"/>
  <c r="J25" i="8"/>
  <c r="F25" i="8"/>
  <c r="D25" i="8"/>
  <c r="D26" i="8" s="1"/>
  <c r="K24" i="8"/>
  <c r="K22" i="8"/>
  <c r="C25" i="8"/>
  <c r="K20" i="8"/>
  <c r="H25" i="8"/>
  <c r="E25" i="8"/>
  <c r="K25" i="8" l="1"/>
  <c r="E26" i="8"/>
  <c r="F26" i="8" s="1"/>
  <c r="G26" i="8" s="1"/>
  <c r="H26" i="8" s="1"/>
  <c r="J26" i="8" s="1"/>
</calcChain>
</file>

<file path=xl/sharedStrings.xml><?xml version="1.0" encoding="utf-8"?>
<sst xmlns="http://schemas.openxmlformats.org/spreadsheetml/2006/main" count="277" uniqueCount="191">
  <si>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</si>
  <si>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</si>
  <si>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</si>
  <si>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</si>
  <si>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</si>
  <si>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</si>
  <si>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</si>
  <si>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</si>
  <si>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</si>
  <si>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</si>
  <si>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SERVIÇOS INICIAIS</t>
  </si>
  <si>
    <t>1.1</t>
  </si>
  <si>
    <t>103689</t>
  </si>
  <si>
    <t>FORNECIMENTO E INSTALAÇÃO DE PLACA DE OBRA COM CHAPA GALVANIZADA E ESTRUTURA DE MADEIRA. AF_03/2022_PS</t>
  </si>
  <si>
    <t>SINAPI</t>
  </si>
  <si>
    <t>M2</t>
  </si>
  <si>
    <t>1.2</t>
  </si>
  <si>
    <t>00037524</t>
  </si>
  <si>
    <t>TELA PLASTICA LARANJA, TIPO TAPUME PARA SINALIZACAO, MALHA RETANGULAR, ROLO 1.20 X 50 M (L X C)</t>
  </si>
  <si>
    <t>M</t>
  </si>
  <si>
    <t>2</t>
  </si>
  <si>
    <t>QUADRA POLIESPORTIVA</t>
  </si>
  <si>
    <t>2.1</t>
  </si>
  <si>
    <t>DEMOLIÇÕES E REMOÇÕES</t>
  </si>
  <si>
    <t>2.1.1</t>
  </si>
  <si>
    <t>97628</t>
  </si>
  <si>
    <t>DEMOLIÇÃO DE LAJES, EM CONCRETO ARMADO, DE FORMA MANUAL, SEM REAPROVEITAMENTO. AF_09/2023</t>
  </si>
  <si>
    <t>M3</t>
  </si>
  <si>
    <t>2.1.2</t>
  </si>
  <si>
    <t>97626</t>
  </si>
  <si>
    <t>DEMOLIÇÃO DE PILARES E VIGAS EM CONCRETO ARMADO, DE FORMA MANUAL, SEM REAPROVEITAMENTO. AF_09/2023</t>
  </si>
  <si>
    <t>2.1.3</t>
  </si>
  <si>
    <t>104801</t>
  </si>
  <si>
    <t>REMOÇÃO DE ALAMBRADOS PARA QUADRAS POLIESPORTIVAS, ESTRUTURADO POR TUBOS DE AÇO GALVANIZADO, COM TELA DE ARAME GALVANIZADO, DE FORMA MANUAL, SEM REAPROVEITAMENTO. AF_09/2023</t>
  </si>
  <si>
    <t>2.1.4</t>
  </si>
  <si>
    <t>97645</t>
  </si>
  <si>
    <t>REMOÇÃO DE JANELAS, DE FORMA MANUAL, SEM REAPROVEITAMENTO. AF_09/2023</t>
  </si>
  <si>
    <t>2.1.5</t>
  </si>
  <si>
    <t>CM-0346</t>
  </si>
  <si>
    <t>REMOÇÃO DE PINTURA</t>
  </si>
  <si>
    <t>Composições Próprias</t>
  </si>
  <si>
    <t>M²</t>
  </si>
  <si>
    <t>2.1.6</t>
  </si>
  <si>
    <t>97644</t>
  </si>
  <si>
    <t>REMOÇÃO DE PORTAS, DE FORMA MANUAL, SEM REAPROVEITAMENTO. AF_09/2023</t>
  </si>
  <si>
    <t>2.1.7</t>
  </si>
  <si>
    <t>97638</t>
  </si>
  <si>
    <t>REMOÇÃO DE CHAPAS E PERFIS DE DRYWALL, DE FORMA MANUAL, SEM REAPROVEITAMENTO. AF_09/2023</t>
  </si>
  <si>
    <t>2.2</t>
  </si>
  <si>
    <t>PISOS</t>
  </si>
  <si>
    <t>2.2.1</t>
  </si>
  <si>
    <t>13.002.073 (E)</t>
  </si>
  <si>
    <t>PISO PORTÁTIL DE POLIPROPILENO EM QUADRAS POLIESPORTIVAS, ÁREA EXTERNA - FORNECIMENTO E INSTALAÇÃO</t>
  </si>
  <si>
    <t>SIURB</t>
  </si>
  <si>
    <t>2.2.2</t>
  </si>
  <si>
    <t>S990122</t>
  </si>
  <si>
    <t>Regularização de base para revestimento de pisos c/ argamassa de alta resistência, empregando argamassa de cimento e areia no traço 1:3 e espessura de 3 cm</t>
  </si>
  <si>
    <t>IOPES</t>
  </si>
  <si>
    <t>m2</t>
  </si>
  <si>
    <t>2.2.3</t>
  </si>
  <si>
    <t>88242</t>
  </si>
  <si>
    <t>AJUDANTE DE PEDREIRO COM ENCARGOS COMPLEMENTARES</t>
  </si>
  <si>
    <t>H</t>
  </si>
  <si>
    <t>2.2.4</t>
  </si>
  <si>
    <t>88309</t>
  </si>
  <si>
    <t>PEDREIRO COM ENCARGOS COMPLEMENTARES</t>
  </si>
  <si>
    <t>2.3</t>
  </si>
  <si>
    <t>PAREDES, VIGAS E LAJES</t>
  </si>
  <si>
    <t>2.3.1</t>
  </si>
  <si>
    <t>LSF-CG</t>
  </si>
  <si>
    <t>Parede externa em steel frame com placa cimentícia e gesso interno</t>
  </si>
  <si>
    <t>m²</t>
  </si>
  <si>
    <t>2.3.2</t>
  </si>
  <si>
    <t>PLEO-51735</t>
  </si>
  <si>
    <t>VIGA CONCRETO ARMADO FCK 25MPA-ESCOR,FORMA,ARM,LANC,CURA,DES</t>
  </si>
  <si>
    <t>2.4</t>
  </si>
  <si>
    <t>IMPERMEABILIZAÇÕES</t>
  </si>
  <si>
    <t>2.4.1</t>
  </si>
  <si>
    <t>11.02.024</t>
  </si>
  <si>
    <t>Impermeabilizacao com manta asfaltica pre fabricada 4mm - BDI = 23,00</t>
  </si>
  <si>
    <t>SP Educação</t>
  </si>
  <si>
    <t>2.4.2</t>
  </si>
  <si>
    <t>PLEO-165122</t>
  </si>
  <si>
    <t>ALGEROZ CHAPA GALVANIZADA CORTE 40-FIXO ALVENARIA</t>
  </si>
  <si>
    <t>2.5</t>
  </si>
  <si>
    <t>ALAMBRADO E ACESSÓRIOS</t>
  </si>
  <si>
    <t>2.5.1</t>
  </si>
  <si>
    <t>102364</t>
  </si>
  <si>
    <t>ALAMBRADO PARA QUADRA POLIESPORTIVA, ESTRUTURADO POR TUBOS DE AÇO GALVANIZADO, (MONTANTES COM DIÂMETRO 2", TRAVESSAS E ESCORAS COM DIÂMETRO 1 ¼"), COM TELA DE ARAME GALVANIZADO, FIO 10 BWG E MALHA QUADRADA 5X5CM (EXCETO MURETA). AF_12/2025</t>
  </si>
  <si>
    <t>2.5.2</t>
  </si>
  <si>
    <t>I071711</t>
  </si>
  <si>
    <t>REDE EM CORDA DE NYLON P/PROTECAO QUADRA ESPORTES MALHA 10X10CM</t>
  </si>
  <si>
    <t>2.5.3</t>
  </si>
  <si>
    <t>16.01.064</t>
  </si>
  <si>
    <t>Pt-29 portao de tela para quadra - BDI = 23,00</t>
  </si>
  <si>
    <t>2.5.4</t>
  </si>
  <si>
    <t>CI 09.05.0300 (A)</t>
  </si>
  <si>
    <t>Tela Sombrit ou similar, com 80% de proteção. Fornecimento e instalação.(desonerado)</t>
  </si>
  <si>
    <t>SCO</t>
  </si>
  <si>
    <t>2.6</t>
  </si>
  <si>
    <t>ESQUADRIAS</t>
  </si>
  <si>
    <t>2.6.1</t>
  </si>
  <si>
    <t>25.02.020</t>
  </si>
  <si>
    <t>Porta de entrada de abrir em alumínio anodizado, sob medida</t>
  </si>
  <si>
    <t>SP Obras</t>
  </si>
  <si>
    <t>2.6.2</t>
  </si>
  <si>
    <t>102164</t>
  </si>
  <si>
    <t>INSTALAÇÃO DE VIDRO LISO INCOLOR, E = 5 MM, EM ESQUADRIA DE ALUMÍNIO OU PVC, FIXADO COM BAGUETE. AF_11/2025</t>
  </si>
  <si>
    <t>2.6.3</t>
  </si>
  <si>
    <t>08.002.051 (E)</t>
  </si>
  <si>
    <t>CA.02 - CAIXILHO EM ALUMÍNIO ANODIZADO, FIXO, SEM VENTILAÇÃO PERMANENTE</t>
  </si>
  <si>
    <t>2.7</t>
  </si>
  <si>
    <t>PINTURAS</t>
  </si>
  <si>
    <t>2.7.1</t>
  </si>
  <si>
    <t>88417</t>
  </si>
  <si>
    <t>APLICAÇÃO MANUAL DE PINTURA COM TINTA TEXTURIZADA ACRÍLICA EM PANOS CEGOS DE FACHADA (SEM PRESENÇA DE VÃOS) DE EDIFÍCIOS DE MÚLTIPLOS PAVIMENTOS, UMA COR. AF_03/2024</t>
  </si>
  <si>
    <t>2.7.2</t>
  </si>
  <si>
    <t>88489</t>
  </si>
  <si>
    <t>PINTURA LÁTEX ACRÍLICA PREMIUM, APLICAÇÃO MANUAL EM PAREDES, DUAS DEMÃOS. AF_04/2023</t>
  </si>
  <si>
    <t>2.7.3</t>
  </si>
  <si>
    <t>88495</t>
  </si>
  <si>
    <t>EMASSAMENTO COM MASSA LÁTEX, APLICAÇÃO EM PAREDE, UMA DEMÃO, LIXAMENTO MANUAL. AF_04/2023</t>
  </si>
  <si>
    <t>2.8</t>
  </si>
  <si>
    <t>ELÉTRICA E ILUMINAÇÃO</t>
  </si>
  <si>
    <t>2.8.1</t>
  </si>
  <si>
    <t>13176</t>
  </si>
  <si>
    <t>REFLETOR LED 100W, GRAU DE PROTECAO IP65 OU IP66, PARA ILUMINACAO DE QUADRAS ESPORTIVAS, PATIOS, FACHADAS E AREAS SIMILARES</t>
  </si>
  <si>
    <t>EMOP</t>
  </si>
  <si>
    <t>UN</t>
  </si>
  <si>
    <t>2.8.2</t>
  </si>
  <si>
    <t>14876</t>
  </si>
  <si>
    <t>REFLETOR LED 50W, GRAU DE PROTECAO IP65 OU IP66, PARA ILUMINACAO DE QUADRAS ESPORTIVAS, PATIOS, FACHADAS E AREAS SIMILARES</t>
  </si>
  <si>
    <t>2.8.3</t>
  </si>
  <si>
    <t>IT 24.26.0150 (A)</t>
  </si>
  <si>
    <t>Instalação de ponto de tomada de sobrepor, compreendendo: 12m de fio paralelo de 2,5mm2, bucha de nylon, parafusos e tomada de sobrepor.(desonerado)</t>
  </si>
  <si>
    <t>un</t>
  </si>
  <si>
    <t>2.8.4</t>
  </si>
  <si>
    <t>15.015.0266-A</t>
  </si>
  <si>
    <t>INSTALACAO DE PONTO DE TOMADA, APARENTE, EQUIVALENTE A 2 VARASDE ELETRODUTO DE PVC RIGIDO DE 1/2", 18, 00M DE FIO 2, 5MM2, CAIXAS, CONEXOES E TOMADA DE SOBREPOR 2P+T, 20A</t>
  </si>
  <si>
    <t>2.8.5</t>
  </si>
  <si>
    <t>88247</t>
  </si>
  <si>
    <t>AUXILIAR DE ELETRICISTA COM ENCARGOS COMPLEMENTARES</t>
  </si>
  <si>
    <t>2.8.6</t>
  </si>
  <si>
    <t>88264</t>
  </si>
  <si>
    <t>ELETRICISTA COM ENCARGOS COMPLEMENTARES</t>
  </si>
  <si>
    <t>2.9</t>
  </si>
  <si>
    <t>REDE LÓGICA</t>
  </si>
  <si>
    <t>2.9.1</t>
  </si>
  <si>
    <t>69.08.012</t>
  </si>
  <si>
    <t>Distribuidor interno óptico 1U de até 24 fibras - completo</t>
  </si>
  <si>
    <t>2.9.2</t>
  </si>
  <si>
    <t>39.27.030</t>
  </si>
  <si>
    <t>Cabo óptico multimodo, 6 fibras, 50/125 µm - uso interno/externo</t>
  </si>
  <si>
    <t>2.9.3</t>
  </si>
  <si>
    <t>69.20.180</t>
  </si>
  <si>
    <t>Cordão óptico duplex, multimodo com conector LC/LC - 2,5 m</t>
  </si>
  <si>
    <t>2.9.4</t>
  </si>
  <si>
    <t>I_10085_IFRS</t>
  </si>
  <si>
    <t>Cabo de Rede Gigalan CAT.6 Furukawa U/UTP 24AWG x 4P Vermelho caixa com 305 Metros - 23420001</t>
  </si>
  <si>
    <t>2.9.5</t>
  </si>
  <si>
    <t>05.01.07.100.17</t>
  </si>
  <si>
    <t>Terminador óptico para 6 fibras</t>
  </si>
  <si>
    <t>CPTM</t>
  </si>
  <si>
    <t>2.9.6</t>
  </si>
  <si>
    <t>COT-03-24072026</t>
  </si>
  <si>
    <t>Fornecimento e Instalação de Módulo Transceptor Óptico 1.25GB BiDi SFP Tx1550nm/Rx1310nm 10Km SC DDM</t>
  </si>
  <si>
    <t>MERCADO</t>
  </si>
  <si>
    <t>3</t>
  </si>
  <si>
    <t>SERVIÇOS FINAIS</t>
  </si>
  <si>
    <t>3.1</t>
  </si>
  <si>
    <t>S030304</t>
  </si>
  <si>
    <t>Índice de preço para remoção de entulho decorrente da execução de obras (Classe A CONAMA - NBR 10.004 - Classe II-B), incluindo aluguel da caçamba, carga, transporte e descarga em área licenciada</t>
  </si>
  <si>
    <t>m3</t>
  </si>
  <si>
    <t>VALOR BDI TOTAL:</t>
  </si>
  <si>
    <t>VALOR ORÇAMENTO:</t>
  </si>
  <si>
    <t>VALOR TOTAL:</t>
  </si>
  <si>
    <t>Benefícios e Despesas Indiretas (BDI)</t>
  </si>
  <si>
    <t>4</t>
  </si>
  <si>
    <t>Total parcela</t>
  </si>
  <si>
    <t>MÊS 6</t>
  </si>
  <si>
    <t>MÊS 5</t>
  </si>
  <si>
    <t>MÊS 4</t>
  </si>
  <si>
    <t>MÊS 3</t>
  </si>
  <si>
    <t>MÊS 2</t>
  </si>
  <si>
    <t>MÊS 1</t>
  </si>
  <si>
    <t>VALOR (R$)</t>
  </si>
  <si>
    <t>% DESCONTO OFERTADO NA LICITAÇÃO</t>
  </si>
  <si>
    <t>VALOR FINAL</t>
  </si>
  <si>
    <t>% DESCONTO OFERTADO</t>
  </si>
  <si>
    <t>PREÇO TOTAL COM DESCONTO</t>
  </si>
  <si>
    <t>CRONOGRAMA FÍSICO-FINANCEIRO CONSIDERANDO O DESCONTO OFERTADO NA LICITAÇÃO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</si>
</sst>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\R\$\ #,##0.00"/>
    <numFmt numFmtId="165" formatCode="\R\$\ ###,###,##0.00"/>
    <numFmt numFmtId="166" formatCode="#,##0.00%"/>
  </numFmts>
  <fonts count="18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6"/>
      <color rgb="FF000000"/>
      <name val="SansSerif"/>
      <family val="2"/>
    </font>
    <font>
      <sz val="7"/>
      <color rgb="FF000000"/>
      <name val="SansSerif"/>
      <family val="2"/>
    </font>
    <font>
      <sz val="5"/>
      <color rgb="FF000000"/>
      <name val="Arial"/>
      <family val="2"/>
    </font>
    <font>
      <sz val="9"/>
      <color rgb="FF000000"/>
      <name val="SansSerif"/>
      <family val="2"/>
    </font>
    <font>
      <b/>
      <sz val="17"/>
      <color rgb="FFFF0000"/>
      <name val="Calibri"/>
    </font>
    <font>
      <b/>
      <sz val="20"/>
      <color rgb="FF000000"/>
      <name val="Calibri"/>
    </font>
    <font>
      <b/>
      <sz val="8"/>
      <color rgb="FF000000"/>
      <name val="Arial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6"/>
      <color rgb="FF000000"/>
      <name val="SansSerif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FFFF00"/>
        <bgColor rgb="FFFFFF00"/>
      </patternFill>
    </fill>
    <fill>
      <patternFill patternType="solid">
        <fgColor rgb="FF9BBB59"/>
        <bgColor rgb="FF9BBB59"/>
      </patternFill>
    </fill>
    <fill>
      <patternFill patternType="solid">
        <fgColor rgb="FFFF0000"/>
        <bgColor rgb="FFFF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5" fillId="12" borderId="1"/>
  </cellStyleXfs>
  <cellXfs count="73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justify" vertical="center" wrapText="1"/>
    </xf>
    <xf numFmtId="4" fontId="3" fillId="9" borderId="2" xfId="0" applyNumberFormat="1" applyFont="1" applyFill="1" applyBorder="1" applyAlignment="1">
      <alignment horizontal="right" vertical="center" wrapText="1"/>
    </xf>
    <xf numFmtId="164" fontId="3" fillId="10" borderId="2" xfId="0" applyNumberFormat="1" applyFont="1" applyFill="1" applyBorder="1" applyAlignment="1">
      <alignment horizontal="right" vertical="center" wrapText="1"/>
    </xf>
    <xf numFmtId="165" fontId="3" fillId="11" borderId="2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5" fillId="12" borderId="1" xfId="2"/>
    <xf numFmtId="164" fontId="6" fillId="13" borderId="2" xfId="2" applyNumberFormat="1" applyFont="1" applyFill="1" applyBorder="1" applyAlignment="1">
      <alignment horizontal="right" vertical="center" wrapText="1"/>
    </xf>
    <xf numFmtId="164" fontId="6" fillId="13" borderId="2" xfId="2" applyNumberFormat="1" applyFont="1" applyFill="1" applyBorder="1" applyAlignment="1">
      <alignment horizontal="right" vertical="center" wrapText="1"/>
    </xf>
    <xf numFmtId="164" fontId="7" fillId="13" borderId="3" xfId="2" applyNumberFormat="1" applyFont="1" applyFill="1" applyBorder="1" applyAlignment="1">
      <alignment horizontal="right" vertical="center" wrapText="1"/>
    </xf>
    <xf numFmtId="0" fontId="5" fillId="13" borderId="4" xfId="2" applyFill="1" applyBorder="1" applyAlignment="1" applyProtection="1">
      <alignment wrapText="1"/>
      <protection locked="0"/>
    </xf>
    <xf numFmtId="0" fontId="5" fillId="13" borderId="5" xfId="2" applyFill="1" applyBorder="1" applyAlignment="1" applyProtection="1">
      <alignment wrapText="1"/>
      <protection locked="0"/>
    </xf>
    <xf numFmtId="164" fontId="6" fillId="13" borderId="6" xfId="2" applyNumberFormat="1" applyFont="1" applyFill="1" applyBorder="1" applyAlignment="1">
      <alignment horizontal="right" vertical="center" wrapText="1"/>
    </xf>
    <xf numFmtId="164" fontId="6" fillId="13" borderId="6" xfId="2" applyNumberFormat="1" applyFont="1" applyFill="1" applyBorder="1" applyAlignment="1">
      <alignment horizontal="right" vertical="center" wrapText="1"/>
    </xf>
    <xf numFmtId="0" fontId="5" fillId="13" borderId="7" xfId="2" applyFill="1" applyBorder="1" applyAlignment="1" applyProtection="1">
      <alignment wrapText="1"/>
      <protection locked="0"/>
    </xf>
    <xf numFmtId="0" fontId="5" fillId="13" borderId="8" xfId="2" applyFill="1" applyBorder="1" applyAlignment="1" applyProtection="1">
      <alignment wrapText="1"/>
      <protection locked="0"/>
    </xf>
    <xf numFmtId="164" fontId="1" fillId="12" borderId="2" xfId="2" applyNumberFormat="1" applyFont="1" applyBorder="1" applyAlignment="1">
      <alignment horizontal="right" vertical="center" wrapText="1"/>
    </xf>
    <xf numFmtId="164" fontId="6" fillId="12" borderId="2" xfId="2" applyNumberFormat="1" applyFont="1" applyBorder="1" applyAlignment="1">
      <alignment horizontal="right" vertical="center" wrapText="1"/>
    </xf>
    <xf numFmtId="0" fontId="6" fillId="12" borderId="2" xfId="2" applyFont="1" applyBorder="1" applyAlignment="1">
      <alignment horizontal="left" vertical="center" wrapText="1"/>
    </xf>
    <xf numFmtId="0" fontId="8" fillId="12" borderId="2" xfId="2" applyFont="1" applyBorder="1" applyAlignment="1">
      <alignment horizontal="left" vertical="center" wrapText="1"/>
    </xf>
    <xf numFmtId="166" fontId="4" fillId="12" borderId="6" xfId="2" applyNumberFormat="1" applyFont="1" applyBorder="1" applyAlignment="1">
      <alignment horizontal="right" vertical="center" wrapText="1"/>
    </xf>
    <xf numFmtId="166" fontId="9" fillId="12" borderId="6" xfId="2" applyNumberFormat="1" applyFont="1" applyBorder="1" applyAlignment="1">
      <alignment horizontal="right" vertical="center" wrapText="1"/>
    </xf>
    <xf numFmtId="166" fontId="9" fillId="12" borderId="6" xfId="2" applyNumberFormat="1" applyFont="1" applyBorder="1" applyAlignment="1">
      <alignment horizontal="right" vertical="center" wrapText="1"/>
    </xf>
    <xf numFmtId="0" fontId="5" fillId="12" borderId="9" xfId="2" applyBorder="1" applyAlignment="1" applyProtection="1">
      <alignment wrapText="1"/>
      <protection locked="0"/>
    </xf>
    <xf numFmtId="0" fontId="5" fillId="12" borderId="5" xfId="2" applyBorder="1" applyAlignment="1" applyProtection="1">
      <alignment wrapText="1"/>
      <protection locked="0"/>
    </xf>
    <xf numFmtId="0" fontId="5" fillId="12" borderId="10" xfId="2" applyBorder="1" applyAlignment="1" applyProtection="1">
      <alignment wrapText="1"/>
      <protection locked="0"/>
    </xf>
    <xf numFmtId="0" fontId="5" fillId="12" borderId="11" xfId="2" applyBorder="1" applyAlignment="1" applyProtection="1">
      <alignment wrapText="1"/>
      <protection locked="0"/>
    </xf>
    <xf numFmtId="0" fontId="5" fillId="12" borderId="8" xfId="2" applyBorder="1" applyAlignment="1" applyProtection="1">
      <alignment wrapText="1"/>
      <protection locked="0"/>
    </xf>
    <xf numFmtId="0" fontId="5" fillId="12" borderId="6" xfId="2" applyBorder="1" applyAlignment="1" applyProtection="1">
      <alignment wrapText="1"/>
      <protection locked="0"/>
    </xf>
    <xf numFmtId="0" fontId="8" fillId="13" borderId="2" xfId="2" applyFont="1" applyFill="1" applyBorder="1" applyAlignment="1">
      <alignment horizontal="center" vertical="center" wrapText="1"/>
    </xf>
    <xf numFmtId="0" fontId="10" fillId="13" borderId="2" xfId="2" applyFont="1" applyFill="1" applyBorder="1" applyAlignment="1">
      <alignment horizontal="center" vertical="center" wrapText="1"/>
    </xf>
    <xf numFmtId="0" fontId="10" fillId="13" borderId="2" xfId="2" applyFont="1" applyFill="1" applyBorder="1" applyAlignment="1">
      <alignment horizontal="center" vertical="center" wrapText="1"/>
    </xf>
    <xf numFmtId="0" fontId="5" fillId="12" borderId="1" xfId="2" applyAlignment="1" applyProtection="1">
      <alignment wrapText="1"/>
      <protection locked="0"/>
    </xf>
    <xf numFmtId="0" fontId="5" fillId="12" borderId="1" xfId="2" applyAlignment="1" applyProtection="1">
      <alignment wrapText="1"/>
      <protection locked="0"/>
    </xf>
    <xf numFmtId="0" fontId="11" fillId="14" borderId="0" xfId="0" applyFont="1" applyFill="1" applyAlignment="1">
      <alignment horizontal="center" wrapText="1"/>
    </xf>
    <xf numFmtId="0" fontId="12" fillId="15" borderId="0" xfId="0" applyFont="1" applyFill="1" applyAlignment="1">
      <alignment horizontal="center" wrapText="1"/>
    </xf>
    <xf numFmtId="10" fontId="12" fillId="16" borderId="0" xfId="0" applyNumberFormat="1" applyFont="1" applyFill="1" applyAlignment="1">
      <alignment horizontal="center"/>
    </xf>
    <xf numFmtId="164" fontId="12" fillId="15" borderId="0" xfId="0" applyNumberFormat="1" applyFont="1" applyFill="1" applyAlignment="1">
      <alignment horizontal="center" wrapText="1"/>
    </xf>
    <xf numFmtId="0" fontId="13" fillId="14" borderId="2" xfId="0" applyFont="1" applyFill="1" applyBorder="1" applyAlignment="1">
      <alignment horizontal="center" wrapText="1"/>
    </xf>
    <xf numFmtId="0" fontId="13" fillId="15" borderId="2" xfId="0" applyFont="1" applyFill="1" applyBorder="1" applyAlignment="1">
      <alignment horizontal="center" wrapText="1"/>
    </xf>
    <xf numFmtId="10" fontId="0" fillId="0" borderId="0" xfId="0" applyNumberFormat="1"/>
    <xf numFmtId="0" fontId="2" fillId="17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left" vertical="center" wrapText="1"/>
    </xf>
    <xf numFmtId="164" fontId="2" fillId="17" borderId="2" xfId="0" applyNumberFormat="1" applyFont="1" applyFill="1" applyBorder="1" applyAlignment="1">
      <alignment horizontal="right" vertical="center" wrapText="1"/>
    </xf>
    <xf numFmtId="10" fontId="0" fillId="17" borderId="0" xfId="0" applyNumberFormat="1" applyFill="1"/>
    <xf numFmtId="44" fontId="0" fillId="18" borderId="0" xfId="1" applyFont="1" applyFill="1"/>
    <xf numFmtId="44" fontId="0" fillId="17" borderId="0" xfId="1" applyFont="1" applyFill="1"/>
    <xf numFmtId="0" fontId="4" fillId="17" borderId="1" xfId="0" applyFont="1" applyFill="1" applyBorder="1" applyAlignment="1">
      <alignment horizontal="right" vertical="center" wrapText="1"/>
    </xf>
    <xf numFmtId="0" fontId="5" fillId="12" borderId="1" xfId="2" applyBorder="1"/>
    <xf numFmtId="0" fontId="14" fillId="0" borderId="1" xfId="0" applyFont="1" applyFill="1" applyBorder="1" applyAlignment="1"/>
    <xf numFmtId="0" fontId="15" fillId="14" borderId="4" xfId="0" applyFont="1" applyFill="1" applyBorder="1" applyAlignment="1">
      <alignment horizontal="left"/>
    </xf>
    <xf numFmtId="10" fontId="16" fillId="19" borderId="1" xfId="0" applyNumberFormat="1" applyFont="1" applyFill="1" applyBorder="1" applyAlignment="1"/>
    <xf numFmtId="164" fontId="6" fillId="12" borderId="2" xfId="2" applyNumberFormat="1" applyFont="1" applyBorder="1" applyAlignment="1">
      <alignment vertical="center" wrapText="1"/>
    </xf>
    <xf numFmtId="164" fontId="6" fillId="13" borderId="2" xfId="2" applyNumberFormat="1" applyFont="1" applyFill="1" applyBorder="1" applyAlignment="1">
      <alignment vertical="center" wrapText="1"/>
    </xf>
    <xf numFmtId="164" fontId="6" fillId="17" borderId="2" xfId="2" applyNumberFormat="1" applyFont="1" applyFill="1" applyBorder="1" applyAlignment="1">
      <alignment vertical="center" wrapText="1"/>
    </xf>
    <xf numFmtId="164" fontId="6" fillId="0" borderId="2" xfId="2" applyNumberFormat="1" applyFont="1" applyFill="1" applyBorder="1" applyAlignment="1">
      <alignment vertical="center" wrapText="1"/>
    </xf>
    <xf numFmtId="0" fontId="5" fillId="17" borderId="9" xfId="2" applyFill="1" applyBorder="1" applyAlignment="1" applyProtection="1">
      <alignment wrapText="1"/>
      <protection locked="0"/>
    </xf>
    <xf numFmtId="164" fontId="6" fillId="18" borderId="2" xfId="2" applyNumberFormat="1" applyFont="1" applyFill="1" applyBorder="1" applyAlignment="1">
      <alignment vertical="center" wrapText="1"/>
    </xf>
    <xf numFmtId="164" fontId="6" fillId="13" borderId="6" xfId="2" applyNumberFormat="1" applyFont="1" applyFill="1" applyBorder="1" applyAlignment="1">
      <alignment vertical="center" wrapText="1"/>
    </xf>
    <xf numFmtId="164" fontId="1" fillId="13" borderId="2" xfId="2" applyNumberFormat="1" applyFont="1" applyFill="1" applyBorder="1" applyAlignment="1">
      <alignment horizontal="right" vertical="center" wrapText="1"/>
    </xf>
    <xf numFmtId="164" fontId="6" fillId="13" borderId="13" xfId="2" applyNumberFormat="1" applyFont="1" applyFill="1" applyBorder="1" applyAlignment="1">
      <alignment vertical="center" wrapText="1"/>
    </xf>
    <xf numFmtId="164" fontId="1" fillId="13" borderId="3" xfId="2" applyNumberFormat="1" applyFont="1" applyFill="1" applyBorder="1" applyAlignment="1">
      <alignment horizontal="right" vertical="center" wrapText="1"/>
    </xf>
    <xf numFmtId="164" fontId="6" fillId="13" borderId="11" xfId="2" applyNumberFormat="1" applyFont="1" applyFill="1" applyBorder="1" applyAlignment="1">
      <alignment horizontal="right" vertical="center" wrapText="1"/>
    </xf>
    <xf numFmtId="164" fontId="6" fillId="12" borderId="6" xfId="2" applyNumberFormat="1" applyFont="1" applyBorder="1" applyAlignment="1">
      <alignment vertical="center" wrapText="1"/>
    </xf>
    <xf numFmtId="164" fontId="7" fillId="13" borderId="9" xfId="2" applyNumberFormat="1" applyFont="1" applyFill="1" applyBorder="1" applyAlignment="1">
      <alignment vertical="center" wrapText="1"/>
    </xf>
    <xf numFmtId="164" fontId="1" fillId="13" borderId="12" xfId="2" applyNumberFormat="1" applyFont="1" applyFill="1" applyBorder="1" applyAlignment="1">
      <alignment horizontal="right" vertical="center" wrapText="1"/>
    </xf>
    <xf numFmtId="164" fontId="17" fillId="13" borderId="12" xfId="2" applyNumberFormat="1" applyFont="1" applyFill="1" applyBorder="1" applyAlignment="1">
      <alignment vertical="center" wrapText="1"/>
    </xf>
  </cellXfs>
  <cellStyles count="3">
    <cellStyle name="Moeda" xfId="1" builtinId="4"/>
    <cellStyle name="Normal" xfId="0" builtinId="0"/>
    <cellStyle name="Normal 2" xfId="2" xr:uid="{1C152C4A-130C-48CF-8084-8A92CE7405EA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666750</xdr:colOff>
      <xdr:row>1</xdr:row>
      <xdr:rowOff>0</xdr:rowOff>
    </xdr:to>
    <xdr:pic>
      <xdr:nvPicPr>
        <xdr:cNvPr id="1129493719" name="Picture">
          <a:extLst>
            <a:ext uri="{FF2B5EF4-FFF2-40B4-BE49-F238E27FC236}">
              <a16:creationId xmlns:a16="http://schemas.microsoft.com/office/drawing/2014/main" id="{00000000-0008-0000-0000-0000D7B4524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43625" cy="2438400"/>
    <xdr:pic>
      <xdr:nvPicPr>
        <xdr:cNvPr id="2" name="Picture">
          <a:extLst>
            <a:ext uri="{FF2B5EF4-FFF2-40B4-BE49-F238E27FC236}">
              <a16:creationId xmlns:a16="http://schemas.microsoft.com/office/drawing/2014/main" id="{E60B8934-A7B5-4B5B-9A35-C052BEB18E6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143625" cy="2438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59"/>
  <sheetViews>
    <sheetView topLeftCell="A55" workbookViewId="0">
      <selection activeCell="I4" sqref="I4"/>
    </sheetView>
  </sheetViews>
  <sheetFormatPr defaultRowHeight="1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0.85546875" bestFit="1" customWidth="1"/>
    <col min="9" max="9" width="20.5703125" customWidth="1"/>
    <col min="10" max="10" width="26.140625" customWidth="1"/>
  </cols>
  <sheetData>
    <row r="1" spans="1:10" ht="192" customHeight="1">
      <c r="A1" s="10"/>
      <c r="B1" s="10"/>
      <c r="C1" s="10"/>
      <c r="D1" s="10"/>
      <c r="E1" s="10"/>
      <c r="F1" s="10"/>
      <c r="G1" s="10"/>
      <c r="H1" s="10"/>
      <c r="I1" s="40" t="s">
        <v>186</v>
      </c>
      <c r="J1" s="41" t="s">
        <v>187</v>
      </c>
    </row>
    <row r="2" spans="1:10" ht="9.9499999999999993" customHeight="1">
      <c r="A2" s="1"/>
      <c r="B2" s="11" t="s">
        <v>0</v>
      </c>
      <c r="C2" s="11"/>
      <c r="D2" s="11"/>
      <c r="E2" s="11"/>
      <c r="F2" s="11"/>
      <c r="G2" s="11"/>
      <c r="H2" s="1"/>
    </row>
    <row r="3" spans="1:10" ht="29.25" customHeight="1">
      <c r="A3" s="1"/>
      <c r="B3" s="2"/>
      <c r="C3" s="2"/>
      <c r="D3" s="2"/>
      <c r="E3" s="2"/>
      <c r="F3" s="2"/>
      <c r="G3" s="2"/>
      <c r="H3" s="1"/>
      <c r="I3" s="42">
        <v>0</v>
      </c>
      <c r="J3" s="43">
        <f>J59</f>
        <v>548798.56000000006</v>
      </c>
    </row>
    <row r="4" spans="1:10" ht="21.9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4" t="s">
        <v>188</v>
      </c>
      <c r="J4" s="45" t="s">
        <v>189</v>
      </c>
    </row>
    <row r="5" spans="1:10" ht="20.100000000000001" customHeight="1">
      <c r="A5" s="47" t="s">
        <v>9</v>
      </c>
      <c r="B5" s="48" t="s">
        <v>10</v>
      </c>
      <c r="C5" s="48"/>
      <c r="D5" s="48"/>
      <c r="E5" s="48"/>
      <c r="F5" s="48"/>
      <c r="G5" s="48"/>
      <c r="H5" s="49">
        <v>1059.58</v>
      </c>
      <c r="I5" s="50">
        <f>$I$3</f>
        <v>0</v>
      </c>
      <c r="J5" s="52">
        <f>H5-(H5*I5)</f>
        <v>1059.58</v>
      </c>
    </row>
    <row r="6" spans="1:10" ht="24.75">
      <c r="A6" s="4" t="s">
        <v>11</v>
      </c>
      <c r="B6" s="5" t="s">
        <v>12</v>
      </c>
      <c r="C6" s="6" t="s">
        <v>13</v>
      </c>
      <c r="D6" s="5" t="s">
        <v>14</v>
      </c>
      <c r="E6" s="5" t="s">
        <v>15</v>
      </c>
      <c r="F6" s="7">
        <v>2</v>
      </c>
      <c r="G6" s="8">
        <v>496.79</v>
      </c>
      <c r="H6" s="9">
        <v>993.58</v>
      </c>
      <c r="I6" s="46">
        <f t="shared" ref="I6:I59" si="0">$I$3</f>
        <v>0</v>
      </c>
      <c r="J6" s="51">
        <f t="shared" ref="J6:J59" si="1">H6-(H6*I6)</f>
        <v>993.58</v>
      </c>
    </row>
    <row r="7" spans="1:10" ht="24.75">
      <c r="A7" s="4" t="s">
        <v>16</v>
      </c>
      <c r="B7" s="5" t="s">
        <v>17</v>
      </c>
      <c r="C7" s="6" t="s">
        <v>18</v>
      </c>
      <c r="D7" s="5" t="s">
        <v>14</v>
      </c>
      <c r="E7" s="5" t="s">
        <v>19</v>
      </c>
      <c r="F7" s="7">
        <v>20</v>
      </c>
      <c r="G7" s="8">
        <v>3.3</v>
      </c>
      <c r="H7" s="9">
        <v>66</v>
      </c>
      <c r="I7" s="46">
        <f t="shared" si="0"/>
        <v>0</v>
      </c>
      <c r="J7" s="51">
        <f t="shared" si="1"/>
        <v>66</v>
      </c>
    </row>
    <row r="8" spans="1:10" ht="20.100000000000001" customHeight="1">
      <c r="A8" s="47" t="s">
        <v>20</v>
      </c>
      <c r="B8" s="48" t="s">
        <v>21</v>
      </c>
      <c r="C8" s="48"/>
      <c r="D8" s="48"/>
      <c r="E8" s="48"/>
      <c r="F8" s="48"/>
      <c r="G8" s="48"/>
      <c r="H8" s="49">
        <v>436161.91</v>
      </c>
      <c r="I8" s="50">
        <f t="shared" si="0"/>
        <v>0</v>
      </c>
      <c r="J8" s="52">
        <f t="shared" si="1"/>
        <v>436161.91</v>
      </c>
    </row>
    <row r="9" spans="1:10" ht="20.100000000000001" customHeight="1">
      <c r="A9" s="47" t="s">
        <v>22</v>
      </c>
      <c r="B9" s="48" t="s">
        <v>23</v>
      </c>
      <c r="C9" s="48"/>
      <c r="D9" s="48"/>
      <c r="E9" s="48"/>
      <c r="F9" s="48"/>
      <c r="G9" s="48"/>
      <c r="H9" s="49">
        <v>18202.97</v>
      </c>
      <c r="I9" s="50">
        <f t="shared" si="0"/>
        <v>0</v>
      </c>
      <c r="J9" s="52">
        <f t="shared" si="1"/>
        <v>18202.97</v>
      </c>
    </row>
    <row r="10" spans="1:10" ht="24.75">
      <c r="A10" s="4" t="s">
        <v>24</v>
      </c>
      <c r="B10" s="5" t="s">
        <v>25</v>
      </c>
      <c r="C10" s="6" t="s">
        <v>26</v>
      </c>
      <c r="D10" s="5" t="s">
        <v>14</v>
      </c>
      <c r="E10" s="5" t="s">
        <v>27</v>
      </c>
      <c r="F10" s="7">
        <v>3.45</v>
      </c>
      <c r="G10" s="8">
        <v>316.77999999999997</v>
      </c>
      <c r="H10" s="9">
        <v>1092.8900000000001</v>
      </c>
      <c r="I10" s="46">
        <f t="shared" si="0"/>
        <v>0</v>
      </c>
      <c r="J10" s="51">
        <f t="shared" si="1"/>
        <v>1092.8900000000001</v>
      </c>
    </row>
    <row r="11" spans="1:10" ht="24.75">
      <c r="A11" s="4" t="s">
        <v>28</v>
      </c>
      <c r="B11" s="5" t="s">
        <v>29</v>
      </c>
      <c r="C11" s="6" t="s">
        <v>30</v>
      </c>
      <c r="D11" s="5" t="s">
        <v>14</v>
      </c>
      <c r="E11" s="5" t="s">
        <v>27</v>
      </c>
      <c r="F11" s="7">
        <v>2.9</v>
      </c>
      <c r="G11" s="8">
        <v>680.16</v>
      </c>
      <c r="H11" s="9">
        <v>1972.46</v>
      </c>
      <c r="I11" s="46">
        <f t="shared" si="0"/>
        <v>0</v>
      </c>
      <c r="J11" s="51">
        <f t="shared" si="1"/>
        <v>1972.46</v>
      </c>
    </row>
    <row r="12" spans="1:10" ht="41.25">
      <c r="A12" s="4" t="s">
        <v>31</v>
      </c>
      <c r="B12" s="5" t="s">
        <v>32</v>
      </c>
      <c r="C12" s="6" t="s">
        <v>33</v>
      </c>
      <c r="D12" s="5" t="s">
        <v>14</v>
      </c>
      <c r="E12" s="5" t="s">
        <v>15</v>
      </c>
      <c r="F12" s="7">
        <v>452.12</v>
      </c>
      <c r="G12" s="8">
        <v>16.559999999999999</v>
      </c>
      <c r="H12" s="9">
        <v>7487.11</v>
      </c>
      <c r="I12" s="46">
        <f t="shared" si="0"/>
        <v>0</v>
      </c>
      <c r="J12" s="51">
        <f t="shared" si="1"/>
        <v>7487.11</v>
      </c>
    </row>
    <row r="13" spans="1:10" ht="16.5">
      <c r="A13" s="4" t="s">
        <v>34</v>
      </c>
      <c r="B13" s="5" t="s">
        <v>35</v>
      </c>
      <c r="C13" s="6" t="s">
        <v>36</v>
      </c>
      <c r="D13" s="5" t="s">
        <v>14</v>
      </c>
      <c r="E13" s="5" t="s">
        <v>15</v>
      </c>
      <c r="F13" s="7">
        <v>3.6</v>
      </c>
      <c r="G13" s="8">
        <v>29.21</v>
      </c>
      <c r="H13" s="9">
        <v>105.16</v>
      </c>
      <c r="I13" s="46">
        <f t="shared" si="0"/>
        <v>0</v>
      </c>
      <c r="J13" s="51">
        <f t="shared" si="1"/>
        <v>105.16</v>
      </c>
    </row>
    <row r="14" spans="1:10" ht="16.5">
      <c r="A14" s="4" t="s">
        <v>37</v>
      </c>
      <c r="B14" s="5" t="s">
        <v>38</v>
      </c>
      <c r="C14" s="6" t="s">
        <v>39</v>
      </c>
      <c r="D14" s="5" t="s">
        <v>40</v>
      </c>
      <c r="E14" s="5" t="s">
        <v>41</v>
      </c>
      <c r="F14" s="7">
        <v>238</v>
      </c>
      <c r="G14" s="8">
        <v>30.97</v>
      </c>
      <c r="H14" s="9">
        <v>7370.86</v>
      </c>
      <c r="I14" s="46">
        <f t="shared" si="0"/>
        <v>0</v>
      </c>
      <c r="J14" s="51">
        <f t="shared" si="1"/>
        <v>7370.86</v>
      </c>
    </row>
    <row r="15" spans="1:10" ht="16.5">
      <c r="A15" s="4" t="s">
        <v>42</v>
      </c>
      <c r="B15" s="5" t="s">
        <v>43</v>
      </c>
      <c r="C15" s="6" t="s">
        <v>44</v>
      </c>
      <c r="D15" s="5" t="s">
        <v>14</v>
      </c>
      <c r="E15" s="5" t="s">
        <v>15</v>
      </c>
      <c r="F15" s="7">
        <v>3.78</v>
      </c>
      <c r="G15" s="8">
        <v>11.31</v>
      </c>
      <c r="H15" s="9">
        <v>42.75</v>
      </c>
      <c r="I15" s="46">
        <f t="shared" si="0"/>
        <v>0</v>
      </c>
      <c r="J15" s="51">
        <f t="shared" si="1"/>
        <v>42.75</v>
      </c>
    </row>
    <row r="16" spans="1:10" ht="24.75">
      <c r="A16" s="4" t="s">
        <v>45</v>
      </c>
      <c r="B16" s="5" t="s">
        <v>46</v>
      </c>
      <c r="C16" s="6" t="s">
        <v>47</v>
      </c>
      <c r="D16" s="5" t="s">
        <v>14</v>
      </c>
      <c r="E16" s="5" t="s">
        <v>15</v>
      </c>
      <c r="F16" s="7">
        <v>13.2</v>
      </c>
      <c r="G16" s="8">
        <v>9.98</v>
      </c>
      <c r="H16" s="9">
        <v>131.74</v>
      </c>
      <c r="I16" s="46">
        <f t="shared" si="0"/>
        <v>0</v>
      </c>
      <c r="J16" s="51">
        <f t="shared" si="1"/>
        <v>131.74</v>
      </c>
    </row>
    <row r="17" spans="1:10" ht="20.100000000000001" customHeight="1">
      <c r="A17" s="47" t="s">
        <v>48</v>
      </c>
      <c r="B17" s="48" t="s">
        <v>49</v>
      </c>
      <c r="C17" s="48"/>
      <c r="D17" s="48"/>
      <c r="E17" s="48"/>
      <c r="F17" s="48"/>
      <c r="G17" s="48"/>
      <c r="H17" s="49">
        <v>236312.24</v>
      </c>
      <c r="I17" s="50">
        <f t="shared" si="0"/>
        <v>0</v>
      </c>
      <c r="J17" s="52">
        <f t="shared" si="1"/>
        <v>236312.24</v>
      </c>
    </row>
    <row r="18" spans="1:10" ht="24.75">
      <c r="A18" s="4" t="s">
        <v>50</v>
      </c>
      <c r="B18" s="5" t="s">
        <v>51</v>
      </c>
      <c r="C18" s="6" t="s">
        <v>52</v>
      </c>
      <c r="D18" s="5" t="s">
        <v>53</v>
      </c>
      <c r="E18" s="5" t="s">
        <v>15</v>
      </c>
      <c r="F18" s="7">
        <v>395.25</v>
      </c>
      <c r="G18" s="8">
        <v>580.65</v>
      </c>
      <c r="H18" s="9">
        <v>229501.91</v>
      </c>
      <c r="I18" s="46">
        <f t="shared" si="0"/>
        <v>0</v>
      </c>
      <c r="J18" s="51">
        <f t="shared" si="1"/>
        <v>229501.91</v>
      </c>
    </row>
    <row r="19" spans="1:10" ht="24.75">
      <c r="A19" s="4" t="s">
        <v>54</v>
      </c>
      <c r="B19" s="5" t="s">
        <v>55</v>
      </c>
      <c r="C19" s="6" t="s">
        <v>56</v>
      </c>
      <c r="D19" s="5" t="s">
        <v>57</v>
      </c>
      <c r="E19" s="5" t="s">
        <v>58</v>
      </c>
      <c r="F19" s="7">
        <v>78.650000000000006</v>
      </c>
      <c r="G19" s="8">
        <v>56.94</v>
      </c>
      <c r="H19" s="9">
        <v>4478.33</v>
      </c>
      <c r="I19" s="46">
        <f t="shared" si="0"/>
        <v>0</v>
      </c>
      <c r="J19" s="51">
        <f t="shared" si="1"/>
        <v>4478.33</v>
      </c>
    </row>
    <row r="20" spans="1:10" ht="16.5">
      <c r="A20" s="4" t="s">
        <v>59</v>
      </c>
      <c r="B20" s="5" t="s">
        <v>60</v>
      </c>
      <c r="C20" s="6" t="s">
        <v>61</v>
      </c>
      <c r="D20" s="5" t="s">
        <v>14</v>
      </c>
      <c r="E20" s="5" t="s">
        <v>62</v>
      </c>
      <c r="F20" s="7">
        <v>40</v>
      </c>
      <c r="G20" s="8">
        <v>27.19</v>
      </c>
      <c r="H20" s="9">
        <v>1087.5999999999999</v>
      </c>
      <c r="I20" s="46">
        <f t="shared" si="0"/>
        <v>0</v>
      </c>
      <c r="J20" s="51">
        <f t="shared" si="1"/>
        <v>1087.5999999999999</v>
      </c>
    </row>
    <row r="21" spans="1:10">
      <c r="A21" s="4" t="s">
        <v>63</v>
      </c>
      <c r="B21" s="5" t="s">
        <v>64</v>
      </c>
      <c r="C21" s="6" t="s">
        <v>65</v>
      </c>
      <c r="D21" s="5" t="s">
        <v>14</v>
      </c>
      <c r="E21" s="5" t="s">
        <v>62</v>
      </c>
      <c r="F21" s="7">
        <v>40</v>
      </c>
      <c r="G21" s="8">
        <v>31.11</v>
      </c>
      <c r="H21" s="9">
        <v>1244.4000000000001</v>
      </c>
      <c r="I21" s="46">
        <f t="shared" si="0"/>
        <v>0</v>
      </c>
      <c r="J21" s="51">
        <f t="shared" si="1"/>
        <v>1244.4000000000001</v>
      </c>
    </row>
    <row r="22" spans="1:10" ht="20.100000000000001" customHeight="1">
      <c r="A22" s="47" t="s">
        <v>66</v>
      </c>
      <c r="B22" s="48" t="s">
        <v>67</v>
      </c>
      <c r="C22" s="48"/>
      <c r="D22" s="48"/>
      <c r="E22" s="48"/>
      <c r="F22" s="48"/>
      <c r="G22" s="48"/>
      <c r="H22" s="49">
        <v>8244.1299999999992</v>
      </c>
      <c r="I22" s="50">
        <f t="shared" si="0"/>
        <v>0</v>
      </c>
      <c r="J22" s="52">
        <f t="shared" si="1"/>
        <v>8244.1299999999992</v>
      </c>
    </row>
    <row r="23" spans="1:10" ht="16.5">
      <c r="A23" s="4" t="s">
        <v>68</v>
      </c>
      <c r="B23" s="5" t="s">
        <v>69</v>
      </c>
      <c r="C23" s="6" t="s">
        <v>70</v>
      </c>
      <c r="D23" s="5" t="s">
        <v>40</v>
      </c>
      <c r="E23" s="5" t="s">
        <v>71</v>
      </c>
      <c r="F23" s="7">
        <v>13.2</v>
      </c>
      <c r="G23" s="8">
        <v>133.24</v>
      </c>
      <c r="H23" s="9">
        <v>1758.77</v>
      </c>
      <c r="I23" s="46">
        <f t="shared" si="0"/>
        <v>0</v>
      </c>
      <c r="J23" s="51">
        <f t="shared" si="1"/>
        <v>1758.77</v>
      </c>
    </row>
    <row r="24" spans="1:10" ht="16.5">
      <c r="A24" s="4" t="s">
        <v>72</v>
      </c>
      <c r="B24" s="5" t="s">
        <v>73</v>
      </c>
      <c r="C24" s="6" t="s">
        <v>74</v>
      </c>
      <c r="D24" s="5" t="s">
        <v>40</v>
      </c>
      <c r="E24" s="5" t="s">
        <v>27</v>
      </c>
      <c r="F24" s="7">
        <v>2.9</v>
      </c>
      <c r="G24" s="8">
        <v>2236.33</v>
      </c>
      <c r="H24" s="9">
        <v>6485.36</v>
      </c>
      <c r="I24" s="46">
        <f t="shared" si="0"/>
        <v>0</v>
      </c>
      <c r="J24" s="51">
        <f t="shared" si="1"/>
        <v>6485.36</v>
      </c>
    </row>
    <row r="25" spans="1:10" ht="20.100000000000001" customHeight="1">
      <c r="A25" s="47" t="s">
        <v>75</v>
      </c>
      <c r="B25" s="48" t="s">
        <v>76</v>
      </c>
      <c r="C25" s="48"/>
      <c r="D25" s="48"/>
      <c r="E25" s="48"/>
      <c r="F25" s="48"/>
      <c r="G25" s="48"/>
      <c r="H25" s="49">
        <v>13433.3</v>
      </c>
      <c r="I25" s="50">
        <f t="shared" si="0"/>
        <v>0</v>
      </c>
      <c r="J25" s="52">
        <f t="shared" si="1"/>
        <v>13433.3</v>
      </c>
    </row>
    <row r="26" spans="1:10" ht="16.5">
      <c r="A26" s="4" t="s">
        <v>77</v>
      </c>
      <c r="B26" s="5" t="s">
        <v>78</v>
      </c>
      <c r="C26" s="6" t="s">
        <v>79</v>
      </c>
      <c r="D26" s="5" t="s">
        <v>80</v>
      </c>
      <c r="E26" s="5" t="s">
        <v>15</v>
      </c>
      <c r="F26" s="7">
        <v>78.650000000000006</v>
      </c>
      <c r="G26" s="8">
        <v>153.5</v>
      </c>
      <c r="H26" s="9">
        <v>12072.77</v>
      </c>
      <c r="I26" s="46">
        <f t="shared" si="0"/>
        <v>0</v>
      </c>
      <c r="J26" s="51">
        <f t="shared" si="1"/>
        <v>12072.77</v>
      </c>
    </row>
    <row r="27" spans="1:10" ht="16.5">
      <c r="A27" s="4" t="s">
        <v>81</v>
      </c>
      <c r="B27" s="5" t="s">
        <v>82</v>
      </c>
      <c r="C27" s="6" t="s">
        <v>83</v>
      </c>
      <c r="D27" s="5" t="s">
        <v>40</v>
      </c>
      <c r="E27" s="5" t="s">
        <v>19</v>
      </c>
      <c r="F27" s="7">
        <v>25.9</v>
      </c>
      <c r="G27" s="8">
        <v>52.53</v>
      </c>
      <c r="H27" s="9">
        <v>1360.53</v>
      </c>
      <c r="I27" s="46">
        <f t="shared" si="0"/>
        <v>0</v>
      </c>
      <c r="J27" s="51">
        <f t="shared" si="1"/>
        <v>1360.53</v>
      </c>
    </row>
    <row r="28" spans="1:10" ht="20.100000000000001" customHeight="1">
      <c r="A28" s="47" t="s">
        <v>84</v>
      </c>
      <c r="B28" s="48" t="s">
        <v>85</v>
      </c>
      <c r="C28" s="48"/>
      <c r="D28" s="48"/>
      <c r="E28" s="48"/>
      <c r="F28" s="48"/>
      <c r="G28" s="48"/>
      <c r="H28" s="49">
        <v>123535.61</v>
      </c>
      <c r="I28" s="50">
        <f t="shared" si="0"/>
        <v>0</v>
      </c>
      <c r="J28" s="52">
        <f t="shared" si="1"/>
        <v>123535.61</v>
      </c>
    </row>
    <row r="29" spans="1:10" ht="49.5">
      <c r="A29" s="4" t="s">
        <v>86</v>
      </c>
      <c r="B29" s="5" t="s">
        <v>87</v>
      </c>
      <c r="C29" s="6" t="s">
        <v>88</v>
      </c>
      <c r="D29" s="5" t="s">
        <v>14</v>
      </c>
      <c r="E29" s="5" t="s">
        <v>15</v>
      </c>
      <c r="F29" s="7">
        <v>532.6</v>
      </c>
      <c r="G29" s="8">
        <v>189.69</v>
      </c>
      <c r="H29" s="9">
        <v>101028.89</v>
      </c>
      <c r="I29" s="46">
        <f t="shared" si="0"/>
        <v>0</v>
      </c>
      <c r="J29" s="51">
        <f t="shared" si="1"/>
        <v>101028.89</v>
      </c>
    </row>
    <row r="30" spans="1:10" ht="16.5">
      <c r="A30" s="4" t="s">
        <v>89</v>
      </c>
      <c r="B30" s="5" t="s">
        <v>90</v>
      </c>
      <c r="C30" s="6" t="s">
        <v>91</v>
      </c>
      <c r="D30" s="5" t="s">
        <v>57</v>
      </c>
      <c r="E30" s="5" t="s">
        <v>15</v>
      </c>
      <c r="F30" s="7">
        <v>406.63</v>
      </c>
      <c r="G30" s="8">
        <v>11.53</v>
      </c>
      <c r="H30" s="9">
        <v>4688.4399999999996</v>
      </c>
      <c r="I30" s="46">
        <f t="shared" si="0"/>
        <v>0</v>
      </c>
      <c r="J30" s="51">
        <f t="shared" si="1"/>
        <v>4688.4399999999996</v>
      </c>
    </row>
    <row r="31" spans="1:10" ht="16.5">
      <c r="A31" s="4" t="s">
        <v>92</v>
      </c>
      <c r="B31" s="5" t="s">
        <v>93</v>
      </c>
      <c r="C31" s="6" t="s">
        <v>94</v>
      </c>
      <c r="D31" s="5" t="s">
        <v>80</v>
      </c>
      <c r="E31" s="5" t="s">
        <v>15</v>
      </c>
      <c r="F31" s="7">
        <v>2</v>
      </c>
      <c r="G31" s="8">
        <v>1120.1400000000001</v>
      </c>
      <c r="H31" s="9">
        <v>2240.2800000000002</v>
      </c>
      <c r="I31" s="46">
        <f t="shared" si="0"/>
        <v>0</v>
      </c>
      <c r="J31" s="51">
        <f t="shared" si="1"/>
        <v>2240.2800000000002</v>
      </c>
    </row>
    <row r="32" spans="1:10" ht="24.75">
      <c r="A32" s="4" t="s">
        <v>95</v>
      </c>
      <c r="B32" s="5" t="s">
        <v>96</v>
      </c>
      <c r="C32" s="6" t="s">
        <v>97</v>
      </c>
      <c r="D32" s="5" t="s">
        <v>98</v>
      </c>
      <c r="E32" s="5" t="s">
        <v>58</v>
      </c>
      <c r="F32" s="7">
        <v>406.63</v>
      </c>
      <c r="G32" s="8">
        <v>38.31</v>
      </c>
      <c r="H32" s="9">
        <v>15578</v>
      </c>
      <c r="I32" s="46">
        <f t="shared" si="0"/>
        <v>0</v>
      </c>
      <c r="J32" s="51">
        <f t="shared" si="1"/>
        <v>15578</v>
      </c>
    </row>
    <row r="33" spans="1:10" ht="20.100000000000001" customHeight="1">
      <c r="A33" s="47" t="s">
        <v>99</v>
      </c>
      <c r="B33" s="48" t="s">
        <v>100</v>
      </c>
      <c r="C33" s="48"/>
      <c r="D33" s="48"/>
      <c r="E33" s="48"/>
      <c r="F33" s="48"/>
      <c r="G33" s="48"/>
      <c r="H33" s="49">
        <v>7226.45</v>
      </c>
      <c r="I33" s="50">
        <f t="shared" si="0"/>
        <v>0</v>
      </c>
      <c r="J33" s="52">
        <f t="shared" si="1"/>
        <v>7226.45</v>
      </c>
    </row>
    <row r="34" spans="1:10">
      <c r="A34" s="4" t="s">
        <v>101</v>
      </c>
      <c r="B34" s="5" t="s">
        <v>102</v>
      </c>
      <c r="C34" s="6" t="s">
        <v>103</v>
      </c>
      <c r="D34" s="5" t="s">
        <v>104</v>
      </c>
      <c r="E34" s="5" t="s">
        <v>15</v>
      </c>
      <c r="F34" s="7">
        <v>3.78</v>
      </c>
      <c r="G34" s="8">
        <v>1049.98</v>
      </c>
      <c r="H34" s="9">
        <v>3968.92</v>
      </c>
      <c r="I34" s="46">
        <f t="shared" si="0"/>
        <v>0</v>
      </c>
      <c r="J34" s="51">
        <f t="shared" si="1"/>
        <v>3968.92</v>
      </c>
    </row>
    <row r="35" spans="1:10" ht="24.75">
      <c r="A35" s="4" t="s">
        <v>105</v>
      </c>
      <c r="B35" s="5" t="s">
        <v>106</v>
      </c>
      <c r="C35" s="6" t="s">
        <v>107</v>
      </c>
      <c r="D35" s="5" t="s">
        <v>14</v>
      </c>
      <c r="E35" s="5" t="s">
        <v>15</v>
      </c>
      <c r="F35" s="7">
        <v>3.6</v>
      </c>
      <c r="G35" s="8">
        <v>269.45</v>
      </c>
      <c r="H35" s="9">
        <v>970.02</v>
      </c>
      <c r="I35" s="46">
        <f t="shared" si="0"/>
        <v>0</v>
      </c>
      <c r="J35" s="51">
        <f t="shared" si="1"/>
        <v>970.02</v>
      </c>
    </row>
    <row r="36" spans="1:10" ht="16.5">
      <c r="A36" s="4" t="s">
        <v>108</v>
      </c>
      <c r="B36" s="5" t="s">
        <v>109</v>
      </c>
      <c r="C36" s="6" t="s">
        <v>110</v>
      </c>
      <c r="D36" s="5" t="s">
        <v>53</v>
      </c>
      <c r="E36" s="5" t="s">
        <v>15</v>
      </c>
      <c r="F36" s="7">
        <v>3.6</v>
      </c>
      <c r="G36" s="8">
        <v>635.41999999999996</v>
      </c>
      <c r="H36" s="9">
        <v>2287.5100000000002</v>
      </c>
      <c r="I36" s="46">
        <f t="shared" si="0"/>
        <v>0</v>
      </c>
      <c r="J36" s="51">
        <f t="shared" si="1"/>
        <v>2287.5100000000002</v>
      </c>
    </row>
    <row r="37" spans="1:10" ht="20.100000000000001" customHeight="1">
      <c r="A37" s="47" t="s">
        <v>111</v>
      </c>
      <c r="B37" s="48" t="s">
        <v>112</v>
      </c>
      <c r="C37" s="48"/>
      <c r="D37" s="48"/>
      <c r="E37" s="48"/>
      <c r="F37" s="48"/>
      <c r="G37" s="48"/>
      <c r="H37" s="49">
        <v>6686.91</v>
      </c>
      <c r="I37" s="50">
        <f t="shared" si="0"/>
        <v>0</v>
      </c>
      <c r="J37" s="52">
        <f t="shared" si="1"/>
        <v>6686.91</v>
      </c>
    </row>
    <row r="38" spans="1:10" ht="33">
      <c r="A38" s="4" t="s">
        <v>113</v>
      </c>
      <c r="B38" s="5" t="s">
        <v>114</v>
      </c>
      <c r="C38" s="6" t="s">
        <v>115</v>
      </c>
      <c r="D38" s="5" t="s">
        <v>14</v>
      </c>
      <c r="E38" s="5" t="s">
        <v>15</v>
      </c>
      <c r="F38" s="7">
        <v>297.54000000000002</v>
      </c>
      <c r="G38" s="8">
        <v>20.010000000000002</v>
      </c>
      <c r="H38" s="9">
        <v>5953.78</v>
      </c>
      <c r="I38" s="46">
        <f t="shared" si="0"/>
        <v>0</v>
      </c>
      <c r="J38" s="51">
        <f t="shared" si="1"/>
        <v>5953.78</v>
      </c>
    </row>
    <row r="39" spans="1:10" ht="16.5">
      <c r="A39" s="4" t="s">
        <v>116</v>
      </c>
      <c r="B39" s="5" t="s">
        <v>117</v>
      </c>
      <c r="C39" s="6" t="s">
        <v>118</v>
      </c>
      <c r="D39" s="5" t="s">
        <v>14</v>
      </c>
      <c r="E39" s="5" t="s">
        <v>15</v>
      </c>
      <c r="F39" s="7">
        <v>26.4</v>
      </c>
      <c r="G39" s="8">
        <v>14.34</v>
      </c>
      <c r="H39" s="9">
        <v>378.58</v>
      </c>
      <c r="I39" s="46">
        <f t="shared" si="0"/>
        <v>0</v>
      </c>
      <c r="J39" s="51">
        <f t="shared" si="1"/>
        <v>378.58</v>
      </c>
    </row>
    <row r="40" spans="1:10" ht="24.75">
      <c r="A40" s="4" t="s">
        <v>119</v>
      </c>
      <c r="B40" s="5" t="s">
        <v>120</v>
      </c>
      <c r="C40" s="6" t="s">
        <v>121</v>
      </c>
      <c r="D40" s="5" t="s">
        <v>14</v>
      </c>
      <c r="E40" s="5" t="s">
        <v>15</v>
      </c>
      <c r="F40" s="7">
        <v>26.4</v>
      </c>
      <c r="G40" s="8">
        <v>13.43</v>
      </c>
      <c r="H40" s="9">
        <v>354.55</v>
      </c>
      <c r="I40" s="46">
        <f t="shared" si="0"/>
        <v>0</v>
      </c>
      <c r="J40" s="51">
        <f t="shared" si="1"/>
        <v>354.55</v>
      </c>
    </row>
    <row r="41" spans="1:10" ht="20.100000000000001" customHeight="1">
      <c r="A41" s="47" t="s">
        <v>122</v>
      </c>
      <c r="B41" s="48" t="s">
        <v>123</v>
      </c>
      <c r="C41" s="48"/>
      <c r="D41" s="48"/>
      <c r="E41" s="48"/>
      <c r="F41" s="48"/>
      <c r="G41" s="48"/>
      <c r="H41" s="49">
        <v>2796.28</v>
      </c>
      <c r="I41" s="50">
        <f t="shared" si="0"/>
        <v>0</v>
      </c>
      <c r="J41" s="52">
        <f t="shared" si="1"/>
        <v>2796.28</v>
      </c>
    </row>
    <row r="42" spans="1:10" ht="24.75">
      <c r="A42" s="4" t="s">
        <v>124</v>
      </c>
      <c r="B42" s="5" t="s">
        <v>125</v>
      </c>
      <c r="C42" s="6" t="s">
        <v>126</v>
      </c>
      <c r="D42" s="5" t="s">
        <v>127</v>
      </c>
      <c r="E42" s="5" t="s">
        <v>128</v>
      </c>
      <c r="F42" s="7">
        <v>10</v>
      </c>
      <c r="G42" s="8">
        <v>29.34</v>
      </c>
      <c r="H42" s="9">
        <v>293.39999999999998</v>
      </c>
      <c r="I42" s="46">
        <f t="shared" si="0"/>
        <v>0</v>
      </c>
      <c r="J42" s="51">
        <f t="shared" si="1"/>
        <v>293.39999999999998</v>
      </c>
    </row>
    <row r="43" spans="1:10" ht="24.75">
      <c r="A43" s="4" t="s">
        <v>129</v>
      </c>
      <c r="B43" s="5" t="s">
        <v>130</v>
      </c>
      <c r="C43" s="6" t="s">
        <v>131</v>
      </c>
      <c r="D43" s="5" t="s">
        <v>127</v>
      </c>
      <c r="E43" s="5" t="s">
        <v>128</v>
      </c>
      <c r="F43" s="7">
        <v>4</v>
      </c>
      <c r="G43" s="8">
        <v>21.53</v>
      </c>
      <c r="H43" s="9">
        <v>86.12</v>
      </c>
      <c r="I43" s="46">
        <f t="shared" si="0"/>
        <v>0</v>
      </c>
      <c r="J43" s="51">
        <f t="shared" si="1"/>
        <v>86.12</v>
      </c>
    </row>
    <row r="44" spans="1:10" ht="24.75">
      <c r="A44" s="4" t="s">
        <v>132</v>
      </c>
      <c r="B44" s="5" t="s">
        <v>133</v>
      </c>
      <c r="C44" s="6" t="s">
        <v>134</v>
      </c>
      <c r="D44" s="5" t="s">
        <v>98</v>
      </c>
      <c r="E44" s="5" t="s">
        <v>135</v>
      </c>
      <c r="F44" s="7">
        <v>2</v>
      </c>
      <c r="G44" s="8">
        <v>211.62</v>
      </c>
      <c r="H44" s="9">
        <v>423.24</v>
      </c>
      <c r="I44" s="46">
        <f t="shared" si="0"/>
        <v>0</v>
      </c>
      <c r="J44" s="51">
        <f t="shared" si="1"/>
        <v>423.24</v>
      </c>
    </row>
    <row r="45" spans="1:10" ht="33">
      <c r="A45" s="4" t="s">
        <v>136</v>
      </c>
      <c r="B45" s="5" t="s">
        <v>137</v>
      </c>
      <c r="C45" s="6" t="s">
        <v>138</v>
      </c>
      <c r="D45" s="5" t="s">
        <v>127</v>
      </c>
      <c r="E45" s="5" t="s">
        <v>128</v>
      </c>
      <c r="F45" s="7">
        <v>2</v>
      </c>
      <c r="G45" s="8">
        <v>279.88</v>
      </c>
      <c r="H45" s="9">
        <v>559.76</v>
      </c>
      <c r="I45" s="46">
        <f t="shared" si="0"/>
        <v>0</v>
      </c>
      <c r="J45" s="51">
        <f t="shared" si="1"/>
        <v>559.76</v>
      </c>
    </row>
    <row r="46" spans="1:10" ht="16.5">
      <c r="A46" s="4" t="s">
        <v>139</v>
      </c>
      <c r="B46" s="5" t="s">
        <v>140</v>
      </c>
      <c r="C46" s="6" t="s">
        <v>141</v>
      </c>
      <c r="D46" s="5" t="s">
        <v>14</v>
      </c>
      <c r="E46" s="5" t="s">
        <v>62</v>
      </c>
      <c r="F46" s="7">
        <v>24</v>
      </c>
      <c r="G46" s="8">
        <v>27.75</v>
      </c>
      <c r="H46" s="9">
        <v>666</v>
      </c>
      <c r="I46" s="46">
        <f t="shared" si="0"/>
        <v>0</v>
      </c>
      <c r="J46" s="51">
        <f t="shared" si="1"/>
        <v>666</v>
      </c>
    </row>
    <row r="47" spans="1:10">
      <c r="A47" s="4" t="s">
        <v>142</v>
      </c>
      <c r="B47" s="5" t="s">
        <v>143</v>
      </c>
      <c r="C47" s="6" t="s">
        <v>144</v>
      </c>
      <c r="D47" s="5" t="s">
        <v>14</v>
      </c>
      <c r="E47" s="5" t="s">
        <v>62</v>
      </c>
      <c r="F47" s="7">
        <v>24</v>
      </c>
      <c r="G47" s="8">
        <v>31.99</v>
      </c>
      <c r="H47" s="9">
        <v>767.76</v>
      </c>
      <c r="I47" s="46">
        <f t="shared" si="0"/>
        <v>0</v>
      </c>
      <c r="J47" s="51">
        <f t="shared" si="1"/>
        <v>767.76</v>
      </c>
    </row>
    <row r="48" spans="1:10" ht="20.100000000000001" customHeight="1">
      <c r="A48" s="47" t="s">
        <v>145</v>
      </c>
      <c r="B48" s="48" t="s">
        <v>146</v>
      </c>
      <c r="C48" s="48"/>
      <c r="D48" s="48"/>
      <c r="E48" s="48"/>
      <c r="F48" s="48"/>
      <c r="G48" s="48"/>
      <c r="H48" s="49">
        <v>19724.02</v>
      </c>
      <c r="I48" s="50">
        <f t="shared" si="0"/>
        <v>0</v>
      </c>
      <c r="J48" s="52">
        <f t="shared" si="1"/>
        <v>19724.02</v>
      </c>
    </row>
    <row r="49" spans="1:10">
      <c r="A49" s="4" t="s">
        <v>147</v>
      </c>
      <c r="B49" s="5" t="s">
        <v>148</v>
      </c>
      <c r="C49" s="6" t="s">
        <v>149</v>
      </c>
      <c r="D49" s="5" t="s">
        <v>104</v>
      </c>
      <c r="E49" s="5" t="s">
        <v>128</v>
      </c>
      <c r="F49" s="7">
        <v>3</v>
      </c>
      <c r="G49" s="8">
        <v>804.42</v>
      </c>
      <c r="H49" s="9">
        <v>2413.2600000000002</v>
      </c>
      <c r="I49" s="46">
        <f t="shared" si="0"/>
        <v>0</v>
      </c>
      <c r="J49" s="51">
        <f t="shared" si="1"/>
        <v>2413.2600000000002</v>
      </c>
    </row>
    <row r="50" spans="1:10" ht="16.5">
      <c r="A50" s="4" t="s">
        <v>150</v>
      </c>
      <c r="B50" s="5" t="s">
        <v>151</v>
      </c>
      <c r="C50" s="6" t="s">
        <v>152</v>
      </c>
      <c r="D50" s="5" t="s">
        <v>104</v>
      </c>
      <c r="E50" s="5" t="s">
        <v>19</v>
      </c>
      <c r="F50" s="7">
        <v>200</v>
      </c>
      <c r="G50" s="8">
        <v>25.4</v>
      </c>
      <c r="H50" s="9">
        <v>5080</v>
      </c>
      <c r="I50" s="46">
        <f t="shared" si="0"/>
        <v>0</v>
      </c>
      <c r="J50" s="51">
        <f t="shared" si="1"/>
        <v>5080</v>
      </c>
    </row>
    <row r="51" spans="1:10">
      <c r="A51" s="4" t="s">
        <v>153</v>
      </c>
      <c r="B51" s="5" t="s">
        <v>154</v>
      </c>
      <c r="C51" s="6" t="s">
        <v>155</v>
      </c>
      <c r="D51" s="5" t="s">
        <v>104</v>
      </c>
      <c r="E51" s="5" t="s">
        <v>128</v>
      </c>
      <c r="F51" s="7">
        <v>16</v>
      </c>
      <c r="G51" s="8">
        <v>357.6</v>
      </c>
      <c r="H51" s="9">
        <v>5721.6</v>
      </c>
      <c r="I51" s="46">
        <f t="shared" si="0"/>
        <v>0</v>
      </c>
      <c r="J51" s="51">
        <f t="shared" si="1"/>
        <v>5721.6</v>
      </c>
    </row>
    <row r="52" spans="1:10" ht="16.5">
      <c r="A52" s="4" t="s">
        <v>156</v>
      </c>
      <c r="B52" s="5" t="s">
        <v>157</v>
      </c>
      <c r="C52" s="6" t="s">
        <v>158</v>
      </c>
      <c r="D52" s="5" t="s">
        <v>40</v>
      </c>
      <c r="E52" s="5" t="s">
        <v>19</v>
      </c>
      <c r="F52" s="7">
        <v>150</v>
      </c>
      <c r="G52" s="8">
        <v>2.46</v>
      </c>
      <c r="H52" s="9">
        <v>369</v>
      </c>
      <c r="I52" s="46">
        <f t="shared" si="0"/>
        <v>0</v>
      </c>
      <c r="J52" s="51">
        <f t="shared" si="1"/>
        <v>369</v>
      </c>
    </row>
    <row r="53" spans="1:10" ht="16.5">
      <c r="A53" s="4" t="s">
        <v>159</v>
      </c>
      <c r="B53" s="5" t="s">
        <v>160</v>
      </c>
      <c r="C53" s="6" t="s">
        <v>161</v>
      </c>
      <c r="D53" s="5" t="s">
        <v>162</v>
      </c>
      <c r="E53" s="5" t="s">
        <v>135</v>
      </c>
      <c r="F53" s="7">
        <v>26</v>
      </c>
      <c r="G53" s="8">
        <v>187.66</v>
      </c>
      <c r="H53" s="9">
        <v>4879.16</v>
      </c>
      <c r="I53" s="46">
        <f t="shared" si="0"/>
        <v>0</v>
      </c>
      <c r="J53" s="51">
        <f t="shared" si="1"/>
        <v>4879.16</v>
      </c>
    </row>
    <row r="54" spans="1:10" ht="16.5">
      <c r="A54" s="4" t="s">
        <v>163</v>
      </c>
      <c r="B54" s="5" t="s">
        <v>164</v>
      </c>
      <c r="C54" s="6" t="s">
        <v>165</v>
      </c>
      <c r="D54" s="5" t="s">
        <v>166</v>
      </c>
      <c r="E54" s="5" t="s">
        <v>135</v>
      </c>
      <c r="F54" s="7">
        <v>26</v>
      </c>
      <c r="G54" s="8">
        <v>48.5</v>
      </c>
      <c r="H54" s="9">
        <v>1261</v>
      </c>
      <c r="I54" s="46">
        <f t="shared" si="0"/>
        <v>0</v>
      </c>
      <c r="J54" s="51">
        <f t="shared" si="1"/>
        <v>1261</v>
      </c>
    </row>
    <row r="55" spans="1:10" ht="20.100000000000001" customHeight="1">
      <c r="A55" s="47" t="s">
        <v>167</v>
      </c>
      <c r="B55" s="48" t="s">
        <v>168</v>
      </c>
      <c r="C55" s="48"/>
      <c r="D55" s="48"/>
      <c r="E55" s="48"/>
      <c r="F55" s="48"/>
      <c r="G55" s="48"/>
      <c r="H55" s="49">
        <v>2284.48</v>
      </c>
      <c r="I55" s="50">
        <f t="shared" si="0"/>
        <v>0</v>
      </c>
      <c r="J55" s="52">
        <f t="shared" si="1"/>
        <v>2284.48</v>
      </c>
    </row>
    <row r="56" spans="1:10" ht="33">
      <c r="A56" s="4" t="s">
        <v>169</v>
      </c>
      <c r="B56" s="5" t="s">
        <v>170</v>
      </c>
      <c r="C56" s="6" t="s">
        <v>171</v>
      </c>
      <c r="D56" s="5" t="s">
        <v>57</v>
      </c>
      <c r="E56" s="5" t="s">
        <v>172</v>
      </c>
      <c r="F56" s="7">
        <v>25.4</v>
      </c>
      <c r="G56" s="8">
        <v>89.94</v>
      </c>
      <c r="H56" s="9">
        <v>2284.48</v>
      </c>
      <c r="I56" s="46">
        <f t="shared" si="0"/>
        <v>0</v>
      </c>
      <c r="J56" s="51">
        <f t="shared" si="1"/>
        <v>2284.48</v>
      </c>
    </row>
    <row r="57" spans="1:10" ht="15" customHeight="1">
      <c r="A57" s="1"/>
      <c r="B57" s="1"/>
      <c r="C57" s="1"/>
      <c r="D57" s="1"/>
      <c r="E57" s="1"/>
      <c r="F57" s="53" t="s">
        <v>173</v>
      </c>
      <c r="G57" s="53"/>
      <c r="H57" s="49">
        <v>109292.59</v>
      </c>
      <c r="I57" s="50">
        <f t="shared" si="0"/>
        <v>0</v>
      </c>
      <c r="J57" s="52">
        <f t="shared" si="1"/>
        <v>109292.59</v>
      </c>
    </row>
    <row r="58" spans="1:10" ht="15" customHeight="1">
      <c r="A58" s="1"/>
      <c r="B58" s="1"/>
      <c r="C58" s="1"/>
      <c r="D58" s="1"/>
      <c r="E58" s="1"/>
      <c r="F58" s="53" t="s">
        <v>174</v>
      </c>
      <c r="G58" s="53"/>
      <c r="H58" s="49">
        <v>439505.97</v>
      </c>
      <c r="I58" s="50">
        <f t="shared" si="0"/>
        <v>0</v>
      </c>
      <c r="J58" s="52">
        <f t="shared" si="1"/>
        <v>439505.97</v>
      </c>
    </row>
    <row r="59" spans="1:10" ht="15" customHeight="1">
      <c r="A59" s="1"/>
      <c r="B59" s="1"/>
      <c r="C59" s="1"/>
      <c r="D59" s="1"/>
      <c r="E59" s="1"/>
      <c r="F59" s="53" t="s">
        <v>175</v>
      </c>
      <c r="G59" s="53"/>
      <c r="H59" s="49">
        <v>548798.56000000006</v>
      </c>
      <c r="I59" s="50">
        <f t="shared" si="0"/>
        <v>0</v>
      </c>
      <c r="J59" s="52">
        <f t="shared" si="1"/>
        <v>548798.56000000006</v>
      </c>
    </row>
  </sheetData>
  <mergeCells count="17">
    <mergeCell ref="F58:G58"/>
    <mergeCell ref="F59:G59"/>
    <mergeCell ref="B37:G37"/>
    <mergeCell ref="B41:G41"/>
    <mergeCell ref="B48:G48"/>
    <mergeCell ref="B55:G55"/>
    <mergeCell ref="F57:G57"/>
    <mergeCell ref="B17:G17"/>
    <mergeCell ref="B22:G22"/>
    <mergeCell ref="B25:G25"/>
    <mergeCell ref="B28:G28"/>
    <mergeCell ref="B33:G33"/>
    <mergeCell ref="A1:H1"/>
    <mergeCell ref="B2:G2"/>
    <mergeCell ref="B5:G5"/>
    <mergeCell ref="B8:G8"/>
    <mergeCell ref="B9:G9"/>
  </mergeCells>
  <pageMargins left="0.5" right="0.5" top="0.5" bottom="0.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4B0E-A06C-4F9A-B0F6-18E981E7A585}">
  <sheetPr>
    <outlinePr summaryBelow="0"/>
  </sheetPr>
  <dimension ref="A1:AL26"/>
  <sheetViews>
    <sheetView tabSelected="1" topLeftCell="A8" workbookViewId="0">
      <selection activeCell="K27" sqref="K27"/>
    </sheetView>
  </sheetViews>
  <sheetFormatPr defaultRowHeight="15"/>
  <cols>
    <col min="1" max="1" width="7.42578125" style="12" customWidth="1"/>
    <col min="2" max="2" width="24" style="12" bestFit="1" customWidth="1"/>
    <col min="3" max="3" width="11" style="12" customWidth="1"/>
    <col min="4" max="8" width="9.42578125" style="12" customWidth="1"/>
    <col min="9" max="9" width="1" style="12" customWidth="1"/>
    <col min="10" max="10" width="11.5703125" style="12" bestFit="1" customWidth="1"/>
    <col min="11" max="11" width="11.28515625" style="12" bestFit="1" customWidth="1"/>
    <col min="12" max="16384" width="9.140625" style="12"/>
  </cols>
  <sheetData>
    <row r="1" spans="1:38" ht="192" customHeight="1">
      <c r="A1" s="39"/>
      <c r="B1" s="39"/>
      <c r="C1" s="39"/>
      <c r="D1" s="39"/>
      <c r="E1" s="39"/>
      <c r="F1" s="39"/>
      <c r="G1" s="39"/>
      <c r="H1" s="39"/>
      <c r="I1" s="38"/>
      <c r="J1" s="38"/>
      <c r="K1" s="38"/>
    </row>
    <row r="2" spans="1:38" ht="15.95" customHeight="1">
      <c r="A2" s="36" t="s">
        <v>1</v>
      </c>
      <c r="B2" s="36" t="s">
        <v>3</v>
      </c>
      <c r="C2" s="36" t="s">
        <v>185</v>
      </c>
      <c r="D2" s="36" t="s">
        <v>184</v>
      </c>
      <c r="E2" s="36" t="s">
        <v>183</v>
      </c>
      <c r="F2" s="36" t="s">
        <v>182</v>
      </c>
      <c r="G2" s="36" t="s">
        <v>181</v>
      </c>
      <c r="H2" s="37" t="s">
        <v>180</v>
      </c>
      <c r="I2" s="37"/>
      <c r="J2" s="36" t="s">
        <v>179</v>
      </c>
      <c r="K2" s="35" t="s">
        <v>178</v>
      </c>
    </row>
    <row r="3" spans="1:38" ht="12" customHeight="1">
      <c r="A3" s="25" t="s">
        <v>9</v>
      </c>
      <c r="B3" s="24" t="s">
        <v>10</v>
      </c>
      <c r="C3" s="23">
        <v>1059.58</v>
      </c>
      <c r="D3" s="27">
        <v>0.5</v>
      </c>
      <c r="E3" s="27">
        <v>0.5</v>
      </c>
      <c r="F3" s="34"/>
      <c r="G3" s="34"/>
      <c r="H3" s="33"/>
      <c r="I3" s="32"/>
      <c r="J3" s="34"/>
      <c r="K3" s="26">
        <v>1</v>
      </c>
    </row>
    <row r="4" spans="1:38" ht="12.95" customHeight="1">
      <c r="A4" s="25"/>
      <c r="B4" s="24"/>
      <c r="C4" s="23"/>
      <c r="D4" s="14">
        <v>529.79</v>
      </c>
      <c r="E4" s="14">
        <v>529.79</v>
      </c>
      <c r="F4" s="31"/>
      <c r="G4" s="31"/>
      <c r="H4" s="30"/>
      <c r="I4" s="29"/>
      <c r="J4" s="31"/>
      <c r="K4" s="22">
        <v>1059.58</v>
      </c>
    </row>
    <row r="5" spans="1:38" ht="12" customHeight="1">
      <c r="A5" s="25" t="s">
        <v>20</v>
      </c>
      <c r="B5" s="24" t="s">
        <v>21</v>
      </c>
      <c r="C5" s="23">
        <v>436161.91</v>
      </c>
      <c r="D5" s="27">
        <v>0.15</v>
      </c>
      <c r="E5" s="27">
        <v>0.15</v>
      </c>
      <c r="F5" s="27">
        <v>0.25</v>
      </c>
      <c r="G5" s="27">
        <v>0.15</v>
      </c>
      <c r="H5" s="28">
        <v>0.15</v>
      </c>
      <c r="I5" s="28"/>
      <c r="J5" s="27">
        <v>0.15</v>
      </c>
      <c r="K5" s="26">
        <v>1</v>
      </c>
    </row>
    <row r="6" spans="1:38" ht="12.95" customHeight="1">
      <c r="A6" s="25"/>
      <c r="B6" s="24"/>
      <c r="C6" s="23"/>
      <c r="D6" s="14">
        <v>65424.29</v>
      </c>
      <c r="E6" s="14">
        <v>65424.29</v>
      </c>
      <c r="F6" s="14">
        <v>109040.48</v>
      </c>
      <c r="G6" s="14">
        <v>65424.29</v>
      </c>
      <c r="H6" s="13">
        <v>65424.29</v>
      </c>
      <c r="I6" s="13"/>
      <c r="J6" s="14">
        <v>65424.27</v>
      </c>
      <c r="K6" s="22">
        <v>436161.91</v>
      </c>
    </row>
    <row r="7" spans="1:38" ht="12" customHeight="1">
      <c r="A7" s="25" t="s">
        <v>167</v>
      </c>
      <c r="B7" s="24" t="s">
        <v>168</v>
      </c>
      <c r="C7" s="23">
        <v>2284.48</v>
      </c>
      <c r="D7" s="34"/>
      <c r="E7" s="34"/>
      <c r="F7" s="34"/>
      <c r="G7" s="34"/>
      <c r="H7" s="33"/>
      <c r="I7" s="32"/>
      <c r="J7" s="27">
        <v>1</v>
      </c>
      <c r="K7" s="26">
        <v>1</v>
      </c>
    </row>
    <row r="8" spans="1:38" ht="12.95" customHeight="1">
      <c r="A8" s="25"/>
      <c r="B8" s="24"/>
      <c r="C8" s="23"/>
      <c r="D8" s="31"/>
      <c r="E8" s="31"/>
      <c r="F8" s="31"/>
      <c r="G8" s="31"/>
      <c r="H8" s="30"/>
      <c r="I8" s="29"/>
      <c r="J8" s="14">
        <v>2284.48</v>
      </c>
      <c r="K8" s="22">
        <v>2284.48</v>
      </c>
    </row>
    <row r="9" spans="1:38" ht="12" customHeight="1">
      <c r="A9" s="25" t="s">
        <v>177</v>
      </c>
      <c r="B9" s="24" t="s">
        <v>176</v>
      </c>
      <c r="C9" s="23">
        <v>109292.59</v>
      </c>
      <c r="D9" s="27">
        <v>0.15010000000000001</v>
      </c>
      <c r="E9" s="27">
        <v>0.15010000000000001</v>
      </c>
      <c r="F9" s="27">
        <v>0.24809999999999999</v>
      </c>
      <c r="G9" s="27">
        <v>0.1489</v>
      </c>
      <c r="H9" s="28">
        <v>0.1489</v>
      </c>
      <c r="I9" s="28"/>
      <c r="J9" s="27">
        <v>0.15390000000000001</v>
      </c>
      <c r="K9" s="26">
        <v>1</v>
      </c>
    </row>
    <row r="10" spans="1:38" ht="12.95" customHeight="1">
      <c r="A10" s="25"/>
      <c r="B10" s="24"/>
      <c r="C10" s="23"/>
      <c r="D10" s="14">
        <v>16400.88</v>
      </c>
      <c r="E10" s="14">
        <v>16400.88</v>
      </c>
      <c r="F10" s="14">
        <v>27114.71</v>
      </c>
      <c r="G10" s="14">
        <v>16268.83</v>
      </c>
      <c r="H10" s="13">
        <v>16268.83</v>
      </c>
      <c r="I10" s="13"/>
      <c r="J10" s="14">
        <v>16838.46</v>
      </c>
      <c r="K10" s="22">
        <v>109292.59</v>
      </c>
    </row>
    <row r="11" spans="1:38" ht="12" customHeight="1">
      <c r="A11" s="21"/>
      <c r="B11" s="20"/>
      <c r="C11" s="15">
        <v>548798.56000000006</v>
      </c>
      <c r="D11" s="18">
        <v>82354.960000000006</v>
      </c>
      <c r="E11" s="18">
        <v>82354.960000000006</v>
      </c>
      <c r="F11" s="18">
        <v>136155.19</v>
      </c>
      <c r="G11" s="18">
        <v>81693.119999999995</v>
      </c>
      <c r="H11" s="19">
        <v>81693.119999999995</v>
      </c>
      <c r="I11" s="19"/>
      <c r="J11" s="18">
        <v>84547.21</v>
      </c>
      <c r="K11" s="13">
        <v>548798.56000000006</v>
      </c>
    </row>
    <row r="12" spans="1:38" ht="12.95" customHeight="1">
      <c r="A12" s="17"/>
      <c r="B12" s="16"/>
      <c r="C12" s="15"/>
      <c r="D12" s="14">
        <v>82354.960000000006</v>
      </c>
      <c r="E12" s="14">
        <v>164709.92000000001</v>
      </c>
      <c r="F12" s="14">
        <v>300865.11</v>
      </c>
      <c r="G12" s="14">
        <v>382558.23</v>
      </c>
      <c r="H12" s="13">
        <v>464251.35</v>
      </c>
      <c r="I12" s="13"/>
      <c r="J12" s="14">
        <v>548798.56000000006</v>
      </c>
      <c r="K12" s="13"/>
    </row>
    <row r="15" spans="1:38" ht="26.25" customHeight="1">
      <c r="A15" s="56" t="s">
        <v>190</v>
      </c>
      <c r="B15" s="56"/>
      <c r="C15" s="56"/>
      <c r="D15" s="56"/>
      <c r="E15" s="56"/>
      <c r="F15" s="56"/>
      <c r="G15" s="56"/>
      <c r="H15" s="56"/>
      <c r="I15" s="56"/>
      <c r="J15" s="56"/>
      <c r="K15" s="57">
        <f>Planilha!I3</f>
        <v>0</v>
      </c>
      <c r="L15" s="55"/>
      <c r="M15" s="55"/>
      <c r="N15" s="55"/>
      <c r="O15" s="55"/>
      <c r="P15" s="55"/>
      <c r="Q15" s="55"/>
      <c r="R15" s="55"/>
      <c r="S15" s="55"/>
      <c r="T15" s="55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</row>
    <row r="16" spans="1:38">
      <c r="A16" s="36" t="s">
        <v>1</v>
      </c>
      <c r="B16" s="36" t="s">
        <v>3</v>
      </c>
      <c r="C16" s="36" t="s">
        <v>185</v>
      </c>
      <c r="D16" s="36" t="s">
        <v>184</v>
      </c>
      <c r="E16" s="36" t="s">
        <v>183</v>
      </c>
      <c r="F16" s="36" t="s">
        <v>182</v>
      </c>
      <c r="G16" s="36" t="s">
        <v>181</v>
      </c>
      <c r="H16" s="37" t="s">
        <v>180</v>
      </c>
      <c r="I16" s="37"/>
      <c r="J16" s="36" t="s">
        <v>179</v>
      </c>
      <c r="K16" s="35" t="s">
        <v>178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</row>
    <row r="17" spans="1:11">
      <c r="A17" s="25" t="s">
        <v>9</v>
      </c>
      <c r="B17" s="24" t="s">
        <v>10</v>
      </c>
      <c r="C17" s="58">
        <f>C3-(C3*$K$15)</f>
        <v>1059.58</v>
      </c>
      <c r="D17" s="27">
        <v>0.5</v>
      </c>
      <c r="E17" s="27">
        <v>0.5</v>
      </c>
      <c r="F17" s="34"/>
      <c r="G17" s="34"/>
      <c r="H17" s="33"/>
      <c r="I17" s="32"/>
      <c r="J17" s="34"/>
      <c r="K17" s="26">
        <v>1</v>
      </c>
    </row>
    <row r="18" spans="1:11">
      <c r="A18" s="25"/>
      <c r="B18" s="24"/>
      <c r="C18" s="61"/>
      <c r="D18" s="60">
        <f>D4-(D4*$K$15)</f>
        <v>529.79</v>
      </c>
      <c r="E18" s="60">
        <f>E4-(E4*$K$15)</f>
        <v>529.79</v>
      </c>
      <c r="F18" s="60">
        <f>F4-(F4*$K$15)</f>
        <v>0</v>
      </c>
      <c r="G18" s="60">
        <f>G4-(G4*$K$15)</f>
        <v>0</v>
      </c>
      <c r="H18" s="60">
        <f>H4-(H4*$K$15)</f>
        <v>0</v>
      </c>
      <c r="I18" s="62"/>
      <c r="J18" s="60">
        <f>J4-(J4*$K$15)</f>
        <v>0</v>
      </c>
      <c r="K18" s="22">
        <f>SUM(D18:J18)</f>
        <v>1059.58</v>
      </c>
    </row>
    <row r="19" spans="1:11">
      <c r="A19" s="25" t="s">
        <v>20</v>
      </c>
      <c r="B19" s="24" t="s">
        <v>21</v>
      </c>
      <c r="C19" s="58">
        <f>C5-(C5*$K$15)</f>
        <v>436161.91</v>
      </c>
      <c r="D19" s="27">
        <v>0.15</v>
      </c>
      <c r="E19" s="27">
        <v>0.15</v>
      </c>
      <c r="F19" s="27">
        <v>0.25</v>
      </c>
      <c r="G19" s="27">
        <v>0.15</v>
      </c>
      <c r="H19" s="28">
        <v>0.15</v>
      </c>
      <c r="I19" s="28"/>
      <c r="J19" s="27">
        <v>0.15</v>
      </c>
      <c r="K19" s="26">
        <v>1</v>
      </c>
    </row>
    <row r="20" spans="1:11">
      <c r="A20" s="25"/>
      <c r="B20" s="24"/>
      <c r="C20" s="63"/>
      <c r="D20" s="60">
        <f>D6-(D6*$K$15)</f>
        <v>65424.29</v>
      </c>
      <c r="E20" s="60">
        <f>E6-(E6*$K$15)</f>
        <v>65424.29</v>
      </c>
      <c r="F20" s="60">
        <f>F6-(F6*$K$15)</f>
        <v>109040.48</v>
      </c>
      <c r="G20" s="60">
        <f>G6-(G6*$K$15)</f>
        <v>65424.29</v>
      </c>
      <c r="H20" s="60">
        <f>H6-(H6*$K$15)</f>
        <v>65424.29</v>
      </c>
      <c r="I20" s="60"/>
      <c r="J20" s="60">
        <f>J6-(J6*$K$15)</f>
        <v>65424.27</v>
      </c>
      <c r="K20" s="22">
        <f>SUM(D20:J20)</f>
        <v>436161.91</v>
      </c>
    </row>
    <row r="21" spans="1:11">
      <c r="A21" s="25" t="s">
        <v>167</v>
      </c>
      <c r="B21" s="24" t="s">
        <v>168</v>
      </c>
      <c r="C21" s="58">
        <f>C7-(C7*$K$15)</f>
        <v>2284.48</v>
      </c>
      <c r="D21" s="34"/>
      <c r="E21" s="34"/>
      <c r="F21" s="34"/>
      <c r="G21" s="34"/>
      <c r="H21" s="33"/>
      <c r="I21" s="32"/>
      <c r="J21" s="27">
        <v>1</v>
      </c>
      <c r="K21" s="26">
        <v>1</v>
      </c>
    </row>
    <row r="22" spans="1:11">
      <c r="A22" s="25"/>
      <c r="B22" s="24"/>
      <c r="C22" s="58"/>
      <c r="D22" s="60">
        <f>D8-(D8*$K$15)</f>
        <v>0</v>
      </c>
      <c r="E22" s="60">
        <f>E8-(E8*$K$15)</f>
        <v>0</v>
      </c>
      <c r="F22" s="60">
        <f>F8-(F8*$K$15)</f>
        <v>0</v>
      </c>
      <c r="G22" s="60">
        <f>G8-(G8*$K$15)</f>
        <v>0</v>
      </c>
      <c r="H22" s="60">
        <f>H8-(H8*$K$15)</f>
        <v>0</v>
      </c>
      <c r="I22" s="62"/>
      <c r="J22" s="60">
        <f>J8-(J8*$K$15)</f>
        <v>2284.48</v>
      </c>
      <c r="K22" s="22">
        <f>SUM(D22:J22)</f>
        <v>2284.48</v>
      </c>
    </row>
    <row r="23" spans="1:11">
      <c r="A23" s="25" t="s">
        <v>177</v>
      </c>
      <c r="B23" s="24" t="s">
        <v>176</v>
      </c>
      <c r="C23" s="58">
        <f>C9-(C9*$K$15)</f>
        <v>109292.59</v>
      </c>
      <c r="D23" s="27">
        <v>0.15010000000000001</v>
      </c>
      <c r="E23" s="27">
        <v>0.15010000000000001</v>
      </c>
      <c r="F23" s="27">
        <v>0.24809999999999999</v>
      </c>
      <c r="G23" s="27">
        <v>0.1489</v>
      </c>
      <c r="H23" s="28">
        <v>0.1489</v>
      </c>
      <c r="I23" s="28"/>
      <c r="J23" s="27">
        <v>0.15390000000000001</v>
      </c>
      <c r="K23" s="26">
        <v>1</v>
      </c>
    </row>
    <row r="24" spans="1:11">
      <c r="A24" s="25"/>
      <c r="B24" s="24"/>
      <c r="C24" s="69"/>
      <c r="D24" s="60">
        <f>D10-(D10*$K$15)</f>
        <v>16400.88</v>
      </c>
      <c r="E24" s="60">
        <f>E10-(E10*$K$15)</f>
        <v>16400.88</v>
      </c>
      <c r="F24" s="60">
        <f>F10-(F10*$K$15)</f>
        <v>27114.71</v>
      </c>
      <c r="G24" s="60">
        <f>G10-(G10*$K$15)</f>
        <v>16268.83</v>
      </c>
      <c r="H24" s="60">
        <f>H10-(H10*$K$15)</f>
        <v>16268.83</v>
      </c>
      <c r="I24" s="60"/>
      <c r="J24" s="60">
        <f>J10-(J10*$K$15)</f>
        <v>16838.46</v>
      </c>
      <c r="K24" s="22">
        <f>SUM(D24:J24)</f>
        <v>109292.59</v>
      </c>
    </row>
    <row r="25" spans="1:11">
      <c r="A25" s="21"/>
      <c r="B25" s="20"/>
      <c r="C25" s="72">
        <f>SUM(C17:C23)</f>
        <v>548798.55999999994</v>
      </c>
      <c r="D25" s="68">
        <f>SUM(D24,D22,D20,D18)</f>
        <v>82354.959999999992</v>
      </c>
      <c r="E25" s="18">
        <f>SUM(E24,E22,E20,E18)</f>
        <v>82354.959999999992</v>
      </c>
      <c r="F25" s="18">
        <f>SUM(F24,F22,F20,F18)</f>
        <v>136155.19</v>
      </c>
      <c r="G25" s="18">
        <f>SUM(G24,G22,G20,G18)</f>
        <v>81693.119999999995</v>
      </c>
      <c r="H25" s="18">
        <f>SUM(H24,H22,H20,H18)</f>
        <v>81693.119999999995</v>
      </c>
      <c r="I25" s="64"/>
      <c r="J25" s="18">
        <f>SUM(J24,J22,J20,J18)</f>
        <v>84547.209999999992</v>
      </c>
      <c r="K25" s="65">
        <f>SUM(K24,K22,K20,K18)</f>
        <v>548798.55999999994</v>
      </c>
    </row>
    <row r="26" spans="1:11">
      <c r="A26" s="17"/>
      <c r="B26" s="16"/>
      <c r="C26" s="70"/>
      <c r="D26" s="14">
        <f>D25</f>
        <v>82354.959999999992</v>
      </c>
      <c r="E26" s="14">
        <f>D26+E25</f>
        <v>164709.91999999998</v>
      </c>
      <c r="F26" s="14">
        <f>E26+F25</f>
        <v>300865.11</v>
      </c>
      <c r="G26" s="14">
        <f>F26+G25</f>
        <v>382558.23</v>
      </c>
      <c r="H26" s="59">
        <f>G26+H25</f>
        <v>464251.35</v>
      </c>
      <c r="I26" s="66"/>
      <c r="J26" s="71">
        <f>J25+H26</f>
        <v>548798.55999999994</v>
      </c>
      <c r="K26" s="67"/>
    </row>
  </sheetData>
  <mergeCells count="35">
    <mergeCell ref="K25:K26"/>
    <mergeCell ref="A23:A24"/>
    <mergeCell ref="B23:B24"/>
    <mergeCell ref="H23:I23"/>
    <mergeCell ref="A19:A20"/>
    <mergeCell ref="B19:B20"/>
    <mergeCell ref="H19:I19"/>
    <mergeCell ref="A21:A22"/>
    <mergeCell ref="B21:B22"/>
    <mergeCell ref="A15:J15"/>
    <mergeCell ref="H16:I16"/>
    <mergeCell ref="A17:A18"/>
    <mergeCell ref="B17:B18"/>
    <mergeCell ref="A5:A6"/>
    <mergeCell ref="B5:B6"/>
    <mergeCell ref="C5:C6"/>
    <mergeCell ref="H5:I5"/>
    <mergeCell ref="H6:I6"/>
    <mergeCell ref="A1:H1"/>
    <mergeCell ref="H2:I2"/>
    <mergeCell ref="A3:A4"/>
    <mergeCell ref="B3:B4"/>
    <mergeCell ref="C3:C4"/>
    <mergeCell ref="A7:A8"/>
    <mergeCell ref="B7:B8"/>
    <mergeCell ref="C7:C8"/>
    <mergeCell ref="A9:A10"/>
    <mergeCell ref="B9:B10"/>
    <mergeCell ref="C9:C10"/>
    <mergeCell ref="H9:I9"/>
    <mergeCell ref="H10:I10"/>
    <mergeCell ref="C11:C12"/>
    <mergeCell ref="H11:I11"/>
    <mergeCell ref="K11:K12"/>
    <mergeCell ref="H12:I12"/>
  </mergeCells>
  <pageMargins left="0.5" right="0.5" top="0.5" bottom="0.5" header="0" footer="0"/>
  <pageSetup paperSize="7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</vt:lpstr>
      <vt:lpstr>orcamento</vt:lpstr>
      <vt:lpstr>orcamento!JR_PAGE_ANCHOR_0_1</vt:lpstr>
      <vt:lpstr>JR_PAGE_ANCHOR_0_1</vt:lpstr>
    </vt:vector>
  </TitlesOfParts>
  <Manager/>
  <Company/>
  <LinksUpToDate>false</LinksUpToDate>
  <SharedDoc>false</SharedDoc>
  <HyperlinkBase>https://www.seobra.com.br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REFORMA DO ESPAÇO DA QUADRA POLIESPORTIVA_SEM DESONERAÇÃO</dc:title>
  <dc:creator/>
  <cp:keywords>Created by Seobra</cp:keywords>
  <cp:lastModifiedBy/>
  <dcterms:created xsi:type="dcterms:W3CDTF">2026-10-29T16:55:36Z</dcterms:created>
  <dcterms:modified xsi:type="dcterms:W3CDTF">2026-10-29T18:07:51Z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1483824</vt:r8>
  </property>
</Properties>
</file>