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çamento" sheetId="1" r:id="rId4"/>
    <sheet state="visible" name="Cronograma" sheetId="2" r:id="rId5"/>
  </sheets>
  <definedNames>
    <definedName name="JR_PAGE_ANCHOR_0_1">'Orçamento'!$A$1</definedName>
  </definedNames>
  <calcPr/>
  <extLst>
    <ext uri="GoogleSheetsCustomDataVersion2">
      <go:sheetsCustomData xmlns:go="http://customooxmlschemas.google.com/" r:id="rId6" roundtripDataChecksum="nDXNbwRRsIvDv2jy5mfsxNQ9F7zjlq4nD+TGGvv/LeQ="/>
    </ext>
  </extLst>
</workbook>
</file>

<file path=xl/sharedStrings.xml><?xml version="1.0" encoding="utf-8"?>
<sst xmlns="http://schemas.openxmlformats.org/spreadsheetml/2006/main" count="1196" uniqueCount="736">
  <si>
    <t>% DESCONTO OFERTADO NA LICITAÇÃO</t>
  </si>
  <si>
    <t>VALOR FINAL</t>
  </si>
  <si>
    <t xml:space="preserve">
</t>
  </si>
  <si>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</si>
  <si>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</si>
  <si>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</si>
  <si>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</si>
  <si>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</si>
  <si>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</si>
  <si>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</si>
  <si>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</si>
  <si>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VALOR (R$)</t>
  </si>
  <si>
    <t>% DESCONTO OFERTADO</t>
  </si>
  <si>
    <t>MÊS 1</t>
  </si>
  <si>
    <t>MÊS 2</t>
  </si>
  <si>
    <t>MÊS 3</t>
  </si>
  <si>
    <t>PREÇO TOTAL COM DESCONTO</t>
  </si>
  <si>
    <t>1</t>
  </si>
  <si>
    <t>MÊS 4</t>
  </si>
  <si>
    <t>SERVIÇOS INICIAIS</t>
  </si>
  <si>
    <t>MÊS 5</t>
  </si>
  <si>
    <t>MÊS 6</t>
  </si>
  <si>
    <t>MÊS 7</t>
  </si>
  <si>
    <t>MÊS 8</t>
  </si>
  <si>
    <t>MÊS 9</t>
  </si>
  <si>
    <t>MÊS 10</t>
  </si>
  <si>
    <t>Total parcela</t>
  </si>
  <si>
    <t>1.1</t>
  </si>
  <si>
    <t>103689</t>
  </si>
  <si>
    <t>FORNECIMENTO E INSTALAÇÃO DE PLACA DE OBRA COM CHAPA GALVANIZADA E ESTRUTURA DE MADEIRA. AF_03/2022_PS</t>
  </si>
  <si>
    <t>SINAPI</t>
  </si>
  <si>
    <t>M2</t>
  </si>
  <si>
    <t>1.2</t>
  </si>
  <si>
    <t>90777</t>
  </si>
  <si>
    <t>ENGENHEIRO CIVIL DE OBRA JUNIOR COM ENCARGOS COMPLEMENTARES</t>
  </si>
  <si>
    <t>H</t>
  </si>
  <si>
    <t>1.3</t>
  </si>
  <si>
    <t>90776</t>
  </si>
  <si>
    <t>ENCARREGADO GERAL COM ENCARGOS COMPLEMENTARES</t>
  </si>
  <si>
    <t>INFRAESTRUTURA</t>
  </si>
  <si>
    <t>1.4</t>
  </si>
  <si>
    <t>98525</t>
  </si>
  <si>
    <t>LIMPEZA MECANIZADA DE CAMADA VEGETAL, VEGETAÇÃO E PEQUENAS ÁRVORES (DIÂMETRO DE TRONCO MENOR QUE 0,20 M), COM TRATOR DE ESTEIRAS. AF_03/2024</t>
  </si>
  <si>
    <t>1.5</t>
  </si>
  <si>
    <t>99059</t>
  </si>
  <si>
    <t>LOCAÇÃO CONVENCIONAL DE OBRA, UTILIZANDO GABARITO DE TÁBUAS CORRIDAS PONTALETADAS A CADA 2,00M - 2 UTILIZAÇÕES. AF_03/2024</t>
  </si>
  <si>
    <t>M</t>
  </si>
  <si>
    <t>1.6</t>
  </si>
  <si>
    <t>00010777</t>
  </si>
  <si>
    <t>LOCACAO DE CONTAINER 2,30 X 4,30 M, ALT. 2,50 M, PARA SANITARIO, COM 3 BACIAS, 4 CHUVEIROS, 1 LAVATORIO E 1 MICTORIO (NAO INCLUI MOBILIZACAO/DESMOBILIZACAO)</t>
  </si>
  <si>
    <t>MES</t>
  </si>
  <si>
    <t>SUPRAESTRUTURA</t>
  </si>
  <si>
    <t>1.7</t>
  </si>
  <si>
    <t>010005</t>
  </si>
  <si>
    <t>Barracão de madeira/Almoxarifado</t>
  </si>
  <si>
    <t>SEDOP</t>
  </si>
  <si>
    <t>m²</t>
  </si>
  <si>
    <t>1.8</t>
  </si>
  <si>
    <t>ED-50150</t>
  </si>
  <si>
    <t>LIGAÇÃO DE ÁGUA PROVISÓRIA PARA CANTEIRO, INCLUSIVE HIDRÔMETRO E CAVALETE PARA MEDIÇÃO DE ÁGUA - ENTRADA PRINCIPAL, EM AÇO GALVANIZADO DN 20MM (1/2") - PADRÃO CONCESSIONÁRIA</t>
  </si>
  <si>
    <t>SETOP</t>
  </si>
  <si>
    <t>un</t>
  </si>
  <si>
    <t>1.9</t>
  </si>
  <si>
    <t>C2850</t>
  </si>
  <si>
    <t>INSTALAÇÕES PROVISÓRIAS DE LUZ , FORÇA,TELEFONE E LÓGICA</t>
  </si>
  <si>
    <t>SEINFRA</t>
  </si>
  <si>
    <t>UN</t>
  </si>
  <si>
    <t>ALVENARIAS</t>
  </si>
  <si>
    <t>1.10</t>
  </si>
  <si>
    <t>105130</t>
  </si>
  <si>
    <t>EXECUÇÃO DE PILARETES PARA TAPUMES E CONSTRUÇÕES TEMPORÁRIAS. AF_03/2024</t>
  </si>
  <si>
    <t>1.11</t>
  </si>
  <si>
    <t>00037524</t>
  </si>
  <si>
    <t>TELA PLASTICA LARANJA, TIPO TAPUME PARA SINALIZACAO, MALHA RETANGULAR, ROLO 1.20 X 50 M (L X C)</t>
  </si>
  <si>
    <t>2</t>
  </si>
  <si>
    <t>REVESTIMENTOS</t>
  </si>
  <si>
    <t>2.1</t>
  </si>
  <si>
    <t>MOVIMENTAÇÃO DE TERRA</t>
  </si>
  <si>
    <t>2.1.1</t>
  </si>
  <si>
    <t>IFRS-1001</t>
  </si>
  <si>
    <t>MOBILIZAÇÃO E DESMOBILIZAÇÃO DE EQUIPAMENTOS</t>
  </si>
  <si>
    <t>Composições Próprias</t>
  </si>
  <si>
    <t>PISO</t>
  </si>
  <si>
    <t>2.1.2</t>
  </si>
  <si>
    <t>102327</t>
  </si>
  <si>
    <t>ESCAVAÇÃO MECANIZADA DE VALA COM PROF. ATÉ 1,5 M (MÉDIA MONTANTE E JUSANTE/UMA COMPOSIÇÃO POR TRECHO), RETROESCAV. (0,26 M3), LARG. DE 0,8 M A 1,5 M, EM SOLO DE 2A CATEGORIA, EM LOCAIS COM BAIXO NÍVEL DE INTERFERÊNCIA. AF_09/2024</t>
  </si>
  <si>
    <t>M3</t>
  </si>
  <si>
    <t>2.1.3</t>
  </si>
  <si>
    <t>94327</t>
  </si>
  <si>
    <t>ATERRO MECANIZADO DE VALA COM ESCAVADEIRA HIDRÁULICA (CAPACIDADE DA CAÇAMBA: 0,8 M³/POTÊNCIA: 111 HP), LARGURA ATÉ 2,5 M, PROFUNDIDADE ATÉ 1,5 M, COM AREIA PARA ATERRO. AF_08/2023</t>
  </si>
  <si>
    <t>2.1.4</t>
  </si>
  <si>
    <t>93382</t>
  </si>
  <si>
    <t>SOLEIRAS E PINGADEIRAS</t>
  </si>
  <si>
    <t>REATERRO MANUAL DE VALAS, COM COMPACTADOR DE SOLOS DE PERCUSSÃO. AF_08/2023</t>
  </si>
  <si>
    <t>2.1.5</t>
  </si>
  <si>
    <t>93590</t>
  </si>
  <si>
    <t>TRANSPORTE COM CAMINHÃO BASCULANTE DE 10 M³, EM VIA URBANA PAVIMENTADA, ADICIONAL PARA DMT EXCEDENTE A 30 KM (UNIDADE: M3XKM). AF_02/2026</t>
  </si>
  <si>
    <t>M3XKM</t>
  </si>
  <si>
    <t>2.2</t>
  </si>
  <si>
    <t>ESTACAS E BLOCOS DE FUNDAÇÃO</t>
  </si>
  <si>
    <t>2.2.1</t>
  </si>
  <si>
    <t>96543</t>
  </si>
  <si>
    <t>ESQUADRIAS</t>
  </si>
  <si>
    <t>ARMAÇÃO DE BLOCO UTILIZANDO AÇO CA-60 DE 5 MM - MONTAGEM. AF_01/2024</t>
  </si>
  <si>
    <t>KG</t>
  </si>
  <si>
    <t>2.2.2</t>
  </si>
  <si>
    <t>96544</t>
  </si>
  <si>
    <t>ARMAÇÃO DE BLOCO UTILIZANDO AÇO CA-50 DE 6,3 MM - MONTAGEM. AF_01/2024</t>
  </si>
  <si>
    <t>2.2.3</t>
  </si>
  <si>
    <t>96545</t>
  </si>
  <si>
    <t>ARMAÇÃO DE BLOCO UTILIZANDO AÇO CA-50 DE 8 MM - MONTAGEM. AF_01/2024</t>
  </si>
  <si>
    <t>2.2.4</t>
  </si>
  <si>
    <t>PORTAS</t>
  </si>
  <si>
    <t>96546</t>
  </si>
  <si>
    <t>ARMAÇÃO DE BLOCO UTILIZANDO AÇO CA-50 DE 10 MM - MONTAGEM. AF_01/2024</t>
  </si>
  <si>
    <t>2.2.5</t>
  </si>
  <si>
    <t>104920</t>
  </si>
  <si>
    <t>ARMAÇÃO DE BLOCO, SAPATA ISOLADA, VIGA BALDRAME E SAPATA CORRIDA UTILIZANDO AÇO CA-50 DE 12,5 MM - MONTAGEM. AF_01/2024</t>
  </si>
  <si>
    <t>2.2.6</t>
  </si>
  <si>
    <t>104921</t>
  </si>
  <si>
    <t>ARMAÇÃO DE BLOCO, SAPATA ISOLADA, VIGA BALDRAME E SAPATA CORRIDA UTILIZANDO AÇO CA-50 DE 16 MM - MONTAGEM. AF_01/2024</t>
  </si>
  <si>
    <t>PINTURAS</t>
  </si>
  <si>
    <t>2.2.7</t>
  </si>
  <si>
    <t>96557</t>
  </si>
  <si>
    <t>CONCRETAGEM DE BLOCO DE COROAMENTO OU VIGA BALDRAME, FCK 30 MPA, COM USO DE BOMBA - LANÇAMENTO, ADENSAMENTO E ACABAMENTO. AF_01/2024</t>
  </si>
  <si>
    <t>2.2.8</t>
  </si>
  <si>
    <t>96531</t>
  </si>
  <si>
    <t>FABRICAÇÃO, MONTAGEM E DESMONTAGEM DE FÔRMA PARA BLOCO DE COROAMENTO, EM MADEIRA SERRADA, E=25 MM, 2 UTILIZAÇÕES. AF_01/2024</t>
  </si>
  <si>
    <t>INSTALAÇÕES ELÉTRICAS</t>
  </si>
  <si>
    <t>2.2.9</t>
  </si>
  <si>
    <t>95601</t>
  </si>
  <si>
    <t>ARRASAMENTO MECANICO DE ESTACA DE CONCRETO ARMADO, DIAMETROS DE ATÉ 40 CM. AF_05/2021</t>
  </si>
  <si>
    <t>2.2.10</t>
  </si>
  <si>
    <t>02.001.083 (E)</t>
  </si>
  <si>
    <t>ESTACA ESCAVADA HÉLICE CONTÍNUA - DIÂMETRO 40CM</t>
  </si>
  <si>
    <t>SIURB</t>
  </si>
  <si>
    <t>2.3</t>
  </si>
  <si>
    <t>VIGAS BALDRAME</t>
  </si>
  <si>
    <t>INSTALAÇÕES DE COMBATE A INCÊNDIO</t>
  </si>
  <si>
    <t>2.3.1</t>
  </si>
  <si>
    <t>2.3.2</t>
  </si>
  <si>
    <t>98557</t>
  </si>
  <si>
    <t>IMPERMEABILIZAÇÃO DE SUPERFÍCIE COM EMULSÃO ASFÁLTICA, 2 DEMÃOS. AF_09/2023</t>
  </si>
  <si>
    <t>COBERTURA</t>
  </si>
  <si>
    <t>2.3.3</t>
  </si>
  <si>
    <t>96533</t>
  </si>
  <si>
    <t>FABRICAÇÃO, MONTAGEM E DESMONTAGEM DE FÔRMA PARA VIGA BALDRAME, EM MADEIRA SERRADA, E=25 MM, 2 UTILIZAÇÕES. AF_01/2024</t>
  </si>
  <si>
    <t>2.3.4</t>
  </si>
  <si>
    <t>104916</t>
  </si>
  <si>
    <t>ARMAÇÃO DE SAPATA ISOLADA, VIGA BALDRAME E SAPATA CORRIDA UTILIZANDO AÇO CA-60 DE 5 MM - MONTAGEM. AF_01/2024</t>
  </si>
  <si>
    <t>2.3.5</t>
  </si>
  <si>
    <t>DRENAGEM PLUVIAL</t>
  </si>
  <si>
    <t>104917</t>
  </si>
  <si>
    <t>ARMAÇÃO DE SAPATA ISOLADA, VIGA BALDRAME E SAPATA CORRIDA UTILIZANDO AÇO CA-50 DE 6,3 MM - MONTAGEM. AF_01/2024</t>
  </si>
  <si>
    <t>2.3.6</t>
  </si>
  <si>
    <t>104918</t>
  </si>
  <si>
    <t>ARMAÇÃO DE SAPATA ISOLADA, VIGA BALDRAME E SAPATA CORRIDA UTILIZANDO AÇO CA-50 DE 8 MM - MONTAGEM. AF_01/2024</t>
  </si>
  <si>
    <t>2.3.7</t>
  </si>
  <si>
    <t>104919</t>
  </si>
  <si>
    <t>ARMAÇÃO DE SAPATA ISOLADA, VIGA BALDRAME E SAPATA CORRIDA UTILIZANDO AÇO CA-50 DE 10 MM - MONTAGEM. AF_01/2024</t>
  </si>
  <si>
    <t>2.3.8</t>
  </si>
  <si>
    <t>PAVIMENTAÇÃO</t>
  </si>
  <si>
    <t>2.3.9</t>
  </si>
  <si>
    <t>2.3.10</t>
  </si>
  <si>
    <t>92765</t>
  </si>
  <si>
    <t>ARMAÇÃO DE PILAR OU VIGA DE ESTRUTURA CONVENCIONAL DE CONCRETO ARMADO UTILIZANDO AÇO CA-50 DE 20,0 MM - MONTAGEM. AF_06/2022</t>
  </si>
  <si>
    <t>2.4</t>
  </si>
  <si>
    <t>ACESSIBILIDADE</t>
  </si>
  <si>
    <t>LAJE TÉRREA</t>
  </si>
  <si>
    <t>2.4.1</t>
  </si>
  <si>
    <t>106056</t>
  </si>
  <si>
    <t>LAJE PRÉ-MOLDADA UNIDIRECIONAL COM VÃOS MAIORES QUE 3,0 M, BIAPOIADA, PARA PISO, ENCHIMENTO EM CERÂMICA, VIGOTA PROTENDIDA, ALTURA TOTAL DA LAJE "LT" = 13 CM (ENCHIMENTO+CAPA) = (8+5). AF_08/2025</t>
  </si>
  <si>
    <t>3</t>
  </si>
  <si>
    <t>SERVIÇOS COMPLEMENTARES</t>
  </si>
  <si>
    <t>3.1</t>
  </si>
  <si>
    <t>PILARES</t>
  </si>
  <si>
    <t>3.1.1</t>
  </si>
  <si>
    <t>92759</t>
  </si>
  <si>
    <t>ARMAÇÃO DE PILAR OU VIGA DE ESTRUTURA CONVENCIONAL DE CONCRETO ARMADO UTILIZANDO AÇO CA-60 DE 5,0 MM - MONTAGEM. AF_06/2022</t>
  </si>
  <si>
    <t>3.1.2</t>
  </si>
  <si>
    <t>92762</t>
  </si>
  <si>
    <t>ARMAÇÃO DE PILAR OU VIGA DE ESTRUTURA CONVENCIONAL DE CONCRETO ARMADO UTILIZANDO AÇO CA-50 DE 10,0 MM - MONTAGEM. AF_06/2022</t>
  </si>
  <si>
    <t>SERVIÇOS FINAIS</t>
  </si>
  <si>
    <t>3.1.3</t>
  </si>
  <si>
    <t>92413</t>
  </si>
  <si>
    <t>MONTAGEM E DESMONTAGEM DE FÔRMA DE PILARES RETANGULARES E ESTRUTURAS SIMILARES, PÉ-DIREITO SIMPLES, EM MADEIRA SERRADA, 4 UTILIZAÇÕES. AF_09/2020</t>
  </si>
  <si>
    <t>3.1.4</t>
  </si>
  <si>
    <t>103672</t>
  </si>
  <si>
    <t>CONCRETAGEM DE PILARES, FCK = 30 MPA, COM USO DE BOMBA - LANÇAMENTO, ADENSAMENTO E ACABAMENTO. AF_02/2022_PS</t>
  </si>
  <si>
    <t>3.2</t>
  </si>
  <si>
    <t>VIGAS FORRO</t>
  </si>
  <si>
    <t>3.2.1</t>
  </si>
  <si>
    <t>92760</t>
  </si>
  <si>
    <t>ARMAÇÃO DE PILAR OU VIGA DE ESTRUTURA CONVENCIONAL DE CONCRETO ARMADO UTILIZANDO AÇO CA-50 DE 6,3 MM - MONTAGEM. AF_06/2022</t>
  </si>
  <si>
    <t>3.2.2</t>
  </si>
  <si>
    <t>92761</t>
  </si>
  <si>
    <t>ARMAÇÃO DE PILAR OU VIGA DE ESTRUTURA CONVENCIONAL DE CONCRETO ARMADO UTILIZANDO AÇO CA-50 DE 8,0 MM - MONTAGEM. AF_06/2022</t>
  </si>
  <si>
    <t>3.2.3</t>
  </si>
  <si>
    <t>3.2.4</t>
  </si>
  <si>
    <t>92763</t>
  </si>
  <si>
    <t>ARMAÇÃO DE PILAR OU VIGA DE ESTRUTURA CONVENCIONAL DE CONCRETO ARMADO UTILIZANDO AÇO CA-50 DE 12,5 MM - MONTAGEM. AF_06/2022</t>
  </si>
  <si>
    <t>3.2.5</t>
  </si>
  <si>
    <t>92764</t>
  </si>
  <si>
    <t>ARMAÇÃO DE PILAR OU VIGA DE ESTRUTURA CONVENCIONAL DE CONCRETO ARMADO UTILIZANDO AÇO CA-50 DE 16,0 MM - MONTAGEM. AF_06/2022</t>
  </si>
  <si>
    <t>CRONOGRAMA FÍSICO-FINANCEIRO CONSIDERANDO O DESCONTO OFERTADO NA LICITAÇÃO DE:</t>
  </si>
  <si>
    <t>3.2.6</t>
  </si>
  <si>
    <t>92448</t>
  </si>
  <si>
    <t>MONTAGEM E DESMONTAGEM DE FÔRMA DE VIGA, ESCORAMENTO COM PONTALETE DE MADEIRA, PÉ-DIREITO SIMPLES, EM MADEIRA SERRADA, 4 UTILIZAÇÕES. AF_09/2020</t>
  </si>
  <si>
    <t>3.2.7</t>
  </si>
  <si>
    <t>103674</t>
  </si>
  <si>
    <t>CONCRETAGEM DE VIGAS E LAJES, FCK=30 MPA, PARA LAJES PREMOLDADAS COM USO DE BOMBA - LANÇAMENTO, ADENSAMENTO E ACABAMENTO. AF_02/2022_PS</t>
  </si>
  <si>
    <t>3.3</t>
  </si>
  <si>
    <t>LAJE FORRO</t>
  </si>
  <si>
    <t>3.3.1</t>
  </si>
  <si>
    <t>3.3.2</t>
  </si>
  <si>
    <t>98555</t>
  </si>
  <si>
    <t>IMPERMEABILIZAÇÃO DE SUPERFÍCIE COM ARGAMASSA POLIMÉRICA / MEMBRANA ACRÍLICA, 3 DEMÃOS. AF_09/2023</t>
  </si>
  <si>
    <t>4</t>
  </si>
  <si>
    <t>4.1</t>
  </si>
  <si>
    <t>103370</t>
  </si>
  <si>
    <t>ALVENARIA DE VEDAÇÃO DE BLOCOS CERÂMICOS FURADOS NA HORIZONTAL DE 19X19X39 CM (ESPESSURA 19 CM) E ARGAMASSA DE ASSENTAMENTO COM PREPARO EM BETONEIRA. AF_12/2021</t>
  </si>
  <si>
    <t>4.2</t>
  </si>
  <si>
    <t>103324</t>
  </si>
  <si>
    <t>ALVENARIA DE VEDAÇÃO DE BLOCOS CERÂMICOS FURADOS NA VERTICAL DE 14X19X39 CM (ESPESSURA 14 CM) E ARGAMASSA DE ASSENTAMENTO COM PREPARO EM BETONEIRA. AF_12/2021</t>
  </si>
  <si>
    <t>4.3</t>
  </si>
  <si>
    <t>93202</t>
  </si>
  <si>
    <t>FIXAÇÃO (ENCUNHAMENTO) DE ALVENARIA DE VEDAÇÃO COM TIJOLO MACIÇO. AF_03/2024</t>
  </si>
  <si>
    <t>4.4</t>
  </si>
  <si>
    <t>105030</t>
  </si>
  <si>
    <t>CONTRAVERGA MOLDADA IN LOCO EM CONCRETO, ESPESSURA DE *10* CM. AF_03/2024</t>
  </si>
  <si>
    <t>4.5</t>
  </si>
  <si>
    <t>105024</t>
  </si>
  <si>
    <t>VERGA MOLDADA IN LOCO EM CONCRETO, ESPESSURA DE *10* CM. AF_03/2024</t>
  </si>
  <si>
    <t>5</t>
  </si>
  <si>
    <t>5.1</t>
  </si>
  <si>
    <t>87905</t>
  </si>
  <si>
    <t>CHAPISCO APLICADO EM ALVENARIA (COM PRESENÇA DE VÃOS) E ESTRUTURAS DE CONCRETO DE FACHADA, COM COLHER DE PEDREIRO. ARGAMASSA TRAÇO 1:3 COM PREPARO EM BETONEIRA 400L. AF_06/2014 (EXTERNO)</t>
  </si>
  <si>
    <t>5.2</t>
  </si>
  <si>
    <t>87775</t>
  </si>
  <si>
    <t>EMBOÇO OU MASSA ÚNICA EM ARGAMASSA TRAÇO 1:2:8, PREPARO MECÂNICO COM BETONEIRA 400 L, APLICADA MANUALMENTE EM PANOS DE FACHADA COM PRESENÇA DE VÃOS, ESPESSURA DE 25 MM. AF_08/2022 (EXTERNO)</t>
  </si>
  <si>
    <t>5.3</t>
  </si>
  <si>
    <t>87879</t>
  </si>
  <si>
    <t>CHAPISCO APLICADO EM ALVENARIAS E ESTRUTURAS DE CONCRETO INTERNAS, COM COLHER DE PEDREIRO. ARGAMASSA TRAÇO 1:3 COM PREPARO EM BETONEIRA 400L. AF_10/2022 (INTERNO)</t>
  </si>
  <si>
    <t>5.4</t>
  </si>
  <si>
    <t>87547</t>
  </si>
  <si>
    <t>MASSA ÚNICA, PARA RECEBIMENTO DE PINTURA, EM ARGAMASSA TRAÇO 1:2:8, PREPARO MECÂNICO COM BETONEIRA 400L, APLICADA MANUALMENTE EM FACES INTERNAS DE PAREDES, ESPESSURA DE 10MM, COM EXECUÇÃO DE TALISCAS. AF_06/2014 (INTERNO)</t>
  </si>
  <si>
    <t>5.5</t>
  </si>
  <si>
    <t>87882</t>
  </si>
  <si>
    <t>CHAPISCO APLICADO NO TETO OU EM ALVENARIA E ESTRUTURA, COM ROLO PARA TEXTURA ACRÍLICA. ARGAMASSA TRAÇO 1:4 E EMULSÃO POLIMÉRICA (ADESIVO) COM PREPARO EM BETONEIRA 400L. AF_10/2022 (TETO)</t>
  </si>
  <si>
    <t>5.6</t>
  </si>
  <si>
    <t>90408</t>
  </si>
  <si>
    <t>MASSA ÚNICA, PARA RECEBIMENTO DE PINTURA, EM ARGAMASSA TRAÇO 1:2:8, PREPARO MECÂNICO COM BETONEIRA 400L, APLICADA MANUALMENTE EM TETO, ESPESSURA DE 10MM, COM EXECUÇÃO DE TALISCAS. AF_03/2015 (TETO)</t>
  </si>
  <si>
    <t>5.7</t>
  </si>
  <si>
    <t>I01113</t>
  </si>
  <si>
    <t>Impermeabilizante para concretos e argamassas Vedacit ou similar (usar nas 3 primeiras fiadas de todas as alvenarias)</t>
  </si>
  <si>
    <t>ORSE</t>
  </si>
  <si>
    <t>kg</t>
  </si>
  <si>
    <t>6</t>
  </si>
  <si>
    <t>6.1</t>
  </si>
  <si>
    <t>87620</t>
  </si>
  <si>
    <t>CONTRAPISO EM ARGAMASSA TRAÇO 1:4 (CIMENTO E AREIA), PREPARO MECÂNICO COM BETONEIRA 400 L, APLICADO EM ÁREAS SECAS SOBRE LAJE, ADERIDO, ACABAMENTO NÃO REFORÇADO, ESPESSURA 2CM. AF_07/2021</t>
  </si>
  <si>
    <t>6.2</t>
  </si>
  <si>
    <t>88650</t>
  </si>
  <si>
    <t>RODAPÉ CERÂMICO DE 7CM DE ALTURA COM PLACAS TIPO ESMALTADA EXTRA DE DIMENSÕES 60X60CM. AF_02/2023 (NÃO PODERÁ SER CORTANDO AS PEÇAS DO PISO)</t>
  </si>
  <si>
    <t>6.3</t>
  </si>
  <si>
    <t>104598</t>
  </si>
  <si>
    <t>REVESTIMENTO CERÂMICO PARA PISO COM PLACAS TIPO PORCELANATO DE DIMENSÕES 80X80 CM APLICADA EM AMBIENTES DE ÁREA MAIOR QUE 10 M². AF_02/2023_PE</t>
  </si>
  <si>
    <t>7</t>
  </si>
  <si>
    <t>7.1</t>
  </si>
  <si>
    <t>98689</t>
  </si>
  <si>
    <t>SOLEIRA EM GRANITO, LARGURA 15 CM, ESPESSURA 2,0 CM. AF_06/2018 (PORTAS INTERNAS)</t>
  </si>
  <si>
    <t>7.2</t>
  </si>
  <si>
    <t>SOLEIRA EM GRANITO, LARGURA 23 CM, ESPESSURA 2,0 CM. AF_09/2020 (PORTAS EXTERNAS)</t>
  </si>
  <si>
    <t>7.3</t>
  </si>
  <si>
    <t>101965</t>
  </si>
  <si>
    <t>PEITORIL LINEAR EM GRANITO OU MÁRMORE, L = 22CM, COMPRIMENTO DE ATÉ 2M, ASSENTADO COM ARGAMASSA 1:6 COM ADITIVO. AF_11/2020</t>
  </si>
  <si>
    <t>8</t>
  </si>
  <si>
    <t>8.1</t>
  </si>
  <si>
    <t>94569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</si>
  <si>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</si>
  <si>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8.2</t>
  </si>
  <si>
    <t>94570</t>
  </si>
  <si>
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</si>
  <si>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>8.3</t>
  </si>
  <si>
    <t>94590</t>
  </si>
  <si>
    <t>CONTRAMARCO DE ALUMÍNIO, FIXAÇÃO COM PARAFUSO - FORNECIMENTO E INSTALAÇÃO. AF_11/2024</t>
  </si>
  <si>
    <t>8.4</t>
  </si>
  <si>
    <t>105812</t>
  </si>
  <si>
    <t>GUARNIÇÃO DE ALUMÍNIO. AF_11/2024</t>
  </si>
  <si>
    <t>9</t>
  </si>
  <si>
    <t>9.1</t>
  </si>
  <si>
    <t>94805</t>
  </si>
  <si>
    <t>PORTA DE ALUMÍNIO DE ABRIR PARA VIDRO SEM GUARNIÇÃO, 87X210CM, FIXAÇÃO COM PARAFUSOS, INCLUSIVE VIDROS - FORNECIMENTO E INSTALAÇÃO. AF_10/2025</t>
  </si>
  <si>
    <t>9.2</t>
  </si>
  <si>
    <t>100702</t>
  </si>
  <si>
    <t>PORTA DE ALUMÍNIO, COM DUAS FOLHAS PARA VIDRO, INCLUSO VIDRO LISO INCOLOR, FECHADURA E PUXADOR, SEM ALIZAR. AF_10/2025</t>
  </si>
  <si>
    <t>9.3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</si>
  <si>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</si>
  <si>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</si>
  <si>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AF_10/2025</t>
  </si>
  <si>
    <t>9.5</t>
  </si>
  <si>
    <t>102156</t>
  </si>
  <si>
    <t>INSTALAÇÃO DE VIDRO LISO INCOLOR, E = 6 MM, EM ESQUADRIA DE MADEIRA, FIXADO COM BAGUETE. AF_01/2021 (PARA OS VISORES DAS PORTAS EM MADEIRA)</t>
  </si>
  <si>
    <t>9.6</t>
  </si>
  <si>
    <t>10</t>
  </si>
  <si>
    <t>10.1</t>
  </si>
  <si>
    <t>TETO</t>
  </si>
  <si>
    <t>10.1.1</t>
  </si>
  <si>
    <t>88494</t>
  </si>
  <si>
    <t>EMASSAMENTO COM MASSA LÁTEX, APLICAÇÃO EM TETO, UMA DEMÃO, LIXAMENTO MANUAL. AF_04/2023</t>
  </si>
  <si>
    <t>10.1.2</t>
  </si>
  <si>
    <t>88484</t>
  </si>
  <si>
    <t>FUNDO SELADOR ACRÍLICO, APLICAÇÃO MANUAL EM TETO, UMA DEMÃO. AF_04/2023</t>
  </si>
  <si>
    <t>10.1.3</t>
  </si>
  <si>
    <t>88488</t>
  </si>
  <si>
    <t>PINTURA LÁTEX ACRÍLICA PREMIUM, APLICAÇÃO MANUAL EM TETO, DUAS DEMÃOS. AF_04/2023</t>
  </si>
  <si>
    <t>10.2</t>
  </si>
  <si>
    <t>PINTURA INTERNA</t>
  </si>
  <si>
    <t>10.2.1</t>
  </si>
  <si>
    <t>88495</t>
  </si>
  <si>
    <t>EMASSAMENTO COM MASSA LÁTEX, APLICAÇÃO EM PAREDE, UMA DEMÃO, LIXAMENTO MANUAL. AF_04/2023</t>
  </si>
  <si>
    <t>10.2.2</t>
  </si>
  <si>
    <t>88485</t>
  </si>
  <si>
    <t>FUNDO SELADOR ACRÍLICO, APLICAÇÃO MANUAL EM PAREDE, UMA DEMÃO. AF_04/2023</t>
  </si>
  <si>
    <t>10.2.3</t>
  </si>
  <si>
    <t>88489</t>
  </si>
  <si>
    <t>PINTURA LÁTEX ACRÍLICA PREMIUM, APLICAÇÃO MANUAL EM PAREDES, DUAS DEMÃOS. AF_04/2023</t>
  </si>
  <si>
    <t>10.3</t>
  </si>
  <si>
    <t>PINTURA EXTERNA</t>
  </si>
  <si>
    <t>10.3.1</t>
  </si>
  <si>
    <t>88415</t>
  </si>
  <si>
    <t>APLICAÇÃO MANUAL DE FUNDO SELADOR ACRÍLICO EM PAREDES EXTERNAS DE CASAS. AF_03/2024</t>
  </si>
  <si>
    <t>10.3.2</t>
  </si>
  <si>
    <t>95626</t>
  </si>
  <si>
    <t>APLICAÇÃO MANUAL DE TINTA LÁTEX ACRÍLICA EM PAREDE EXTERNAS DE CASAS, DUAS DEMÃOS. AF_03/2024</t>
  </si>
  <si>
    <t>10.4</t>
  </si>
  <si>
    <t>ESQUADRIAS DE MADEIRA</t>
  </si>
  <si>
    <t>10.4.1</t>
  </si>
  <si>
    <t>102197</t>
  </si>
  <si>
    <t>PINTURA FUNDO NIVELADOR ALQUÍDICO BRANCO EM MADEIRA. AF_01/2021</t>
  </si>
  <si>
    <t>10.4.2</t>
  </si>
  <si>
    <t>102219</t>
  </si>
  <si>
    <t>PINTURA TINTA DE ACABAMENTO (PIGMENTADA) ESMALTE SINTÉTICO ACETINADO EM MADEIRA, 2 DEMÃOS. AF_01/2021</t>
  </si>
  <si>
    <t>11</t>
  </si>
  <si>
    <t>11.1</t>
  </si>
  <si>
    <t>ENTRADA DE ENERGIA</t>
  </si>
  <si>
    <t>11.1.1</t>
  </si>
  <si>
    <t>97887</t>
  </si>
  <si>
    <t>CAIXA ENTERRADA ELÉTRICA RETANGULAR, EM ALVENARIA COM TIJOLOS CERÂMICOS MACIÇOS, FUNDO COM BRITA, DIMENSÕES INTERNAS: 0,4X0,4X0,4 M. AF_12/2020</t>
  </si>
  <si>
    <t>11.1.2</t>
  </si>
  <si>
    <t>92990</t>
  </si>
  <si>
    <t>CABO DE COBRE FLEXÍVEL ISOLADO, 70 MM², ANTI-CHAMA 0,6/1,0 KV, PARA REDE ENTERRADA DE DISTRIBUIÇÃO DE ENERGIA ELÉTRICA - FORNECIMENTO E INSTALAÇÃO. AF_12/2021</t>
  </si>
  <si>
    <t>11.1.3</t>
  </si>
  <si>
    <t>97669</t>
  </si>
  <si>
    <t>ELETRODUTO FLEXÍVEL CORRUGADO, PEAD, DN 90 (3"), PARA REDE ENTERRADA DE DISTRIBUIÇÃO DE ENERGIA ELÉTRICA - FORNECIMENTO E INSTALAÇÃO. AF_12/2021</t>
  </si>
  <si>
    <t>11.1.4</t>
  </si>
  <si>
    <t>08.04.060</t>
  </si>
  <si>
    <t>Envelope de concreto para dutos - mínimo 15 FCK (área DO ESTACIONAMENTO)</t>
  </si>
  <si>
    <t>SP Educação</t>
  </si>
  <si>
    <t>11.1.5</t>
  </si>
  <si>
    <t>101864</t>
  </si>
  <si>
    <t>REASSENTAMENTO DE BLOCOS RETANGULAR PARA PISO INTERTRAVADO, ESPESSURA DE 8 CM, EM VIA/ESTACIONAMENTO, COM REAPROVEITAMENTO DOS BLOCOS RETANGULAR - INCLUSO RETIRADA E COLOCAÇÃO DO MATERIAL. AF_12/2020</t>
  </si>
  <si>
    <t>11.1.6</t>
  </si>
  <si>
    <t>93358</t>
  </si>
  <si>
    <t>ESCAVAÇÃO MANUAL DE VALA. AF_09/2024</t>
  </si>
  <si>
    <t>11.1.7</t>
  </si>
  <si>
    <t>90082</t>
  </si>
  <si>
    <t>ESCAVAÇÃO MECANIZADA DE VALA COM PROF. ATÉ 1,5 M (MÉDIA MONTANTE E JUSANTE/UMA COMPOSIÇÃO POR TRECHO), ESCAVADEIRA (0,8 M3), LARG. DE 1,5 M A 2,5 M, EM SOLO DE 1A CATEGORIA, EM LOCAIS COM ALTO NÍVEL DE INTERFERÊNCIA. AF_09/2024</t>
  </si>
  <si>
    <t>11.1.8</t>
  </si>
  <si>
    <t>104740</t>
  </si>
  <si>
    <t>REATERRO MECANIZADO DE VALA COM MINICARREGADEIRA, COM COMPACTADOR DE SOLOS DE PERCUSSÃO. AF_08/2023</t>
  </si>
  <si>
    <t>11.1.9</t>
  </si>
  <si>
    <t>11.2</t>
  </si>
  <si>
    <t>QUADROS DE DISTRIBUIÇÃO</t>
  </si>
  <si>
    <t>11.2.1</t>
  </si>
  <si>
    <t>QGBT</t>
  </si>
  <si>
    <t>11.2.1.1</t>
  </si>
  <si>
    <t>S09034</t>
  </si>
  <si>
    <t>Disjuntor termomagnético tripolar 150 A com caixa moldada 10 kA</t>
  </si>
  <si>
    <t>11.2.1.2</t>
  </si>
  <si>
    <t>S93656S</t>
  </si>
  <si>
    <t>Disjuntor monopolar tipo din, corrente nominal de 25a (PROTEÇÃO DPS) - fornecimento e instalação.</t>
  </si>
  <si>
    <t>11.2.1.3</t>
  </si>
  <si>
    <t>106027</t>
  </si>
  <si>
    <t>DISPOSITIVO DPS 20KA-175V OU 275V - FORNECIMENTO E INSTALAÇÃO. AF_07/2025</t>
  </si>
  <si>
    <t>11.2.1.4</t>
  </si>
  <si>
    <t>00037560</t>
  </si>
  <si>
    <t>PLACA DE SINALIZACAO DE SEGURANCA CONTRA INCENDIO - ALERTA, TRIANGULAR, BASE DE *30* CM, EM PVC *2* MM ANTI-CHAMAS (SIMBOLOS, CORES E PICTOGRAMAS CONFORME NBR 16820)</t>
  </si>
  <si>
    <t>11.2.1.5</t>
  </si>
  <si>
    <t>91872</t>
  </si>
  <si>
    <t>ELETRODUTO RÍGIDO ROSCÁVEL, PVC, DN 32 MM (1"), PARA CIRCUITOS TERMINAIS, INSTALADO EM PAREDE - FORNECIMENTO E INSTALAÇÃO. AF_03/2023</t>
  </si>
  <si>
    <t>11.2.1.6</t>
  </si>
  <si>
    <t>101880</t>
  </si>
  <si>
    <t>QUADRO DE DISTRIBUIÇÃO DE ENERGIA EM CHAPA DE AÇO GALVANIZADO, DE EMBUTIR, COM BARRAMENTO TRIFÁSICO, PARA 30 DISJUNTORES DIN 150A - FORNECIMENTO E INSTALAÇÃO. AF_07/2025</t>
  </si>
  <si>
    <t>11.2.2</t>
  </si>
  <si>
    <t>QGD BLOCO</t>
  </si>
  <si>
    <t>11.2.2.1</t>
  </si>
  <si>
    <t>S101875S</t>
  </si>
  <si>
    <t>Quadro de distribuição de energia em chapa de aço galvanizado, de embutir, com barramento trifásico, para 12 disjuntores din 100a - fornecimento e instalação. af_07/2025</t>
  </si>
  <si>
    <t>11.2.2.2</t>
  </si>
  <si>
    <t>37.13.910</t>
  </si>
  <si>
    <t>Mini-disjuntor termomagnético, tripolar 415 V, corrente de 80 A até 125 A</t>
  </si>
  <si>
    <t>SP Obras</t>
  </si>
  <si>
    <t>11.2.2.3</t>
  </si>
  <si>
    <t>S08419</t>
  </si>
  <si>
    <t>Disjuntor termomagnetico tripolar 50 A, padrão DIN (Europeu - linha branca), curva C, corrente 5KA</t>
  </si>
  <si>
    <t>11.2.2.4</t>
  </si>
  <si>
    <t>93655</t>
  </si>
  <si>
    <t>DISJUNTOR MONOPOLAR TIPO DIN, CORRENTE NOMINAL DE 20A - FORNECIMENTO E INSTALAÇÃO. AF_07/2025</t>
  </si>
  <si>
    <t>11.2.2.5</t>
  </si>
  <si>
    <t>93670</t>
  </si>
  <si>
    <t>DISJUNTOR TRIPOLAR TIPO DIN, CORRENTE NOMINAL DE 25A - FORNECIMENTO E INSTALAÇÃO. AF_07/2025</t>
  </si>
  <si>
    <t>11.2.3</t>
  </si>
  <si>
    <t>QDs SALAS DE AULA</t>
  </si>
  <si>
    <t>11.2.3.1</t>
  </si>
  <si>
    <t>S12223</t>
  </si>
  <si>
    <t>Quadro de distribuição de energia, para disjuntores termo-magneticos unipolares, de embutir, com porta e barramento neutro, terra e trifásicos, para instalação de ate 12 disjuntores, com disjuntor geral geral. Fornecimento e instalação.</t>
  </si>
  <si>
    <t>11.2.3.2</t>
  </si>
  <si>
    <t>93653</t>
  </si>
  <si>
    <t>DISJUNTOR MONOPOLAR TIPO DIN, CORRENTE NOMINAL DE 10A - FORNECIMENTO E INSTALAÇÃO. AF_07/2025</t>
  </si>
  <si>
    <t>11.2.3.3</t>
  </si>
  <si>
    <t>11.2.3.4</t>
  </si>
  <si>
    <t>S07925</t>
  </si>
  <si>
    <t>Terminal de compressão para cabo de 6 mm2 - fornecimento e instalação</t>
  </si>
  <si>
    <t>11.2.3.5</t>
  </si>
  <si>
    <t>S08007</t>
  </si>
  <si>
    <t>Terminal de compressão para cabo de 4 mm2 - fornecimento e instalação</t>
  </si>
  <si>
    <t>11.2.3.6</t>
  </si>
  <si>
    <t>S08006</t>
  </si>
  <si>
    <t>Terminal de compressão para cabo de 2,50 mm2 - fornecimento e instalação</t>
  </si>
  <si>
    <t>11.3</t>
  </si>
  <si>
    <t>ELÉTRICA INTERNA E EXTERNA</t>
  </si>
  <si>
    <t>11.3.1</t>
  </si>
  <si>
    <t>92867</t>
  </si>
  <si>
    <t>CAIXA RETANGULAR 4" X 2" ALTA (2,00 M DO PISO), METÁLICA, INSTALADA EM PAREDE - FORNECIMENTO E INSTALAÇÃO. AF_03/2023</t>
  </si>
  <si>
    <t>11.3.2</t>
  </si>
  <si>
    <t>11.11.77</t>
  </si>
  <si>
    <t>ELETROCALHA LISA OU PERFURADA - 100X50MM (LXH), INCLUSIVE TAMPA, EMENDA E SUPORTE REF 97238</t>
  </si>
  <si>
    <t>SUDECAP</t>
  </si>
  <si>
    <t>11.3.3</t>
  </si>
  <si>
    <t>15.018.0730-0</t>
  </si>
  <si>
    <t>CURVA DE INVERSAO,90°,PARA ELETROCALHA PERFURADA OU LISA,100X50MM.FORNECIMENTO E COLOCACAO</t>
  </si>
  <si>
    <t>EMOP</t>
  </si>
  <si>
    <t>11.3.4</t>
  </si>
  <si>
    <t>11.11.87</t>
  </si>
  <si>
    <t>DERIVAÇÃO "T" HORIZONTAL 90° PARA ELETROCALHA 100X50MM (LXH), COM TAMPA REF 97315</t>
  </si>
  <si>
    <t>11.3.5</t>
  </si>
  <si>
    <t>S00724</t>
  </si>
  <si>
    <t>Fornecimento e instalação de saída horizontal para eletroduto 1" (ref. vl 33 valemam ou similar)</t>
  </si>
  <si>
    <t>11.3.6</t>
  </si>
  <si>
    <t>S00723</t>
  </si>
  <si>
    <t>Fornecimento e instalação de saída horizontal para eletroduto 3/4" (ref. vl 33 valemam ou similar)</t>
  </si>
  <si>
    <t>11.3.7</t>
  </si>
  <si>
    <t>95728</t>
  </si>
  <si>
    <t>ELETRODUTO RÍGIDO SOLDÁVEL, PVC, DN 32 MM (1"), APARENTE - FORNECIMENTO E INSTALAÇÃO. AF_01/2026</t>
  </si>
  <si>
    <t>11.3.8</t>
  </si>
  <si>
    <t>91917</t>
  </si>
  <si>
    <t>CURVA 90 GRAUS PARA ELETRODUTO, PVC, ROSCÁVEL, DN 32 MM (1"), PARA CIRCUITOS TERMINAIS, INSTALADA EM PAREDE - FORNECIMENTO E INSTALAÇÃO. AF_03/2023</t>
  </si>
  <si>
    <t>11.3.9</t>
  </si>
  <si>
    <t>91914</t>
  </si>
  <si>
    <t>CURVA 90 GRAUS PARA ELETRODUTO, PVC, ROSCÁVEL, DN 25 MM (3/4"), PARA CIRCUITOS TERMINAIS, INSTALADA EM PAREDE - FORNECIMENTO E INSTALAÇÃO. AF_03/2023</t>
  </si>
  <si>
    <t>11.3.10</t>
  </si>
  <si>
    <t>91926</t>
  </si>
  <si>
    <t>Cabo de cobre flexível isolado, 2,5 mm², anti-chama 450/750 v, para circuitos terminais - fornecimento e instalação.</t>
  </si>
  <si>
    <t>11.3.11</t>
  </si>
  <si>
    <t>91928</t>
  </si>
  <si>
    <t>CABO DE COBRE FLEXÍVEL ISOLADO, 4 MM², ANTI-CHAMA 450/750 V, PARA CIRCUITOS TERMINAIS - FORNECIMENTO E INSTALAÇÃO. AF_03/2023</t>
  </si>
  <si>
    <t>11.3.12</t>
  </si>
  <si>
    <t>91930</t>
  </si>
  <si>
    <t>CABO DE COBRE FLEXÍVEL ISOLADO, 6 MM², ANTI-CHAMA 450/750 V, PARA CIRCUITOS TERMINAIS - FORNECIMENTO E INSTALAÇÃO. AF_03/2023</t>
  </si>
  <si>
    <t>11.3.13</t>
  </si>
  <si>
    <t>91959</t>
  </si>
  <si>
    <t>INTERRUPTOR SIMPLES (2 MÓDULOS), 10A/250V, INCLUINDO SUPORTE E PLACA - FORNECIMENTO E INSTALAÇÃO. AF_03/2023</t>
  </si>
  <si>
    <t>11.3.14</t>
  </si>
  <si>
    <t>91961</t>
  </si>
  <si>
    <t>INTERRUPTOR PARALELO (2 MÓDULOS), 10A/250V, INCLUINDO SUPORTE E PLACA - FORNECIMENTO E INSTALAÇÃO. AF_03/2023</t>
  </si>
  <si>
    <t>11.3.15</t>
  </si>
  <si>
    <t>18.027.0494-A</t>
  </si>
  <si>
    <t>*** com selo PROCEL --- LUMINARIA LED TUBULAR DE SOBREPOR, 2X18W (INCLUSIVE LAMPADAS SEPARADAS 18/20W, mínimo 5000kº, 2000 ln ),CORPO EM CHAPA DE ACO TRATADA E PINTURA ELETROSTATICA BRANCA, REFLETOR EM ALUMINIO DE ALTO BRILHO, COM ALETAS, SEM REATOR. FORNECIMENTO E COLOCACAO</t>
  </si>
  <si>
    <t>11.3.16</t>
  </si>
  <si>
    <t>91996</t>
  </si>
  <si>
    <t>TOMADA MÉDIA DE EMBUTIR (1 MÓDULO), 2P+T 10 A, INCLUINDO SUPORTE E PLACA - FORNECIMENTO E INSTALAÇÃO. AF_03/2023</t>
  </si>
  <si>
    <t>11.3.17</t>
  </si>
  <si>
    <t>91995</t>
  </si>
  <si>
    <t>TOMADA MÉDIA DE EMBUTIR (1 MÓDULO), 2P+T 20 A, SEM SUPORTE E SEM PLACA - FORNECIMENTO E INSTALAÇÃO. AF_03/2023</t>
  </si>
  <si>
    <t>11.3.18</t>
  </si>
  <si>
    <t>97595</t>
  </si>
  <si>
    <t>SENSOR DE PRESENÇA COM FOTOCÉLULA, FIXAÇÃO EM PAREDE - FORNECIMENTO E INSTALAÇÃO. AF_09/2024</t>
  </si>
  <si>
    <t>11.3.19</t>
  </si>
  <si>
    <t>104404</t>
  </si>
  <si>
    <t>CONDULETE DE PVC, TIPO T, PARA ELETRODUTO DE PVC SOLDÁVEL DN 25 MM (3/4''), APARENTE - FORNECIMENTO E INSTALAÇÃO. AF_01/2026</t>
  </si>
  <si>
    <t>11.3.20</t>
  </si>
  <si>
    <t>91871</t>
  </si>
  <si>
    <t>ELETRODUTO RÍGIDO ROSCÁVEL, PVC, DN 25 MM (3/4"), PARA CIRCUITOS TERMINAIS, INSTALADO EM PAREDE - FORNECIMENTO E INSTALAÇÃO. AF_03/2023</t>
  </si>
  <si>
    <t>11.3.21</t>
  </si>
  <si>
    <t>S10200</t>
  </si>
  <si>
    <t>Refletor Super Led, corpo em aluminio, potencia 10W, bivolt, temp.cor 6400K, IP-65, ref: FLC ou similar (*** COM SELO PROCEL)</t>
  </si>
  <si>
    <t>11.4</t>
  </si>
  <si>
    <t>ATERRAMENTO</t>
  </si>
  <si>
    <t>11.4.1</t>
  </si>
  <si>
    <t>98111</t>
  </si>
  <si>
    <t>CAIXA DE INSPEÇÃO PARA ATERRAMENTO, CIRCULAR, EM POLIETILENO, DIÂMETRO INTERNO = 0,3 M.</t>
  </si>
  <si>
    <t>11.4.2</t>
  </si>
  <si>
    <t>96985</t>
  </si>
  <si>
    <t>HASTE DE ATERRAMENTO 5/8 PARA SPDA - FORNECIMENTO E INSTALAÇÃO.</t>
  </si>
  <si>
    <t>11.4.3</t>
  </si>
  <si>
    <t>96977</t>
  </si>
  <si>
    <t>CORDOALHA DE COBRE NU 50 MM², ENTERRADA - FORNECIMENTO E INSTALAÇÃO. AF_08/2023</t>
  </si>
  <si>
    <t>11.4.4</t>
  </si>
  <si>
    <t>S10423</t>
  </si>
  <si>
    <t>Caixa de equipotencialização 40x40x15, com barramento para neutro - Fornecimento</t>
  </si>
  <si>
    <t>11.4.5</t>
  </si>
  <si>
    <t>S10907</t>
  </si>
  <si>
    <t>Conector cabo-haste em bronze natural para 2 cabos cobre de 16mm² a 70mm² com grampo "U" e porcas de aço galv.Ref:TEL-583 ou similar - fornecimento e instalação</t>
  </si>
  <si>
    <t>11.5</t>
  </si>
  <si>
    <t>SPDA</t>
  </si>
  <si>
    <t>11.5.1</t>
  </si>
  <si>
    <t>S08795</t>
  </si>
  <si>
    <t>Terminal aéreo em aço galvanizado 3/8" x 50cm, com fixação horizontal</t>
  </si>
  <si>
    <t>11.5.2</t>
  </si>
  <si>
    <t>42.05.440</t>
  </si>
  <si>
    <t>Barra condutora chata em alumínio de 7/8´ x 1/8´, inclusive acessórios de fixação (incluindo descidas até conduletes de conexão com cabo de aterramento).</t>
  </si>
  <si>
    <t>11.5.3</t>
  </si>
  <si>
    <t>S11414</t>
  </si>
  <si>
    <t>Parafuso em aço inox 1/4" X 5/8" - fornecimento e colocação</t>
  </si>
  <si>
    <t>11.5.4</t>
  </si>
  <si>
    <t>E.03.000.090618</t>
  </si>
  <si>
    <t>Porca sextavada em aço inoxidável de 1/4"; ref. Inox 1/4" da Ciser, TEL5314 da Termotécnica, Inox 304 1/4" da Walsywa ou equivalente</t>
  </si>
  <si>
    <t>11.5.5</t>
  </si>
  <si>
    <t>I040401</t>
  </si>
  <si>
    <t>CURVA 90º BARRA CHATA ALUM 7/8"X1/8"X300MM TEL 778</t>
  </si>
  <si>
    <t>IOPES</t>
  </si>
  <si>
    <t>11.5.6</t>
  </si>
  <si>
    <t>I08211</t>
  </si>
  <si>
    <t>Silicone - bisnaga de 300ml</t>
  </si>
  <si>
    <t>pç</t>
  </si>
  <si>
    <t>11.5.7</t>
  </si>
  <si>
    <t>00001578</t>
  </si>
  <si>
    <t>TERMINAL A COMPRESSAO EM COBRE ESTANHADO PARA CABO 50 MM2, 1 FURO E 1 COMPRESSAO, PARA PARAFUSO DE FIXACAO M8</t>
  </si>
  <si>
    <t>11.5.8</t>
  </si>
  <si>
    <t>4.80.66</t>
  </si>
  <si>
    <t>CAIXA SUSPENSA MEDIÇAO ATERRAMENTO POLIPROPILENO Ø 1"</t>
  </si>
  <si>
    <t>11.5.9</t>
  </si>
  <si>
    <t>I042503</t>
  </si>
  <si>
    <t>ELETRODUTO DE PVC RIGIDO 1" - ROSCAVEL SEM LUVA (9 DESCIDAS, CONSIDERAR 1,1M - 50 CM SOLO E 60CM ACIMA DO PISO)</t>
  </si>
  <si>
    <t>11.5.10</t>
  </si>
  <si>
    <t>PLEO-171522</t>
  </si>
  <si>
    <t>ABRAÇADEIRA AÇO ZINC. TIPO D C/TRAVA P/ELETR. 1" (25MM)</t>
  </si>
  <si>
    <t>11.5.11</t>
  </si>
  <si>
    <t>S11131</t>
  </si>
  <si>
    <t>Fornecimento de cartucho para solda exotérmica para cabo 50 mm²</t>
  </si>
  <si>
    <t>11.5.12</t>
  </si>
  <si>
    <t>P.19.000.048094</t>
  </si>
  <si>
    <t>Molde para solda exotérmica conexão cabo-haste em T, bitola do cabo de 50mm² a 95mm² para haste de 5/8 e 3/4; referência UGTA da Unisolda ou equivalente</t>
  </si>
  <si>
    <t>11.6</t>
  </si>
  <si>
    <t>INSTALAÇÕES REDE LÓGICA</t>
  </si>
  <si>
    <t>11.6.1</t>
  </si>
  <si>
    <t>S151002</t>
  </si>
  <si>
    <t>Caixa de passagem de alvenaria de blocos cerâmicos 10 furos 10x20x20cm dimensões de 50x50x50cm, com revestimento interno em chapisco e reboco, tampa de concreto esp.5cm e lastro de brita 5 cm</t>
  </si>
  <si>
    <t>und</t>
  </si>
  <si>
    <t>11.6.2</t>
  </si>
  <si>
    <t>11.6.3</t>
  </si>
  <si>
    <t>15.018.0466-A</t>
  </si>
  <si>
    <t>ELETROCALHA PERFURADA, SEM TAMPA, TIPO "U", 50X50MM, TRATAMENTOSUPERFICIAL PRE-ZINCADO A QUENTE, INCLUSIVE CONEXOES, ACESSORIOS E FIXACAO SUPERIOR.FORNECIMENTO E COLOCACAO</t>
  </si>
  <si>
    <t>11.6.4</t>
  </si>
  <si>
    <t>13884</t>
  </si>
  <si>
    <t>TAMPA DE ENCAIXE PARA ELETROCALHA PERFURADA OU LISA, 50X3000MM</t>
  </si>
  <si>
    <t>11.6.5</t>
  </si>
  <si>
    <t>072375</t>
  </si>
  <si>
    <t>TE VERTICAL DE DESCIDA PARA ELETROCALHA 50 X 50 MM</t>
  </si>
  <si>
    <t>GOINFRA CIVIL</t>
  </si>
  <si>
    <t>Un</t>
  </si>
  <si>
    <t>11.6.6</t>
  </si>
  <si>
    <t>072374</t>
  </si>
  <si>
    <t>TE HORIZONTAL PARA ELETROCALHA 50 X 50 MM</t>
  </si>
  <si>
    <t>11.6.7</t>
  </si>
  <si>
    <t>95727</t>
  </si>
  <si>
    <t>ELETRODUTO RÍGIDO SOLDÁVEL, PVC, DN 25 MM (3/4"), APARENTE - FORNECIMENTO E INSTALAÇÃO. AF_01/2026</t>
  </si>
  <si>
    <t>11.6.8</t>
  </si>
  <si>
    <t>93020</t>
  </si>
  <si>
    <t>CURVA 90 GRAUS PARA ELETRODUTO, PVC, ROSCÁVEL, DN 60 MM (2") - FORNECIMENTO E INSTALAÇÃO.</t>
  </si>
  <si>
    <t>11.6.9</t>
  </si>
  <si>
    <t>98307</t>
  </si>
  <si>
    <t>TOMADA DE REDE RJ45 - FORNECIMENTO E INSTALAÇÃO. AF_08/2025</t>
  </si>
  <si>
    <t>11.6.10</t>
  </si>
  <si>
    <t>98295</t>
  </si>
  <si>
    <t>CABO ELETRÔNICO CATEGORIA 5E, INSTALADO EM EDIFICAÇÃO INSTITUCIONAL - FORNECIMENTO E INSTALAÇÃO. AF_08/2025</t>
  </si>
  <si>
    <t>11.6.11</t>
  </si>
  <si>
    <t>97668</t>
  </si>
  <si>
    <t>ELETRODUTO FLEXÍVEL CORRUGADO, PEAD, DN 63 (2"), PARA REDE ENTERRADA DE DISTRIBUIÇÃO DE ENERGIA ELÉTRICA - FORNECIMENTO E INSTALAÇÃO.</t>
  </si>
  <si>
    <t>11.6.12</t>
  </si>
  <si>
    <t>11.6.13</t>
  </si>
  <si>
    <t>S08439</t>
  </si>
  <si>
    <t>Fornecimento e instalação de mini rack de parede 19" x 8u x 450mm</t>
  </si>
  <si>
    <t>11.6.14</t>
  </si>
  <si>
    <t>90100</t>
  </si>
  <si>
    <t>ESCAVAÇÃO MECANIZADA DE VALA COM PROF. ATÉ 1,5 M (MÉDIA MONTANTE E JUSANTE/UMA COMPOSIÇÃO POR TRECHO), RETROESCAV. (0,26 M3), LARG. DE 0,8 M A 1,5 M, EM SOLO DE 1A CATEGORIA, EM LOCAIS COM ALTO NÍVEL DE INTERFERÊNCIA. AF_09/2024</t>
  </si>
  <si>
    <t>11.6.15</t>
  </si>
  <si>
    <t>93379</t>
  </si>
  <si>
    <t>REATERRO MECANIZADO DE VALA COM RETROESCAVADEIRA (CAPACIDADE DA CAÇAMBA DA RETRO: 0,26 M³/POTÊNCIA: 88 HP), LARGURA 0,8 A 1,5 M, PROFUNDIDADE ATÉ 1,5 M, COM SOLO (SEM SUBSTITUIÇÃO) DE 1ª CATEGORIA, COM COMPACTADOR DE SOLOS DE PERCUSSÃO AF_08/2023</t>
  </si>
  <si>
    <t>11.6.16</t>
  </si>
  <si>
    <t>S13478</t>
  </si>
  <si>
    <t>Cabo de fibra ótica de 04 vias 62,5/125, Auto sustentavel, Multimodo</t>
  </si>
  <si>
    <t>m</t>
  </si>
  <si>
    <t>11.6.17</t>
  </si>
  <si>
    <t>98593</t>
  </si>
  <si>
    <t>PATCH PANEL 48 PORTAS, CATEGORIA 5E - FORNECIMENTO E INSTALAÇÃO. AF_08/2025</t>
  </si>
  <si>
    <t>11.6.18</t>
  </si>
  <si>
    <t>S160827</t>
  </si>
  <si>
    <t>Guia de Cabos Vertical para Rack Aberto Padrão 19" - 40 U´s x 1763 x 50mm</t>
  </si>
  <si>
    <t>11.6.19</t>
  </si>
  <si>
    <t>12</t>
  </si>
  <si>
    <t>12.1</t>
  </si>
  <si>
    <t>00037539</t>
  </si>
  <si>
    <t>PLACA DE SINALIZACAO DE SEGURANCA CONTRA INCENDIO, FOTOLUMINESCENTE, RETANGULAR, *13 X 26* CM, EM PVC *2* MM ANTI-CHAMAS (SIMBOLOS, CORES E PICTOGRAMAS CONFORME NBR 13434)</t>
  </si>
  <si>
    <t>12.2</t>
  </si>
  <si>
    <t>00037556</t>
  </si>
  <si>
    <t>PLACA DE SINALIZACAO DE SEGURANCA CONTRA INCENDIO, FOTOLUMINESCENTE, QUADRADA, *20 X 20* CM, EM PVC *2* MM ANTI-CHAMAS (SIMBOLOS, CORES E PICTOGRAMAS CONFORME NBR 13434) *** EXTINTOR ***</t>
  </si>
  <si>
    <t>12.3</t>
  </si>
  <si>
    <t>PLACA DE SINALIZACAO DE SEGURANCA CONTRA INCENDIO, FOTOLUMINESCENTE, QUADRADA, *20 X 20* CM, EM PVC *2* MM ANTI-CHAMAS (SIMBOLOS, CORES E PICTOGRAMAS CONFORME NBR 16820) *** P1 - PROIBIDO FUMAR ***</t>
  </si>
  <si>
    <t>12.4</t>
  </si>
  <si>
    <t>S01505</t>
  </si>
  <si>
    <t>Extintor de pó químico ABC, capacidade 4 kg, alcance médio do jato 4,5m , tempo de descarga 11s, NBR9443, 9444, 10721</t>
  </si>
  <si>
    <t>12.5</t>
  </si>
  <si>
    <t>00038774</t>
  </si>
  <si>
    <t>LUMINARIA DE EMERGENCIA 30 LEDS, POTENCIA 2 W, BATERIA DE LITIO, AUTONOMIA DE 6 HORAS</t>
  </si>
  <si>
    <t>13</t>
  </si>
  <si>
    <t>13.1</t>
  </si>
  <si>
    <t>94213</t>
  </si>
  <si>
    <t>TELHAMENTO COM TELHA DE AÇO/ALUMÍNIO E = 0,5 MM, COM ATÉ 2 ÁGUAS, INCLUSO IÇAMENTO. AF_07/2019</t>
  </si>
  <si>
    <t>13.2</t>
  </si>
  <si>
    <t>S04190</t>
  </si>
  <si>
    <t>Chumbador parabolt inox 3/8" x 5", fornecimento</t>
  </si>
  <si>
    <t>13.3</t>
  </si>
  <si>
    <t>00040547</t>
  </si>
  <si>
    <t>PARAFUSO ZINCADO, AUTOBROCANTE, FLANGEADO, 4,2 MM X 19 MM</t>
  </si>
  <si>
    <t>CENTO</t>
  </si>
  <si>
    <t>13.4</t>
  </si>
  <si>
    <t>100378</t>
  </si>
  <si>
    <t>FABRICAÇÃO E INSTALAÇÃO DE TESOURA (INTEIRA OU MEIA) EM AÇO, VÃOS MAIORES OU IGUAIS A 6,0 M E MENORES OU IGUAIS A 12,0 M, INCLUSO IÇAMENTO, EXCLUSIVE PINTURA. AF_10/2025</t>
  </si>
  <si>
    <t>13.5</t>
  </si>
  <si>
    <t>96485</t>
  </si>
  <si>
    <t>Forro de pvc, em réguas de 10 ou 20 cm, aplicado, inclusive estrutura para fixação (perfis em PVC) marca Araforros ou similar, instalado (BEIRAL)</t>
  </si>
  <si>
    <t>13.6</t>
  </si>
  <si>
    <t>S00254</t>
  </si>
  <si>
    <t>Cumeeira em alumínio - 30cm de cada lado, e= 0,8mm</t>
  </si>
  <si>
    <t>13.7</t>
  </si>
  <si>
    <t>S11092</t>
  </si>
  <si>
    <t>Tabeira de madeira lei, 1a qualidade, 2,5x10,0cm para beiral de telhado - Rev 01_12/2021</t>
  </si>
  <si>
    <t>14</t>
  </si>
  <si>
    <t>14.1</t>
  </si>
  <si>
    <t>101802</t>
  </si>
  <si>
    <t>CAIXA ENTERRADA RETENTORA DE AREIA RETANGULAR, EM ALVENARIA COM BLOCOS DE CONCRETO, DIMENSÕES INTERNAS: 1,00 X 1,00 X 1,20 M, EXCLUINDO TAMPÃO. AF_12/2020</t>
  </si>
  <si>
    <t>14.2</t>
  </si>
  <si>
    <t>99260</t>
  </si>
  <si>
    <t>CAIXA ENTERRADA HIDRÁULICA RETANGULAR, EM ALVENARIA COM BLOCOS DE CONCRETO, DIMENSÕES INTERNAS: 0,6X0,6X0,6 M PARA REDE DE DRENAGEM. AF_12/2020</t>
  </si>
  <si>
    <t>14.3</t>
  </si>
  <si>
    <t>89578</t>
  </si>
  <si>
    <t>TUBO PVC, SÉRIE R, ÁGUA PLUVIAL, DN 100 MM, FORNECIDO E INSTALADO EM CONDUTORES VERTICAIS DE ÁGUAS PLUVIAIS. AF_06/2022</t>
  </si>
  <si>
    <t>14.4</t>
  </si>
  <si>
    <t>94229</t>
  </si>
  <si>
    <t>CALHA EM CHAPA DE AÇO GALVANIZADO NÚMERO 24, DESENVOLVIMENTO DE 100 CM, INCLUSO TRANSPORTE VERTICAL. AF_07/2019</t>
  </si>
  <si>
    <t>14.5</t>
  </si>
  <si>
    <t>91175</t>
  </si>
  <si>
    <t>FIXAÇÃO DE TUBOS VERTICAIS DE PVC ÁGUA, PVC ESGOTO, PVC ÁGUA PLUVIAL, CPVC, PPR, COBRE OU AÇO, DIÂMETROS MAIORES QUE 75 MM E MENORES OU IGUAIS A 100 MM, COM ABRAÇADEIRA METÁLICA RÍGIDA TIPO U PERFIL 4", FIXADA EM PERFILADO EM PAREDE. AF_09/2023_PS</t>
  </si>
  <si>
    <t>14.6</t>
  </si>
  <si>
    <t>89580</t>
  </si>
  <si>
    <t>TUBO PVC, SÉRIE R, ÁGUA PLUVIAL, DN 150 MM, FORNECIDO E INSTALADO EM CONDUTORES VERTICAIS DE ÁGUAS PLUVIAIS. AF_06/2022</t>
  </si>
  <si>
    <t>14.7</t>
  </si>
  <si>
    <t>95695</t>
  </si>
  <si>
    <t>CURVA 90 GRAUS, PVC, SERIE R, ÁGUA PLUVIAL, DN 100 MM, JUNTA ELÁSTICA, FORNECIDO E INSTALADO EM CONDUTORES VERTICAIS DE ÁGUAS PLUVIAIS. AF_06/2022</t>
  </si>
  <si>
    <t>14.8</t>
  </si>
  <si>
    <t>89778</t>
  </si>
  <si>
    <t>LUVA SIMPLES, PVC, SERIE NORMAL, ESGOTO PREDIAL, DN 100 MM, JUNTA ELÁSTICA, FORNECIDO E INSTALADO EM RAMAL DE DESCARGA OU RAMAL DE ESGOTO SANITÁRIO. AF_08/2022</t>
  </si>
  <si>
    <t>14.9</t>
  </si>
  <si>
    <t>ED-49962</t>
  </si>
  <si>
    <t>RALO HEMISFÉRICO, TIPO ABACAXI, DIÂMETRO DE 100MM, EXCLUSIVE CONDUTOR DE ÁGUA PLUVIAL</t>
  </si>
  <si>
    <t>15</t>
  </si>
  <si>
    <t>15.1</t>
  </si>
  <si>
    <t>92404</t>
  </si>
  <si>
    <t>EXECUÇÃO DE PAVIMENTO EM PISO INTERTRAVADO, COM BLOCO 16 FACES DE 22 X 11 CM, ESPESSURA 8 CM. AF_10/2022</t>
  </si>
  <si>
    <t>15.2</t>
  </si>
  <si>
    <t>94275</t>
  </si>
  <si>
    <t>ASSENTAMENTO DE GUIA (MEIO-FIO) EM TRECHO RETO, CONFECCIONADA EM CONCRETO PRÉ-FABRICADO, DIMENSÕES 100X15X13X20 CM (COMPRIMENTO X BASE INFERIOR X BASE SUPERIOR X ALTURA). AF_01/2024</t>
  </si>
  <si>
    <t>15.3</t>
  </si>
  <si>
    <t>98504</t>
  </si>
  <si>
    <t>PLANTIO DE GRAMA BATATAIS EM PLACAS. AF_07/2024</t>
  </si>
  <si>
    <t>15.4</t>
  </si>
  <si>
    <t>PJ 20.05.0200 (/)</t>
  </si>
  <si>
    <t>Aterro com terra preta simples, para execução de gramados.</t>
  </si>
  <si>
    <t>SCO</t>
  </si>
  <si>
    <t>m3</t>
  </si>
  <si>
    <t>15.5</t>
  </si>
  <si>
    <t>98509</t>
  </si>
  <si>
    <t>PLANTIO DE ARBUSTO OU CERCA VIVA. AF_07/2024</t>
  </si>
  <si>
    <t>15.6</t>
  </si>
  <si>
    <t>16</t>
  </si>
  <si>
    <t>16.1</t>
  </si>
  <si>
    <t>PISO INTERNO</t>
  </si>
  <si>
    <t>16.1.1</t>
  </si>
  <si>
    <t>101095</t>
  </si>
  <si>
    <t>PISO PODOTÁTIL, DIRECIONAL OU ALERTA, SOLIDARIZADO AO PISO EXISTENTE (COR AZUL). AF_05/2020</t>
  </si>
  <si>
    <t>16.2</t>
  </si>
  <si>
    <t>PISO EXTERNO</t>
  </si>
  <si>
    <t>16.2.1</t>
  </si>
  <si>
    <t>C4620</t>
  </si>
  <si>
    <t>GUIA DE BALIZAMENTO EM ALVENARIA ESP.=10cm ALTURA ATÉ 15cm COMPLETAMENTE EXECUTADA E ACABAMENTO EM TEXTURA ACRÍLICA E TOPO EM CHAPIM EM PMC</t>
  </si>
  <si>
    <t>16.2.2</t>
  </si>
  <si>
    <t>104658</t>
  </si>
  <si>
    <t>PISO PODOTÁTIL DE ALERTA OU DIRECIONAL, DE CONCRETO, ASSENTADO SOBRE ARGAMASSA. AF_03/2024</t>
  </si>
  <si>
    <t>16.2.3</t>
  </si>
  <si>
    <t>105004</t>
  </si>
  <si>
    <t>RAMPA DE ACESSIBILIDADE EM CONCRETO MOLDADO IN LOCO, EM CALÇADA NOVA COM LARGURA MENOR À 3,00 M, FCK 25MPA, COM PISO PODOTÁTIL. AF_03/2024</t>
  </si>
  <si>
    <t>17</t>
  </si>
  <si>
    <t>17.1</t>
  </si>
  <si>
    <t>00010527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</si>
  <si>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</si>
  <si>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</si>
  <si>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>17.2</t>
  </si>
  <si>
    <t>97064</t>
  </si>
  <si>
    <t>MONTAGEM E DESMONTAGEM DE ANDAIME TUBULAR TIPO "TORRE" (EXCLUSIVE ANDAIME E LIMPEZA). AF_03/2024</t>
  </si>
  <si>
    <t>18</t>
  </si>
  <si>
    <t>18.1</t>
  </si>
  <si>
    <t>45245</t>
  </si>
  <si>
    <t>LIMPEZA GERAL - BDI = 27,21</t>
  </si>
  <si>
    <t>GOINFRA RODOV</t>
  </si>
  <si>
    <t>m2</t>
  </si>
  <si>
    <t>18.2</t>
  </si>
  <si>
    <t>00010849</t>
  </si>
  <si>
    <t>PLACA DE INAUGURACAO EM BRONZE *35X 50*CM</t>
  </si>
  <si>
    <t>18.3</t>
  </si>
  <si>
    <t>CO-27389</t>
  </si>
  <si>
    <t>COMO CONSTRUÍDO ("AS BUILT") DE PROJETOS COM ÁREA ATÉ 10.000 M2</t>
  </si>
  <si>
    <t>VALOR BDI TOTAL:</t>
  </si>
  <si>
    <t>VALOR ORÇAMENTO:</t>
  </si>
  <si>
    <t>VALOR TOTAL: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</si>
</sst>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R\$\ #,##0.00"/>
    <numFmt numFmtId="165" formatCode="&quot;R$&quot;\ #,##0.00;[Red]\-&quot;R$&quot;\ #,##0.00"/>
    <numFmt numFmtId="166" formatCode="\R\$\ ###,###,##0.00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b/>
      <sz val="17.0"/>
      <color rgb="FFFF0000"/>
      <name val="Calibri"/>
    </font>
    <font>
      <b/>
      <sz val="20.0"/>
      <color rgb="FF000000"/>
      <name val="Calibri"/>
    </font>
    <font>
      <b/>
      <sz val="7.0"/>
      <color rgb="FF000000"/>
      <name val="Arial"/>
    </font>
    <font/>
    <font>
      <b/>
      <sz val="6.0"/>
      <color rgb="FF000000"/>
      <name val="Arial"/>
    </font>
    <font>
      <sz val="9.0"/>
      <color theme="1"/>
      <name val="SansSerif"/>
    </font>
    <font>
      <b/>
      <sz val="8.0"/>
      <color rgb="FF000000"/>
      <name val="Arial"/>
    </font>
    <font>
      <sz val="7.0"/>
      <color theme="1"/>
      <name val="SansSerif"/>
    </font>
    <font>
      <b/>
      <color theme="1"/>
      <name val="Calibri"/>
      <scheme val="minor"/>
    </font>
    <font>
      <sz val="7.0"/>
      <color theme="1"/>
      <name val="Arial"/>
    </font>
    <font>
      <sz val="6.0"/>
      <color rgb="FF000000"/>
      <name val="Arial"/>
    </font>
    <font>
      <sz val="5.0"/>
      <color theme="1"/>
      <name val="Arial"/>
    </font>
    <font>
      <color theme="1"/>
      <name val="Calibri"/>
      <scheme val="minor"/>
    </font>
    <font>
      <b/>
      <sz val="5.0"/>
      <color theme="1"/>
      <name val="Arial"/>
    </font>
    <font>
      <b/>
      <sz val="7.0"/>
      <color theme="1"/>
      <name val="Arial"/>
    </font>
    <font>
      <sz val="6.0"/>
      <color theme="1"/>
      <name val="Arial"/>
    </font>
    <font>
      <sz val="12.0"/>
      <color rgb="FFFF0000"/>
      <name val="Calibri"/>
    </font>
    <font>
      <sz val="6.0"/>
      <color theme="1"/>
      <name val="SansSerif"/>
    </font>
    <font>
      <b/>
      <sz val="5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BBB59"/>
        <bgColor rgb="FF9BBB59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DFDFDF"/>
        <bgColor rgb="FFDFDFDF"/>
      </patternFill>
    </fill>
  </fills>
  <borders count="27">
    <border/>
    <border>
      <left style="medium">
        <color rgb="FFCCCCCC"/>
      </left>
      <top style="medium">
        <color rgb="FFCCCCCC"/>
      </top>
      <bottom style="medium">
        <color rgb="FF000000"/>
      </bottom>
    </border>
    <border>
      <top style="medium">
        <color rgb="FFCCCCCC"/>
      </top>
      <bottom style="medium">
        <color rgb="FF000000"/>
      </bottom>
    </border>
    <border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bottom style="medium">
        <color rgb="FF000000"/>
      </bottom>
    </border>
    <border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  <border>
      <left style="medium">
        <color rgb="FFCCCCCC"/>
      </left>
      <right style="medium">
        <color rgb="FF000000"/>
      </right>
      <bottom style="medium">
        <color rgb="FFCCCCCC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2" fontId="2" numFmtId="0" xfId="0" applyAlignment="1" applyFill="1" applyFont="1">
      <alignment horizontal="center" readingOrder="0" shrinkToFit="0" vertical="bottom" wrapText="1"/>
    </xf>
    <xf borderId="0" fillId="0" fontId="1" numFmtId="0" xfId="0" applyAlignment="1" applyFont="1">
      <alignment horizontal="center"/>
    </xf>
    <xf borderId="0" fillId="3" fontId="3" numFmtId="0" xfId="0" applyAlignment="1" applyFill="1" applyFont="1">
      <alignment horizontal="center" readingOrder="0" shrinkToFit="0" vertical="bottom" wrapText="1"/>
    </xf>
    <xf borderId="0" fillId="0" fontId="4" numFmtId="0" xfId="0" applyAlignment="1" applyFont="1">
      <alignment horizontal="right" shrinkToFit="0" vertical="center" wrapText="1"/>
    </xf>
    <xf borderId="0" fillId="4" fontId="3" numFmtId="10" xfId="0" applyAlignment="1" applyFill="1" applyFont="1" applyNumberFormat="1">
      <alignment horizontal="center"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5" numFmtId="0" xfId="0" applyBorder="1" applyFont="1"/>
    <xf borderId="3" fillId="0" fontId="5" numFmtId="0" xfId="0" applyBorder="1" applyFont="1"/>
    <xf borderId="4" fillId="0" fontId="1" numFmtId="0" xfId="0" applyAlignment="1" applyBorder="1" applyFont="1">
      <alignment shrinkToFit="0" wrapText="1"/>
    </xf>
    <xf borderId="0" fillId="3" fontId="3" numFmtId="164" xfId="0" applyAlignment="1" applyFont="1" applyNumberFormat="1">
      <alignment horizontal="center" readingOrder="0" shrinkToFit="0" vertical="bottom" wrapText="1"/>
    </xf>
    <xf borderId="5" fillId="5" fontId="6" numFmtId="0" xfId="0" applyAlignment="1" applyBorder="1" applyFill="1" applyFont="1">
      <alignment horizontal="center" shrinkToFit="0" vertical="center" wrapText="1"/>
    </xf>
    <xf borderId="6" fillId="6" fontId="7" numFmtId="0" xfId="0" applyAlignment="1" applyBorder="1" applyFill="1" applyFont="1">
      <alignment horizontal="center" shrinkToFit="0" vertical="center" wrapText="1"/>
    </xf>
    <xf borderId="7" fillId="6" fontId="7" numFmtId="0" xfId="0" applyAlignment="1" applyBorder="1" applyFont="1">
      <alignment horizontal="center" shrinkToFit="0" vertical="center" wrapText="1"/>
    </xf>
    <xf borderId="5" fillId="2" fontId="8" numFmtId="0" xfId="0" applyAlignment="1" applyBorder="1" applyFont="1">
      <alignment horizontal="center" readingOrder="0" shrinkToFit="0" vertical="bottom" wrapText="1"/>
    </xf>
    <xf borderId="5" fillId="3" fontId="8" numFmtId="0" xfId="0" applyAlignment="1" applyBorder="1" applyFont="1">
      <alignment horizontal="center" readingOrder="0" shrinkToFit="0" vertical="bottom" wrapText="1"/>
    </xf>
    <xf borderId="5" fillId="0" fontId="6" numFmtId="0" xfId="0" applyAlignment="1" applyBorder="1" applyFont="1">
      <alignment horizontal="left" shrinkToFit="0" vertical="center" wrapText="1"/>
    </xf>
    <xf borderId="8" fillId="0" fontId="6" numFmtId="0" xfId="0" applyAlignment="1" applyBorder="1" applyFont="1">
      <alignment horizontal="left" shrinkToFit="0" vertical="center" wrapText="1"/>
    </xf>
    <xf borderId="9" fillId="6" fontId="7" numFmtId="0" xfId="0" applyAlignment="1" applyBorder="1" applyFont="1">
      <alignment horizontal="center" shrinkToFit="0" vertical="center" wrapText="1"/>
    </xf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5" fillId="0" fontId="6" numFmtId="164" xfId="0" applyAlignment="1" applyBorder="1" applyFont="1" applyNumberFormat="1">
      <alignment horizontal="right" shrinkToFit="0" vertical="center" wrapText="1"/>
    </xf>
    <xf borderId="7" fillId="6" fontId="9" numFmtId="0" xfId="0" applyAlignment="1" applyBorder="1" applyFont="1">
      <alignment horizontal="center" shrinkToFit="0" vertical="center" wrapText="1"/>
    </xf>
    <xf borderId="5" fillId="2" fontId="10" numFmtId="10" xfId="0" applyBorder="1" applyFont="1" applyNumberFormat="1"/>
    <xf borderId="13" fillId="0" fontId="9" numFmtId="0" xfId="0" applyAlignment="1" applyBorder="1" applyFont="1">
      <alignment shrinkToFit="0" vertical="center" wrapText="1"/>
    </xf>
    <xf borderId="13" fillId="0" fontId="11" numFmtId="0" xfId="0" applyAlignment="1" applyBorder="1" applyFont="1">
      <alignment shrinkToFit="0" vertical="center" wrapText="1"/>
    </xf>
    <xf borderId="5" fillId="3" fontId="10" numFmtId="164" xfId="0" applyBorder="1" applyFont="1" applyNumberFormat="1"/>
    <xf borderId="13" fillId="0" fontId="11" numFmtId="165" xfId="0" applyAlignment="1" applyBorder="1" applyFont="1" applyNumberFormat="1">
      <alignment horizontal="right" shrinkToFit="0" vertical="center" wrapText="1"/>
    </xf>
    <xf borderId="5" fillId="0" fontId="12" numFmtId="0" xfId="0" applyAlignment="1" applyBorder="1" applyFont="1">
      <alignment horizontal="left" shrinkToFit="0" vertical="center" wrapText="1"/>
    </xf>
    <xf borderId="7" fillId="0" fontId="13" numFmtId="10" xfId="0" applyAlignment="1" applyBorder="1" applyFont="1" applyNumberFormat="1">
      <alignment horizontal="right" shrinkToFit="0" vertical="center" wrapText="1"/>
    </xf>
    <xf borderId="5" fillId="0" fontId="12" numFmtId="0" xfId="0" applyAlignment="1" applyBorder="1" applyFont="1">
      <alignment horizontal="center" shrinkToFit="0" vertical="center" wrapText="1"/>
    </xf>
    <xf borderId="9" fillId="0" fontId="13" numFmtId="10" xfId="0" applyAlignment="1" applyBorder="1" applyFont="1" applyNumberFormat="1">
      <alignment horizontal="right" shrinkToFit="0" vertical="center" wrapText="1"/>
    </xf>
    <xf borderId="5" fillId="0" fontId="12" numFmtId="4" xfId="0" applyAlignment="1" applyBorder="1" applyFont="1" applyNumberFormat="1">
      <alignment horizontal="right" shrinkToFit="0" vertical="center" wrapText="1"/>
    </xf>
    <xf borderId="5" fillId="0" fontId="12" numFmtId="164" xfId="0" applyAlignment="1" applyBorder="1" applyFont="1" applyNumberFormat="1">
      <alignment horizontal="right" shrinkToFit="0" vertical="center" wrapText="1"/>
    </xf>
    <xf borderId="5" fillId="0" fontId="12" numFmtId="166" xfId="0" applyAlignment="1" applyBorder="1" applyFont="1" applyNumberFormat="1">
      <alignment horizontal="right" shrinkToFit="0" vertical="center" wrapText="1"/>
    </xf>
    <xf borderId="0" fillId="2" fontId="14" numFmtId="10" xfId="0" applyFont="1" applyNumberFormat="1"/>
    <xf borderId="7" fillId="0" fontId="15" numFmtId="10" xfId="0" applyAlignment="1" applyBorder="1" applyFont="1" applyNumberFormat="1">
      <alignment horizontal="right" shrinkToFit="0" vertical="center" wrapText="1"/>
    </xf>
    <xf borderId="0" fillId="3" fontId="14" numFmtId="166" xfId="0" applyFont="1" applyNumberFormat="1"/>
    <xf borderId="14" fillId="0" fontId="5" numFmtId="0" xfId="0" applyBorder="1" applyFont="1"/>
    <xf borderId="7" fillId="6" fontId="11" numFmtId="165" xfId="0" applyAlignment="1" applyBorder="1" applyFont="1" applyNumberFormat="1">
      <alignment horizontal="right" shrinkToFit="0" vertical="center" wrapText="1"/>
    </xf>
    <xf borderId="9" fillId="6" fontId="11" numFmtId="165" xfId="0" applyAlignment="1" applyBorder="1" applyFont="1" applyNumberFormat="1">
      <alignment horizontal="right" shrinkToFit="0" vertical="center" wrapText="1"/>
    </xf>
    <xf borderId="7" fillId="0" fontId="16" numFmtId="165" xfId="0" applyAlignment="1" applyBorder="1" applyFont="1" applyNumberFormat="1">
      <alignment horizontal="right" shrinkToFit="0" vertical="center" wrapText="1"/>
    </xf>
    <xf borderId="15" fillId="0" fontId="1" numFmtId="0" xfId="0" applyAlignment="1" applyBorder="1" applyFont="1">
      <alignment shrinkToFit="0" wrapText="1"/>
    </xf>
    <xf borderId="16" fillId="0" fontId="1" numFmtId="0" xfId="0" applyAlignment="1" applyBorder="1" applyFont="1">
      <alignment shrinkToFit="0" wrapText="1"/>
    </xf>
    <xf borderId="7" fillId="0" fontId="1" numFmtId="0" xfId="0" applyAlignment="1" applyBorder="1" applyFont="1">
      <alignment shrinkToFit="0" wrapText="1"/>
    </xf>
    <xf borderId="17" fillId="6" fontId="1" numFmtId="0" xfId="0" applyAlignment="1" applyBorder="1" applyFont="1">
      <alignment shrinkToFit="0" wrapText="1"/>
    </xf>
    <xf borderId="15" fillId="6" fontId="1" numFmtId="0" xfId="0" applyAlignment="1" applyBorder="1" applyFont="1">
      <alignment shrinkToFit="0" wrapText="1"/>
    </xf>
    <xf borderId="18" fillId="6" fontId="17" numFmtId="165" xfId="0" applyAlignment="1" applyBorder="1" applyFont="1" applyNumberFormat="1">
      <alignment horizontal="right" readingOrder="0" shrinkToFit="0" vertical="center" wrapText="1"/>
    </xf>
    <xf borderId="13" fillId="6" fontId="11" numFmtId="165" xfId="0" applyAlignment="1" applyBorder="1" applyFont="1" applyNumberFormat="1">
      <alignment horizontal="right" shrinkToFit="0" vertical="center" wrapText="1"/>
    </xf>
    <xf borderId="19" fillId="6" fontId="1" numFmtId="0" xfId="0" applyAlignment="1" applyBorder="1" applyFont="1">
      <alignment shrinkToFit="0" wrapText="1"/>
    </xf>
    <xf borderId="4" fillId="6" fontId="1" numFmtId="0" xfId="0" applyAlignment="1" applyBorder="1" applyFont="1">
      <alignment shrinkToFit="0" wrapText="1"/>
    </xf>
    <xf borderId="20" fillId="0" fontId="5" numFmtId="0" xfId="0" applyBorder="1" applyFont="1"/>
    <xf borderId="7" fillId="6" fontId="17" numFmtId="165" xfId="0" applyAlignment="1" applyBorder="1" applyFont="1" applyNumberFormat="1">
      <alignment horizontal="right" shrinkToFit="0" vertical="center" wrapText="1"/>
    </xf>
    <xf borderId="21" fillId="2" fontId="18" numFmtId="0" xfId="0" applyAlignment="1" applyBorder="1" applyFont="1">
      <alignment horizontal="center" readingOrder="0" shrinkToFit="0" vertical="bottom" wrapText="0"/>
    </xf>
    <xf borderId="21" fillId="0" fontId="5" numFmtId="0" xfId="0" applyBorder="1" applyFont="1"/>
    <xf borderId="21" fillId="2" fontId="18" numFmtId="10" xfId="0" applyAlignment="1" applyBorder="1" applyFont="1" applyNumberFormat="1">
      <alignment horizontal="center" readingOrder="0" shrinkToFit="0" vertical="bottom" wrapText="0"/>
    </xf>
    <xf borderId="14" fillId="6" fontId="7" numFmtId="0" xfId="0" applyAlignment="1" applyBorder="1" applyFont="1">
      <alignment horizontal="center" shrinkToFit="0" vertical="center" wrapText="1"/>
    </xf>
    <xf borderId="20" fillId="6" fontId="7" numFmtId="0" xfId="0" applyAlignment="1" applyBorder="1" applyFont="1">
      <alignment horizontal="center" shrinkToFit="0" vertical="center" wrapText="1"/>
    </xf>
    <xf borderId="22" fillId="6" fontId="7" numFmtId="0" xfId="0" applyAlignment="1" applyBorder="1" applyFont="1">
      <alignment horizontal="center" shrinkToFit="0" vertical="center" wrapText="1"/>
    </xf>
    <xf borderId="23" fillId="0" fontId="5" numFmtId="0" xfId="0" applyBorder="1" applyFont="1"/>
    <xf borderId="20" fillId="6" fontId="9" numFmtId="0" xfId="0" applyAlignment="1" applyBorder="1" applyFont="1">
      <alignment horizontal="center" shrinkToFit="0" vertical="center" wrapText="1"/>
    </xf>
    <xf borderId="1" fillId="6" fontId="11" numFmtId="165" xfId="0" applyAlignment="1" applyBorder="1" applyFont="1" applyNumberFormat="1">
      <alignment horizontal="right" shrinkToFit="0" vertical="center" wrapText="1"/>
    </xf>
    <xf borderId="24" fillId="0" fontId="5" numFmtId="0" xfId="0" applyBorder="1" applyFont="1"/>
    <xf borderId="25" fillId="0" fontId="1" numFmtId="0" xfId="0" applyAlignment="1" applyBorder="1" applyFont="1">
      <alignment shrinkToFit="0" wrapText="1"/>
    </xf>
    <xf borderId="26" fillId="0" fontId="1" numFmtId="0" xfId="0" applyAlignment="1" applyBorder="1" applyFont="1">
      <alignment shrinkToFit="0" wrapText="1"/>
    </xf>
    <xf borderId="18" fillId="6" fontId="19" numFmtId="165" xfId="0" applyAlignment="1" applyBorder="1" applyFont="1" applyNumberFormat="1">
      <alignment horizontal="right" shrinkToFit="0" vertical="center" wrapText="1"/>
    </xf>
    <xf borderId="0" fillId="0" fontId="14" numFmtId="164" xfId="0" applyFont="1" applyNumberFormat="1"/>
    <xf borderId="0" fillId="3" fontId="14" numFmtId="164" xfId="0" applyFont="1" applyNumberFormat="1"/>
    <xf borderId="0" fillId="2" fontId="10" numFmtId="10" xfId="0" applyFont="1" applyNumberFormat="1"/>
    <xf borderId="0" fillId="3" fontId="10" numFmtId="164" xfId="0" applyFont="1" applyNumberFormat="1"/>
    <xf borderId="5" fillId="2" fontId="14" numFmtId="10" xfId="0" applyBorder="1" applyFont="1" applyNumberFormat="1"/>
    <xf borderId="0" fillId="0" fontId="20" numFmtId="0" xfId="0" applyAlignment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53150" cy="28194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295275</xdr:colOff>
      <xdr:row>0</xdr:row>
      <xdr:rowOff>114300</xdr:rowOff>
    </xdr:from>
    <xdr:ext cx="5857875" cy="2819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8.29"/>
    <col customWidth="1" min="3" max="3" width="34.14"/>
    <col customWidth="1" min="4" max="4" width="7.43"/>
    <col customWidth="1" min="5" max="5" width="6.71"/>
    <col customWidth="1" min="6" max="6" width="8.29"/>
    <col customWidth="1" min="7" max="7" width="10.0"/>
    <col customWidth="1" min="8" max="8" width="12.0"/>
    <col customWidth="1" min="9" max="9" width="16.29"/>
    <col customWidth="1" min="10" max="10" width="25.0"/>
    <col customWidth="1" min="11" max="26" width="8.71"/>
  </cols>
  <sheetData>
    <row r="1" ht="222.0" customHeight="1">
      <c r="A1" s="1"/>
      <c r="I1" s="2" t="s">
        <v>0</v>
      </c>
      <c r="J1" s="4" t="s">
        <v>1</v>
      </c>
    </row>
    <row r="2">
      <c r="A2" s="1"/>
      <c r="B2" s="5" t="s">
        <v>2</v>
      </c>
      <c r="H2" s="1"/>
      <c r="I2" s="6">
        <v>0.0</v>
      </c>
      <c r="J2" s="11">
        <f>J253</f>
        <v>1345688.63</v>
      </c>
    </row>
    <row r="3" ht="21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5" t="s">
        <v>12</v>
      </c>
      <c r="J3" s="16" t="s">
        <v>16</v>
      </c>
    </row>
    <row r="4" ht="19.5" customHeight="1">
      <c r="A4" s="17" t="s">
        <v>17</v>
      </c>
      <c r="B4" s="18" t="s">
        <v>19</v>
      </c>
      <c r="C4" s="20"/>
      <c r="D4" s="20"/>
      <c r="E4" s="20"/>
      <c r="F4" s="20"/>
      <c r="G4" s="22"/>
      <c r="H4" s="23">
        <v>81749.82</v>
      </c>
      <c r="I4" s="25">
        <f t="shared" ref="I4:I253" si="1">$I$2</f>
        <v>0</v>
      </c>
      <c r="J4" s="28">
        <f t="shared" ref="J4:J253" si="2">H4-(H4*$I$2)</f>
        <v>81749.82</v>
      </c>
    </row>
    <row r="5">
      <c r="A5" s="30" t="s">
        <v>27</v>
      </c>
      <c r="B5" s="32" t="s">
        <v>28</v>
      </c>
      <c r="C5" s="30" t="s">
        <v>29</v>
      </c>
      <c r="D5" s="32" t="s">
        <v>30</v>
      </c>
      <c r="E5" s="32" t="s">
        <v>31</v>
      </c>
      <c r="F5" s="34">
        <v>2.0</v>
      </c>
      <c r="G5" s="35">
        <v>618.03</v>
      </c>
      <c r="H5" s="36">
        <v>1236.06</v>
      </c>
      <c r="I5" s="37">
        <f t="shared" si="1"/>
        <v>0</v>
      </c>
      <c r="J5" s="39">
        <f t="shared" si="2"/>
        <v>1236.06</v>
      </c>
    </row>
    <row r="6">
      <c r="A6" s="30" t="s">
        <v>32</v>
      </c>
      <c r="B6" s="32" t="s">
        <v>33</v>
      </c>
      <c r="C6" s="30" t="s">
        <v>34</v>
      </c>
      <c r="D6" s="32" t="s">
        <v>30</v>
      </c>
      <c r="E6" s="32" t="s">
        <v>35</v>
      </c>
      <c r="F6" s="34">
        <v>120.0</v>
      </c>
      <c r="G6" s="35">
        <v>173.67</v>
      </c>
      <c r="H6" s="36">
        <v>20840.4</v>
      </c>
      <c r="I6" s="37">
        <f t="shared" si="1"/>
        <v>0</v>
      </c>
      <c r="J6" s="39">
        <f t="shared" si="2"/>
        <v>20840.4</v>
      </c>
    </row>
    <row r="7">
      <c r="A7" s="30" t="s">
        <v>36</v>
      </c>
      <c r="B7" s="32" t="s">
        <v>37</v>
      </c>
      <c r="C7" s="30" t="s">
        <v>38</v>
      </c>
      <c r="D7" s="32" t="s">
        <v>30</v>
      </c>
      <c r="E7" s="32" t="s">
        <v>35</v>
      </c>
      <c r="F7" s="34">
        <v>180.0</v>
      </c>
      <c r="G7" s="35">
        <v>97.53</v>
      </c>
      <c r="H7" s="36">
        <v>17555.4</v>
      </c>
      <c r="I7" s="37">
        <f t="shared" si="1"/>
        <v>0</v>
      </c>
      <c r="J7" s="39">
        <f t="shared" si="2"/>
        <v>17555.4</v>
      </c>
    </row>
    <row r="8">
      <c r="A8" s="30" t="s">
        <v>40</v>
      </c>
      <c r="B8" s="32" t="s">
        <v>41</v>
      </c>
      <c r="C8" s="30" t="s">
        <v>42</v>
      </c>
      <c r="D8" s="32" t="s">
        <v>30</v>
      </c>
      <c r="E8" s="32" t="s">
        <v>31</v>
      </c>
      <c r="F8" s="34">
        <v>1000.0</v>
      </c>
      <c r="G8" s="35">
        <v>0.89</v>
      </c>
      <c r="H8" s="36">
        <v>890.0</v>
      </c>
      <c r="I8" s="37">
        <f t="shared" si="1"/>
        <v>0</v>
      </c>
      <c r="J8" s="39">
        <f t="shared" si="2"/>
        <v>890</v>
      </c>
    </row>
    <row r="9">
      <c r="A9" s="30" t="s">
        <v>43</v>
      </c>
      <c r="B9" s="32" t="s">
        <v>44</v>
      </c>
      <c r="C9" s="30" t="s">
        <v>45</v>
      </c>
      <c r="D9" s="32" t="s">
        <v>30</v>
      </c>
      <c r="E9" s="32" t="s">
        <v>46</v>
      </c>
      <c r="F9" s="34">
        <v>110.0</v>
      </c>
      <c r="G9" s="35">
        <v>81.54</v>
      </c>
      <c r="H9" s="36">
        <v>8969.4</v>
      </c>
      <c r="I9" s="37">
        <f t="shared" si="1"/>
        <v>0</v>
      </c>
      <c r="J9" s="39">
        <f t="shared" si="2"/>
        <v>8969.4</v>
      </c>
    </row>
    <row r="10">
      <c r="A10" s="30" t="s">
        <v>47</v>
      </c>
      <c r="B10" s="32" t="s">
        <v>48</v>
      </c>
      <c r="C10" s="30" t="s">
        <v>49</v>
      </c>
      <c r="D10" s="32" t="s">
        <v>30</v>
      </c>
      <c r="E10" s="32" t="s">
        <v>50</v>
      </c>
      <c r="F10" s="34">
        <v>10.0</v>
      </c>
      <c r="G10" s="35">
        <v>1595.78</v>
      </c>
      <c r="H10" s="36">
        <v>15957.8</v>
      </c>
      <c r="I10" s="37">
        <f t="shared" si="1"/>
        <v>0</v>
      </c>
      <c r="J10" s="39">
        <f t="shared" si="2"/>
        <v>15957.8</v>
      </c>
    </row>
    <row r="11">
      <c r="A11" s="30" t="s">
        <v>52</v>
      </c>
      <c r="B11" s="32" t="s">
        <v>53</v>
      </c>
      <c r="C11" s="30" t="s">
        <v>54</v>
      </c>
      <c r="D11" s="32" t="s">
        <v>55</v>
      </c>
      <c r="E11" s="32" t="s">
        <v>56</v>
      </c>
      <c r="F11" s="34">
        <v>10.0</v>
      </c>
      <c r="G11" s="35">
        <v>750.8</v>
      </c>
      <c r="H11" s="36">
        <v>7508.0</v>
      </c>
      <c r="I11" s="37">
        <f t="shared" si="1"/>
        <v>0</v>
      </c>
      <c r="J11" s="39">
        <f t="shared" si="2"/>
        <v>7508</v>
      </c>
    </row>
    <row r="12">
      <c r="A12" s="30" t="s">
        <v>57</v>
      </c>
      <c r="B12" s="32" t="s">
        <v>58</v>
      </c>
      <c r="C12" s="30" t="s">
        <v>59</v>
      </c>
      <c r="D12" s="32" t="s">
        <v>60</v>
      </c>
      <c r="E12" s="32" t="s">
        <v>61</v>
      </c>
      <c r="F12" s="34">
        <v>1.0</v>
      </c>
      <c r="G12" s="35">
        <v>768.57</v>
      </c>
      <c r="H12" s="36">
        <v>768.57</v>
      </c>
      <c r="I12" s="37">
        <f t="shared" si="1"/>
        <v>0</v>
      </c>
      <c r="J12" s="39">
        <f t="shared" si="2"/>
        <v>768.57</v>
      </c>
    </row>
    <row r="13">
      <c r="A13" s="30" t="s">
        <v>62</v>
      </c>
      <c r="B13" s="32" t="s">
        <v>63</v>
      </c>
      <c r="C13" s="30" t="s">
        <v>64</v>
      </c>
      <c r="D13" s="32" t="s">
        <v>65</v>
      </c>
      <c r="E13" s="32" t="s">
        <v>66</v>
      </c>
      <c r="F13" s="34">
        <v>1.0</v>
      </c>
      <c r="G13" s="35">
        <v>2094.69</v>
      </c>
      <c r="H13" s="36">
        <v>2094.69</v>
      </c>
      <c r="I13" s="37">
        <f t="shared" si="1"/>
        <v>0</v>
      </c>
      <c r="J13" s="39">
        <f t="shared" si="2"/>
        <v>2094.69</v>
      </c>
    </row>
    <row r="14">
      <c r="A14" s="30" t="s">
        <v>68</v>
      </c>
      <c r="B14" s="32" t="s">
        <v>69</v>
      </c>
      <c r="C14" s="30" t="s">
        <v>70</v>
      </c>
      <c r="D14" s="32" t="s">
        <v>30</v>
      </c>
      <c r="E14" s="32" t="s">
        <v>46</v>
      </c>
      <c r="F14" s="34">
        <v>150.0</v>
      </c>
      <c r="G14" s="35">
        <v>35.41</v>
      </c>
      <c r="H14" s="36">
        <v>5311.5</v>
      </c>
      <c r="I14" s="37">
        <f t="shared" si="1"/>
        <v>0</v>
      </c>
      <c r="J14" s="39">
        <f t="shared" si="2"/>
        <v>5311.5</v>
      </c>
    </row>
    <row r="15">
      <c r="A15" s="30" t="s">
        <v>71</v>
      </c>
      <c r="B15" s="32" t="s">
        <v>72</v>
      </c>
      <c r="C15" s="30" t="s">
        <v>73</v>
      </c>
      <c r="D15" s="32" t="s">
        <v>30</v>
      </c>
      <c r="E15" s="32" t="s">
        <v>46</v>
      </c>
      <c r="F15" s="34">
        <v>150.0</v>
      </c>
      <c r="G15" s="35">
        <v>4.12</v>
      </c>
      <c r="H15" s="36">
        <v>618.0</v>
      </c>
      <c r="I15" s="37">
        <f t="shared" si="1"/>
        <v>0</v>
      </c>
      <c r="J15" s="39">
        <f t="shared" si="2"/>
        <v>618</v>
      </c>
    </row>
    <row r="16" ht="19.5" customHeight="1">
      <c r="A16" s="17" t="s">
        <v>74</v>
      </c>
      <c r="B16" s="18" t="s">
        <v>39</v>
      </c>
      <c r="C16" s="20"/>
      <c r="D16" s="20"/>
      <c r="E16" s="20"/>
      <c r="F16" s="20"/>
      <c r="G16" s="22"/>
      <c r="H16" s="23">
        <v>335122.11</v>
      </c>
      <c r="I16" s="25">
        <f t="shared" si="1"/>
        <v>0</v>
      </c>
      <c r="J16" s="28">
        <f t="shared" si="2"/>
        <v>335122.11</v>
      </c>
    </row>
    <row r="17" ht="19.5" customHeight="1">
      <c r="A17" s="17" t="s">
        <v>76</v>
      </c>
      <c r="B17" s="18" t="s">
        <v>77</v>
      </c>
      <c r="C17" s="20"/>
      <c r="D17" s="20"/>
      <c r="E17" s="20"/>
      <c r="F17" s="20"/>
      <c r="G17" s="22"/>
      <c r="H17" s="23">
        <v>78420.08</v>
      </c>
      <c r="I17" s="25">
        <f t="shared" si="1"/>
        <v>0</v>
      </c>
      <c r="J17" s="28">
        <f t="shared" si="2"/>
        <v>78420.08</v>
      </c>
    </row>
    <row r="18">
      <c r="A18" s="30" t="s">
        <v>78</v>
      </c>
      <c r="B18" s="32" t="s">
        <v>79</v>
      </c>
      <c r="C18" s="30" t="s">
        <v>80</v>
      </c>
      <c r="D18" s="32" t="s">
        <v>81</v>
      </c>
      <c r="E18" s="32" t="s">
        <v>7</v>
      </c>
      <c r="F18" s="34">
        <v>1.0</v>
      </c>
      <c r="G18" s="35">
        <v>3177.33</v>
      </c>
      <c r="H18" s="36">
        <v>3177.33</v>
      </c>
      <c r="I18" s="37">
        <f t="shared" si="1"/>
        <v>0</v>
      </c>
      <c r="J18" s="39">
        <f t="shared" si="2"/>
        <v>3177.33</v>
      </c>
    </row>
    <row r="19">
      <c r="A19" s="30" t="s">
        <v>83</v>
      </c>
      <c r="B19" s="32" t="s">
        <v>84</v>
      </c>
      <c r="C19" s="30" t="s">
        <v>85</v>
      </c>
      <c r="D19" s="32" t="s">
        <v>30</v>
      </c>
      <c r="E19" s="32" t="s">
        <v>86</v>
      </c>
      <c r="F19" s="34">
        <v>120.0</v>
      </c>
      <c r="G19" s="35">
        <v>13.95</v>
      </c>
      <c r="H19" s="36">
        <v>1674.0</v>
      </c>
      <c r="I19" s="37">
        <f t="shared" si="1"/>
        <v>0</v>
      </c>
      <c r="J19" s="39">
        <f t="shared" si="2"/>
        <v>1674</v>
      </c>
    </row>
    <row r="20">
      <c r="A20" s="30" t="s">
        <v>87</v>
      </c>
      <c r="B20" s="32" t="s">
        <v>88</v>
      </c>
      <c r="C20" s="30" t="s">
        <v>89</v>
      </c>
      <c r="D20" s="32" t="s">
        <v>30</v>
      </c>
      <c r="E20" s="32" t="s">
        <v>86</v>
      </c>
      <c r="F20" s="34">
        <v>600.0</v>
      </c>
      <c r="G20" s="35">
        <v>114.82</v>
      </c>
      <c r="H20" s="36">
        <v>68892.0</v>
      </c>
      <c r="I20" s="37">
        <f t="shared" si="1"/>
        <v>0</v>
      </c>
      <c r="J20" s="39">
        <f t="shared" si="2"/>
        <v>68892</v>
      </c>
    </row>
    <row r="21" ht="15.75" customHeight="1">
      <c r="A21" s="30" t="s">
        <v>90</v>
      </c>
      <c r="B21" s="32" t="s">
        <v>91</v>
      </c>
      <c r="C21" s="30" t="s">
        <v>93</v>
      </c>
      <c r="D21" s="32" t="s">
        <v>30</v>
      </c>
      <c r="E21" s="32" t="s">
        <v>86</v>
      </c>
      <c r="F21" s="34">
        <v>85.0</v>
      </c>
      <c r="G21" s="35">
        <v>38.55</v>
      </c>
      <c r="H21" s="36">
        <v>3276.75</v>
      </c>
      <c r="I21" s="37">
        <f t="shared" si="1"/>
        <v>0</v>
      </c>
      <c r="J21" s="39">
        <f t="shared" si="2"/>
        <v>3276.75</v>
      </c>
    </row>
    <row r="22" ht="15.75" customHeight="1">
      <c r="A22" s="30" t="s">
        <v>94</v>
      </c>
      <c r="B22" s="32" t="s">
        <v>95</v>
      </c>
      <c r="C22" s="30" t="s">
        <v>96</v>
      </c>
      <c r="D22" s="32" t="s">
        <v>30</v>
      </c>
      <c r="E22" s="32" t="s">
        <v>97</v>
      </c>
      <c r="F22" s="34">
        <v>1000.0</v>
      </c>
      <c r="G22" s="35">
        <v>1.4</v>
      </c>
      <c r="H22" s="36">
        <v>1400.0</v>
      </c>
      <c r="I22" s="37">
        <f t="shared" si="1"/>
        <v>0</v>
      </c>
      <c r="J22" s="39">
        <f t="shared" si="2"/>
        <v>1400</v>
      </c>
    </row>
    <row r="23" ht="19.5" customHeight="1">
      <c r="A23" s="17" t="s">
        <v>98</v>
      </c>
      <c r="B23" s="18" t="s">
        <v>99</v>
      </c>
      <c r="C23" s="20"/>
      <c r="D23" s="20"/>
      <c r="E23" s="20"/>
      <c r="F23" s="20"/>
      <c r="G23" s="22"/>
      <c r="H23" s="23">
        <v>121630.94</v>
      </c>
      <c r="I23" s="25">
        <f t="shared" si="1"/>
        <v>0</v>
      </c>
      <c r="J23" s="28">
        <f t="shared" si="2"/>
        <v>121630.94</v>
      </c>
    </row>
    <row r="24" ht="15.75" customHeight="1">
      <c r="A24" s="30" t="s">
        <v>100</v>
      </c>
      <c r="B24" s="32" t="s">
        <v>101</v>
      </c>
      <c r="C24" s="30" t="s">
        <v>103</v>
      </c>
      <c r="D24" s="32" t="s">
        <v>30</v>
      </c>
      <c r="E24" s="32" t="s">
        <v>104</v>
      </c>
      <c r="F24" s="34">
        <v>175.77</v>
      </c>
      <c r="G24" s="35">
        <v>25.4</v>
      </c>
      <c r="H24" s="36">
        <v>4464.56</v>
      </c>
      <c r="I24" s="37">
        <f t="shared" si="1"/>
        <v>0</v>
      </c>
      <c r="J24" s="39">
        <f t="shared" si="2"/>
        <v>4464.56</v>
      </c>
    </row>
    <row r="25" ht="15.75" customHeight="1">
      <c r="A25" s="30" t="s">
        <v>105</v>
      </c>
      <c r="B25" s="32" t="s">
        <v>106</v>
      </c>
      <c r="C25" s="30" t="s">
        <v>107</v>
      </c>
      <c r="D25" s="32" t="s">
        <v>30</v>
      </c>
      <c r="E25" s="32" t="s">
        <v>104</v>
      </c>
      <c r="F25" s="34">
        <v>64.17</v>
      </c>
      <c r="G25" s="35">
        <v>22.49</v>
      </c>
      <c r="H25" s="36">
        <v>1443.18</v>
      </c>
      <c r="I25" s="37">
        <f t="shared" si="1"/>
        <v>0</v>
      </c>
      <c r="J25" s="39">
        <f t="shared" si="2"/>
        <v>1443.18</v>
      </c>
    </row>
    <row r="26" ht="15.75" customHeight="1">
      <c r="A26" s="30" t="s">
        <v>108</v>
      </c>
      <c r="B26" s="32" t="s">
        <v>109</v>
      </c>
      <c r="C26" s="30" t="s">
        <v>110</v>
      </c>
      <c r="D26" s="32" t="s">
        <v>30</v>
      </c>
      <c r="E26" s="32" t="s">
        <v>104</v>
      </c>
      <c r="F26" s="34">
        <v>82.44</v>
      </c>
      <c r="G26" s="35">
        <v>19.99</v>
      </c>
      <c r="H26" s="36">
        <v>1647.98</v>
      </c>
      <c r="I26" s="37">
        <f t="shared" si="1"/>
        <v>0</v>
      </c>
      <c r="J26" s="39">
        <f t="shared" si="2"/>
        <v>1647.98</v>
      </c>
    </row>
    <row r="27" ht="15.75" customHeight="1">
      <c r="A27" s="30" t="s">
        <v>111</v>
      </c>
      <c r="B27" s="32" t="s">
        <v>113</v>
      </c>
      <c r="C27" s="30" t="s">
        <v>114</v>
      </c>
      <c r="D27" s="32" t="s">
        <v>30</v>
      </c>
      <c r="E27" s="32" t="s">
        <v>104</v>
      </c>
      <c r="F27" s="34">
        <v>183.51</v>
      </c>
      <c r="G27" s="35">
        <v>17.33</v>
      </c>
      <c r="H27" s="36">
        <v>3180.23</v>
      </c>
      <c r="I27" s="37">
        <f t="shared" si="1"/>
        <v>0</v>
      </c>
      <c r="J27" s="39">
        <f t="shared" si="2"/>
        <v>3180.23</v>
      </c>
    </row>
    <row r="28" ht="15.75" customHeight="1">
      <c r="A28" s="30" t="s">
        <v>115</v>
      </c>
      <c r="B28" s="32" t="s">
        <v>116</v>
      </c>
      <c r="C28" s="30" t="s">
        <v>117</v>
      </c>
      <c r="D28" s="32" t="s">
        <v>30</v>
      </c>
      <c r="E28" s="32" t="s">
        <v>104</v>
      </c>
      <c r="F28" s="34">
        <v>115.11</v>
      </c>
      <c r="G28" s="35">
        <v>13.19</v>
      </c>
      <c r="H28" s="36">
        <v>1518.3</v>
      </c>
      <c r="I28" s="37">
        <f t="shared" si="1"/>
        <v>0</v>
      </c>
      <c r="J28" s="39">
        <f t="shared" si="2"/>
        <v>1518.3</v>
      </c>
    </row>
    <row r="29" ht="15.75" customHeight="1">
      <c r="A29" s="30" t="s">
        <v>118</v>
      </c>
      <c r="B29" s="32" t="s">
        <v>119</v>
      </c>
      <c r="C29" s="30" t="s">
        <v>120</v>
      </c>
      <c r="D29" s="32" t="s">
        <v>30</v>
      </c>
      <c r="E29" s="32" t="s">
        <v>104</v>
      </c>
      <c r="F29" s="34">
        <v>33.12</v>
      </c>
      <c r="G29" s="35">
        <v>12.32</v>
      </c>
      <c r="H29" s="36">
        <v>408.04</v>
      </c>
      <c r="I29" s="37">
        <f t="shared" si="1"/>
        <v>0</v>
      </c>
      <c r="J29" s="39">
        <f t="shared" si="2"/>
        <v>408.04</v>
      </c>
    </row>
    <row r="30" ht="15.75" customHeight="1">
      <c r="A30" s="30" t="s">
        <v>122</v>
      </c>
      <c r="B30" s="32" t="s">
        <v>123</v>
      </c>
      <c r="C30" s="30" t="s">
        <v>124</v>
      </c>
      <c r="D30" s="32" t="s">
        <v>30</v>
      </c>
      <c r="E30" s="32" t="s">
        <v>86</v>
      </c>
      <c r="F30" s="34">
        <v>16.63</v>
      </c>
      <c r="G30" s="35">
        <v>954.43</v>
      </c>
      <c r="H30" s="36">
        <v>15872.17</v>
      </c>
      <c r="I30" s="37">
        <f t="shared" si="1"/>
        <v>0</v>
      </c>
      <c r="J30" s="39">
        <f t="shared" si="2"/>
        <v>15872.17</v>
      </c>
    </row>
    <row r="31" ht="15.75" customHeight="1">
      <c r="A31" s="30" t="s">
        <v>125</v>
      </c>
      <c r="B31" s="32" t="s">
        <v>126</v>
      </c>
      <c r="C31" s="30" t="s">
        <v>127</v>
      </c>
      <c r="D31" s="32" t="s">
        <v>30</v>
      </c>
      <c r="E31" s="32" t="s">
        <v>31</v>
      </c>
      <c r="F31" s="34">
        <v>94.56</v>
      </c>
      <c r="G31" s="35">
        <v>128.47</v>
      </c>
      <c r="H31" s="36">
        <v>12148.12</v>
      </c>
      <c r="I31" s="37">
        <f t="shared" si="1"/>
        <v>0</v>
      </c>
      <c r="J31" s="39">
        <f t="shared" si="2"/>
        <v>12148.12</v>
      </c>
    </row>
    <row r="32" ht="15.75" customHeight="1">
      <c r="A32" s="30" t="s">
        <v>129</v>
      </c>
      <c r="B32" s="32" t="s">
        <v>130</v>
      </c>
      <c r="C32" s="30" t="s">
        <v>131</v>
      </c>
      <c r="D32" s="32" t="s">
        <v>30</v>
      </c>
      <c r="E32" s="32" t="s">
        <v>66</v>
      </c>
      <c r="F32" s="34">
        <v>43.0</v>
      </c>
      <c r="G32" s="35">
        <v>27.02</v>
      </c>
      <c r="H32" s="36">
        <v>1161.86</v>
      </c>
      <c r="I32" s="37">
        <f t="shared" si="1"/>
        <v>0</v>
      </c>
      <c r="J32" s="39">
        <f t="shared" si="2"/>
        <v>1161.86</v>
      </c>
    </row>
    <row r="33" ht="15.75" customHeight="1">
      <c r="A33" s="30" t="s">
        <v>132</v>
      </c>
      <c r="B33" s="32" t="s">
        <v>133</v>
      </c>
      <c r="C33" s="30" t="s">
        <v>134</v>
      </c>
      <c r="D33" s="32" t="s">
        <v>135</v>
      </c>
      <c r="E33" s="32" t="s">
        <v>46</v>
      </c>
      <c r="F33" s="34">
        <v>430.0</v>
      </c>
      <c r="G33" s="35">
        <v>185.55</v>
      </c>
      <c r="H33" s="36">
        <v>79786.5</v>
      </c>
      <c r="I33" s="37">
        <f t="shared" si="1"/>
        <v>0</v>
      </c>
      <c r="J33" s="39">
        <f t="shared" si="2"/>
        <v>79786.5</v>
      </c>
    </row>
    <row r="34" ht="19.5" customHeight="1">
      <c r="A34" s="17" t="s">
        <v>136</v>
      </c>
      <c r="B34" s="18" t="s">
        <v>137</v>
      </c>
      <c r="C34" s="20"/>
      <c r="D34" s="20"/>
      <c r="E34" s="20"/>
      <c r="F34" s="20"/>
      <c r="G34" s="22"/>
      <c r="H34" s="23">
        <v>61593.66</v>
      </c>
      <c r="I34" s="25">
        <f t="shared" si="1"/>
        <v>0</v>
      </c>
      <c r="J34" s="28">
        <f t="shared" si="2"/>
        <v>61593.66</v>
      </c>
    </row>
    <row r="35" ht="15.75" customHeight="1">
      <c r="A35" s="30" t="s">
        <v>139</v>
      </c>
      <c r="B35" s="32" t="s">
        <v>123</v>
      </c>
      <c r="C35" s="30" t="s">
        <v>124</v>
      </c>
      <c r="D35" s="32" t="s">
        <v>30</v>
      </c>
      <c r="E35" s="32" t="s">
        <v>86</v>
      </c>
      <c r="F35" s="34">
        <v>15.74</v>
      </c>
      <c r="G35" s="35">
        <v>954.43</v>
      </c>
      <c r="H35" s="36">
        <v>15022.73</v>
      </c>
      <c r="I35" s="37">
        <f t="shared" si="1"/>
        <v>0</v>
      </c>
      <c r="J35" s="39">
        <f t="shared" si="2"/>
        <v>15022.73</v>
      </c>
    </row>
    <row r="36" ht="15.75" customHeight="1">
      <c r="A36" s="30" t="s">
        <v>140</v>
      </c>
      <c r="B36" s="32" t="s">
        <v>141</v>
      </c>
      <c r="C36" s="30" t="s">
        <v>142</v>
      </c>
      <c r="D36" s="32" t="s">
        <v>30</v>
      </c>
      <c r="E36" s="32" t="s">
        <v>31</v>
      </c>
      <c r="F36" s="34">
        <v>208.01</v>
      </c>
      <c r="G36" s="35">
        <v>55.46</v>
      </c>
      <c r="H36" s="36">
        <v>11536.23</v>
      </c>
      <c r="I36" s="37">
        <f t="shared" si="1"/>
        <v>0</v>
      </c>
      <c r="J36" s="39">
        <f t="shared" si="2"/>
        <v>11536.23</v>
      </c>
    </row>
    <row r="37" ht="15.75" customHeight="1">
      <c r="A37" s="30" t="s">
        <v>144</v>
      </c>
      <c r="B37" s="32" t="s">
        <v>145</v>
      </c>
      <c r="C37" s="30" t="s">
        <v>146</v>
      </c>
      <c r="D37" s="32" t="s">
        <v>30</v>
      </c>
      <c r="E37" s="32" t="s">
        <v>31</v>
      </c>
      <c r="F37" s="34">
        <v>157.39</v>
      </c>
      <c r="G37" s="35">
        <v>114.15</v>
      </c>
      <c r="H37" s="36">
        <v>17966.07</v>
      </c>
      <c r="I37" s="37">
        <f t="shared" si="1"/>
        <v>0</v>
      </c>
      <c r="J37" s="39">
        <f t="shared" si="2"/>
        <v>17966.07</v>
      </c>
    </row>
    <row r="38" ht="15.75" customHeight="1">
      <c r="A38" s="30" t="s">
        <v>147</v>
      </c>
      <c r="B38" s="32" t="s">
        <v>148</v>
      </c>
      <c r="C38" s="30" t="s">
        <v>149</v>
      </c>
      <c r="D38" s="32" t="s">
        <v>30</v>
      </c>
      <c r="E38" s="32" t="s">
        <v>104</v>
      </c>
      <c r="F38" s="34">
        <v>2.07</v>
      </c>
      <c r="G38" s="35">
        <v>21.08</v>
      </c>
      <c r="H38" s="36">
        <v>43.64</v>
      </c>
      <c r="I38" s="37">
        <f t="shared" si="1"/>
        <v>0</v>
      </c>
      <c r="J38" s="39">
        <f t="shared" si="2"/>
        <v>43.64</v>
      </c>
    </row>
    <row r="39" ht="15.75" customHeight="1">
      <c r="A39" s="30" t="s">
        <v>150</v>
      </c>
      <c r="B39" s="32" t="s">
        <v>152</v>
      </c>
      <c r="C39" s="30" t="s">
        <v>153</v>
      </c>
      <c r="D39" s="32" t="s">
        <v>30</v>
      </c>
      <c r="E39" s="32" t="s">
        <v>104</v>
      </c>
      <c r="F39" s="34">
        <v>258.57</v>
      </c>
      <c r="G39" s="35">
        <v>19.24</v>
      </c>
      <c r="H39" s="36">
        <v>4974.89</v>
      </c>
      <c r="I39" s="37">
        <f t="shared" si="1"/>
        <v>0</v>
      </c>
      <c r="J39" s="39">
        <f t="shared" si="2"/>
        <v>4974.89</v>
      </c>
    </row>
    <row r="40" ht="15.75" customHeight="1">
      <c r="A40" s="30" t="s">
        <v>154</v>
      </c>
      <c r="B40" s="32" t="s">
        <v>155</v>
      </c>
      <c r="C40" s="30" t="s">
        <v>156</v>
      </c>
      <c r="D40" s="32" t="s">
        <v>30</v>
      </c>
      <c r="E40" s="32" t="s">
        <v>104</v>
      </c>
      <c r="F40" s="34">
        <v>280.62</v>
      </c>
      <c r="G40" s="35">
        <v>17.62</v>
      </c>
      <c r="H40" s="36">
        <v>4944.52</v>
      </c>
      <c r="I40" s="37">
        <f t="shared" si="1"/>
        <v>0</v>
      </c>
      <c r="J40" s="39">
        <f t="shared" si="2"/>
        <v>4944.52</v>
      </c>
    </row>
    <row r="41" ht="15.75" customHeight="1">
      <c r="A41" s="30" t="s">
        <v>157</v>
      </c>
      <c r="B41" s="32" t="s">
        <v>158</v>
      </c>
      <c r="C41" s="30" t="s">
        <v>159</v>
      </c>
      <c r="D41" s="32" t="s">
        <v>30</v>
      </c>
      <c r="E41" s="32" t="s">
        <v>104</v>
      </c>
      <c r="F41" s="34">
        <v>163.17</v>
      </c>
      <c r="G41" s="35">
        <v>15.59</v>
      </c>
      <c r="H41" s="36">
        <v>2543.82</v>
      </c>
      <c r="I41" s="37">
        <f t="shared" si="1"/>
        <v>0</v>
      </c>
      <c r="J41" s="39">
        <f t="shared" si="2"/>
        <v>2543.82</v>
      </c>
    </row>
    <row r="42" ht="15.75" customHeight="1">
      <c r="A42" s="30" t="s">
        <v>160</v>
      </c>
      <c r="B42" s="32" t="s">
        <v>116</v>
      </c>
      <c r="C42" s="30" t="s">
        <v>117</v>
      </c>
      <c r="D42" s="32" t="s">
        <v>30</v>
      </c>
      <c r="E42" s="32" t="s">
        <v>104</v>
      </c>
      <c r="F42" s="34">
        <v>156.51</v>
      </c>
      <c r="G42" s="35">
        <v>13.19</v>
      </c>
      <c r="H42" s="36">
        <v>2064.37</v>
      </c>
      <c r="I42" s="37">
        <f t="shared" si="1"/>
        <v>0</v>
      </c>
      <c r="J42" s="39">
        <f t="shared" si="2"/>
        <v>2064.37</v>
      </c>
    </row>
    <row r="43" ht="15.75" customHeight="1">
      <c r="A43" s="30" t="s">
        <v>162</v>
      </c>
      <c r="B43" s="32" t="s">
        <v>119</v>
      </c>
      <c r="C43" s="30" t="s">
        <v>120</v>
      </c>
      <c r="D43" s="32" t="s">
        <v>30</v>
      </c>
      <c r="E43" s="32" t="s">
        <v>104</v>
      </c>
      <c r="F43" s="34">
        <v>131.94</v>
      </c>
      <c r="G43" s="35">
        <v>12.32</v>
      </c>
      <c r="H43" s="36">
        <v>1625.5</v>
      </c>
      <c r="I43" s="37">
        <f t="shared" si="1"/>
        <v>0</v>
      </c>
      <c r="J43" s="39">
        <f t="shared" si="2"/>
        <v>1625.5</v>
      </c>
    </row>
    <row r="44" ht="15.75" customHeight="1">
      <c r="A44" s="30" t="s">
        <v>163</v>
      </c>
      <c r="B44" s="32" t="s">
        <v>164</v>
      </c>
      <c r="C44" s="30" t="s">
        <v>165</v>
      </c>
      <c r="D44" s="32" t="s">
        <v>30</v>
      </c>
      <c r="E44" s="32" t="s">
        <v>104</v>
      </c>
      <c r="F44" s="34">
        <v>71.82</v>
      </c>
      <c r="G44" s="35">
        <v>12.14</v>
      </c>
      <c r="H44" s="36">
        <v>871.89</v>
      </c>
      <c r="I44" s="37">
        <f t="shared" si="1"/>
        <v>0</v>
      </c>
      <c r="J44" s="39">
        <f t="shared" si="2"/>
        <v>871.89</v>
      </c>
    </row>
    <row r="45" ht="19.5" customHeight="1">
      <c r="A45" s="17" t="s">
        <v>166</v>
      </c>
      <c r="B45" s="18" t="s">
        <v>168</v>
      </c>
      <c r="C45" s="20"/>
      <c r="D45" s="20"/>
      <c r="E45" s="20"/>
      <c r="F45" s="20"/>
      <c r="G45" s="22"/>
      <c r="H45" s="23">
        <v>73477.43</v>
      </c>
      <c r="I45" s="25">
        <f t="shared" si="1"/>
        <v>0</v>
      </c>
      <c r="J45" s="28">
        <f t="shared" si="2"/>
        <v>73477.43</v>
      </c>
    </row>
    <row r="46" ht="15.75" customHeight="1">
      <c r="A46" s="30" t="s">
        <v>169</v>
      </c>
      <c r="B46" s="32" t="s">
        <v>170</v>
      </c>
      <c r="C46" s="30" t="s">
        <v>171</v>
      </c>
      <c r="D46" s="32" t="s">
        <v>30</v>
      </c>
      <c r="E46" s="32" t="s">
        <v>31</v>
      </c>
      <c r="F46" s="34">
        <v>330.89</v>
      </c>
      <c r="G46" s="35">
        <v>222.06</v>
      </c>
      <c r="H46" s="36">
        <v>73477.43</v>
      </c>
      <c r="I46" s="37">
        <f t="shared" si="1"/>
        <v>0</v>
      </c>
      <c r="J46" s="39">
        <f t="shared" si="2"/>
        <v>73477.43</v>
      </c>
    </row>
    <row r="47" ht="19.5" customHeight="1">
      <c r="A47" s="17" t="s">
        <v>172</v>
      </c>
      <c r="B47" s="18" t="s">
        <v>51</v>
      </c>
      <c r="C47" s="20"/>
      <c r="D47" s="20"/>
      <c r="E47" s="20"/>
      <c r="F47" s="20"/>
      <c r="G47" s="22"/>
      <c r="H47" s="23">
        <v>172373.54</v>
      </c>
      <c r="I47" s="25">
        <f t="shared" si="1"/>
        <v>0</v>
      </c>
      <c r="J47" s="28">
        <f t="shared" si="2"/>
        <v>172373.54</v>
      </c>
    </row>
    <row r="48" ht="19.5" customHeight="1">
      <c r="A48" s="17" t="s">
        <v>174</v>
      </c>
      <c r="B48" s="18" t="s">
        <v>175</v>
      </c>
      <c r="C48" s="20"/>
      <c r="D48" s="20"/>
      <c r="E48" s="20"/>
      <c r="F48" s="20"/>
      <c r="G48" s="22"/>
      <c r="H48" s="23">
        <v>28002.3</v>
      </c>
      <c r="I48" s="25">
        <f t="shared" si="1"/>
        <v>0</v>
      </c>
      <c r="J48" s="28">
        <f t="shared" si="2"/>
        <v>28002.3</v>
      </c>
    </row>
    <row r="49" ht="15.75" customHeight="1">
      <c r="A49" s="30" t="s">
        <v>176</v>
      </c>
      <c r="B49" s="32" t="s">
        <v>177</v>
      </c>
      <c r="C49" s="30" t="s">
        <v>178</v>
      </c>
      <c r="D49" s="32" t="s">
        <v>30</v>
      </c>
      <c r="E49" s="32" t="s">
        <v>104</v>
      </c>
      <c r="F49" s="34">
        <v>133.65</v>
      </c>
      <c r="G49" s="35">
        <v>17.43</v>
      </c>
      <c r="H49" s="36">
        <v>2329.52</v>
      </c>
      <c r="I49" s="37">
        <f t="shared" si="1"/>
        <v>0</v>
      </c>
      <c r="J49" s="39">
        <f t="shared" si="2"/>
        <v>2329.52</v>
      </c>
    </row>
    <row r="50" ht="15.75" customHeight="1">
      <c r="A50" s="30" t="s">
        <v>179</v>
      </c>
      <c r="B50" s="32" t="s">
        <v>180</v>
      </c>
      <c r="C50" s="30" t="s">
        <v>181</v>
      </c>
      <c r="D50" s="32" t="s">
        <v>30</v>
      </c>
      <c r="E50" s="32" t="s">
        <v>104</v>
      </c>
      <c r="F50" s="34">
        <v>329.67</v>
      </c>
      <c r="G50" s="35">
        <v>13.27</v>
      </c>
      <c r="H50" s="36">
        <v>4374.72</v>
      </c>
      <c r="I50" s="37">
        <f t="shared" si="1"/>
        <v>0</v>
      </c>
      <c r="J50" s="39">
        <f t="shared" si="2"/>
        <v>4374.72</v>
      </c>
    </row>
    <row r="51" ht="15.75" customHeight="1">
      <c r="A51" s="30" t="s">
        <v>183</v>
      </c>
      <c r="B51" s="32" t="s">
        <v>184</v>
      </c>
      <c r="C51" s="30" t="s">
        <v>185</v>
      </c>
      <c r="D51" s="32" t="s">
        <v>30</v>
      </c>
      <c r="E51" s="32" t="s">
        <v>31</v>
      </c>
      <c r="F51" s="34">
        <v>117.41</v>
      </c>
      <c r="G51" s="35">
        <v>129.5</v>
      </c>
      <c r="H51" s="36">
        <v>15204.6</v>
      </c>
      <c r="I51" s="37">
        <f t="shared" si="1"/>
        <v>0</v>
      </c>
      <c r="J51" s="39">
        <f t="shared" si="2"/>
        <v>15204.6</v>
      </c>
    </row>
    <row r="52" ht="15.75" customHeight="1">
      <c r="A52" s="30" t="s">
        <v>186</v>
      </c>
      <c r="B52" s="32" t="s">
        <v>187</v>
      </c>
      <c r="C52" s="30" t="s">
        <v>188</v>
      </c>
      <c r="D52" s="32" t="s">
        <v>30</v>
      </c>
      <c r="E52" s="32" t="s">
        <v>86</v>
      </c>
      <c r="F52" s="34">
        <v>7.05</v>
      </c>
      <c r="G52" s="35">
        <v>864.32</v>
      </c>
      <c r="H52" s="36">
        <v>6093.46</v>
      </c>
      <c r="I52" s="37">
        <f t="shared" si="1"/>
        <v>0</v>
      </c>
      <c r="J52" s="39">
        <f t="shared" si="2"/>
        <v>6093.46</v>
      </c>
    </row>
    <row r="53" ht="19.5" customHeight="1">
      <c r="A53" s="17" t="s">
        <v>189</v>
      </c>
      <c r="B53" s="18" t="s">
        <v>190</v>
      </c>
      <c r="C53" s="20"/>
      <c r="D53" s="20"/>
      <c r="E53" s="20"/>
      <c r="F53" s="20"/>
      <c r="G53" s="22"/>
      <c r="H53" s="23">
        <v>60388.16</v>
      </c>
      <c r="I53" s="25">
        <f t="shared" si="1"/>
        <v>0</v>
      </c>
      <c r="J53" s="28">
        <f t="shared" si="2"/>
        <v>60388.16</v>
      </c>
    </row>
    <row r="54" ht="15.75" customHeight="1">
      <c r="A54" s="30" t="s">
        <v>191</v>
      </c>
      <c r="B54" s="32" t="s">
        <v>192</v>
      </c>
      <c r="C54" s="30" t="s">
        <v>193</v>
      </c>
      <c r="D54" s="32" t="s">
        <v>30</v>
      </c>
      <c r="E54" s="32" t="s">
        <v>104</v>
      </c>
      <c r="F54" s="34">
        <v>289.26</v>
      </c>
      <c r="G54" s="35">
        <v>16.15</v>
      </c>
      <c r="H54" s="36">
        <v>4671.55</v>
      </c>
      <c r="I54" s="37">
        <f t="shared" si="1"/>
        <v>0</v>
      </c>
      <c r="J54" s="39">
        <f t="shared" si="2"/>
        <v>4671.55</v>
      </c>
    </row>
    <row r="55" ht="15.75" customHeight="1">
      <c r="A55" s="30" t="s">
        <v>194</v>
      </c>
      <c r="B55" s="32" t="s">
        <v>195</v>
      </c>
      <c r="C55" s="30" t="s">
        <v>196</v>
      </c>
      <c r="D55" s="32" t="s">
        <v>30</v>
      </c>
      <c r="E55" s="32" t="s">
        <v>104</v>
      </c>
      <c r="F55" s="34">
        <v>303.75</v>
      </c>
      <c r="G55" s="35">
        <v>14.99</v>
      </c>
      <c r="H55" s="36">
        <v>4553.21</v>
      </c>
      <c r="I55" s="37">
        <f t="shared" si="1"/>
        <v>0</v>
      </c>
      <c r="J55" s="39">
        <f t="shared" si="2"/>
        <v>4553.21</v>
      </c>
    </row>
    <row r="56" ht="15.75" customHeight="1">
      <c r="A56" s="30" t="s">
        <v>197</v>
      </c>
      <c r="B56" s="32" t="s">
        <v>180</v>
      </c>
      <c r="C56" s="30" t="s">
        <v>181</v>
      </c>
      <c r="D56" s="32" t="s">
        <v>30</v>
      </c>
      <c r="E56" s="32" t="s">
        <v>104</v>
      </c>
      <c r="F56" s="34">
        <v>109.62</v>
      </c>
      <c r="G56" s="35">
        <v>13.27</v>
      </c>
      <c r="H56" s="36">
        <v>1454.66</v>
      </c>
      <c r="I56" s="37">
        <f t="shared" si="1"/>
        <v>0</v>
      </c>
      <c r="J56" s="39">
        <f t="shared" si="2"/>
        <v>1454.66</v>
      </c>
    </row>
    <row r="57" ht="15.75" customHeight="1">
      <c r="A57" s="30" t="s">
        <v>198</v>
      </c>
      <c r="B57" s="32" t="s">
        <v>199</v>
      </c>
      <c r="C57" s="30" t="s">
        <v>200</v>
      </c>
      <c r="D57" s="32" t="s">
        <v>30</v>
      </c>
      <c r="E57" s="32" t="s">
        <v>104</v>
      </c>
      <c r="F57" s="34">
        <v>65.7</v>
      </c>
      <c r="G57" s="35">
        <v>11.11</v>
      </c>
      <c r="H57" s="36">
        <v>729.93</v>
      </c>
      <c r="I57" s="37">
        <f t="shared" si="1"/>
        <v>0</v>
      </c>
      <c r="J57" s="39">
        <f t="shared" si="2"/>
        <v>729.93</v>
      </c>
    </row>
    <row r="58" ht="15.75" customHeight="1">
      <c r="A58" s="30" t="s">
        <v>201</v>
      </c>
      <c r="B58" s="32" t="s">
        <v>202</v>
      </c>
      <c r="C58" s="30" t="s">
        <v>203</v>
      </c>
      <c r="D58" s="32" t="s">
        <v>30</v>
      </c>
      <c r="E58" s="32" t="s">
        <v>104</v>
      </c>
      <c r="F58" s="34">
        <v>46.26</v>
      </c>
      <c r="G58" s="35">
        <v>10.69</v>
      </c>
      <c r="H58" s="36">
        <v>494.52</v>
      </c>
      <c r="I58" s="37">
        <f t="shared" si="1"/>
        <v>0</v>
      </c>
      <c r="J58" s="39">
        <f t="shared" si="2"/>
        <v>494.52</v>
      </c>
    </row>
    <row r="59" ht="15.75" customHeight="1">
      <c r="A59" s="30" t="s">
        <v>205</v>
      </c>
      <c r="B59" s="32" t="s">
        <v>206</v>
      </c>
      <c r="C59" s="30" t="s">
        <v>207</v>
      </c>
      <c r="D59" s="32" t="s">
        <v>30</v>
      </c>
      <c r="E59" s="32" t="s">
        <v>31</v>
      </c>
      <c r="F59" s="34">
        <v>168.28</v>
      </c>
      <c r="G59" s="35">
        <v>200.78</v>
      </c>
      <c r="H59" s="36">
        <v>33787.26</v>
      </c>
      <c r="I59" s="37">
        <f t="shared" si="1"/>
        <v>0</v>
      </c>
      <c r="J59" s="39">
        <f t="shared" si="2"/>
        <v>33787.26</v>
      </c>
    </row>
    <row r="60" ht="15.75" customHeight="1">
      <c r="A60" s="30" t="s">
        <v>208</v>
      </c>
      <c r="B60" s="32" t="s">
        <v>209</v>
      </c>
      <c r="C60" s="30" t="s">
        <v>210</v>
      </c>
      <c r="D60" s="32" t="s">
        <v>30</v>
      </c>
      <c r="E60" s="32" t="s">
        <v>86</v>
      </c>
      <c r="F60" s="34">
        <v>16.48</v>
      </c>
      <c r="G60" s="35">
        <v>891.81</v>
      </c>
      <c r="H60" s="36">
        <v>14697.03</v>
      </c>
      <c r="I60" s="37">
        <f t="shared" si="1"/>
        <v>0</v>
      </c>
      <c r="J60" s="39">
        <f t="shared" si="2"/>
        <v>14697.03</v>
      </c>
    </row>
    <row r="61" ht="19.5" customHeight="1">
      <c r="A61" s="17" t="s">
        <v>211</v>
      </c>
      <c r="B61" s="18" t="s">
        <v>212</v>
      </c>
      <c r="C61" s="20"/>
      <c r="D61" s="20"/>
      <c r="E61" s="20"/>
      <c r="F61" s="20"/>
      <c r="G61" s="22"/>
      <c r="H61" s="23">
        <v>83983.08</v>
      </c>
      <c r="I61" s="25">
        <f t="shared" si="1"/>
        <v>0</v>
      </c>
      <c r="J61" s="28">
        <f t="shared" si="2"/>
        <v>83983.08</v>
      </c>
    </row>
    <row r="62" ht="15.75" customHeight="1">
      <c r="A62" s="30" t="s">
        <v>213</v>
      </c>
      <c r="B62" s="32" t="s">
        <v>170</v>
      </c>
      <c r="C62" s="30" t="s">
        <v>171</v>
      </c>
      <c r="D62" s="32" t="s">
        <v>30</v>
      </c>
      <c r="E62" s="32" t="s">
        <v>31</v>
      </c>
      <c r="F62" s="34">
        <v>312.89</v>
      </c>
      <c r="G62" s="35">
        <v>222.06</v>
      </c>
      <c r="H62" s="36">
        <v>69480.35</v>
      </c>
      <c r="I62" s="37">
        <f t="shared" si="1"/>
        <v>0</v>
      </c>
      <c r="J62" s="39">
        <f t="shared" si="2"/>
        <v>69480.35</v>
      </c>
    </row>
    <row r="63" ht="15.75" customHeight="1">
      <c r="A63" s="30" t="s">
        <v>214</v>
      </c>
      <c r="B63" s="32" t="s">
        <v>215</v>
      </c>
      <c r="C63" s="30" t="s">
        <v>216</v>
      </c>
      <c r="D63" s="32" t="s">
        <v>30</v>
      </c>
      <c r="E63" s="32" t="s">
        <v>31</v>
      </c>
      <c r="F63" s="34">
        <v>341.0</v>
      </c>
      <c r="G63" s="35">
        <v>42.53</v>
      </c>
      <c r="H63" s="36">
        <v>14502.73</v>
      </c>
      <c r="I63" s="37">
        <f t="shared" si="1"/>
        <v>0</v>
      </c>
      <c r="J63" s="39">
        <f t="shared" si="2"/>
        <v>14502.73</v>
      </c>
    </row>
    <row r="64" ht="19.5" customHeight="1">
      <c r="A64" s="17" t="s">
        <v>217</v>
      </c>
      <c r="B64" s="18" t="s">
        <v>67</v>
      </c>
      <c r="C64" s="20"/>
      <c r="D64" s="20"/>
      <c r="E64" s="20"/>
      <c r="F64" s="20"/>
      <c r="G64" s="22"/>
      <c r="H64" s="23">
        <v>58173.47</v>
      </c>
      <c r="I64" s="25">
        <f t="shared" si="1"/>
        <v>0</v>
      </c>
      <c r="J64" s="28">
        <f t="shared" si="2"/>
        <v>58173.47</v>
      </c>
    </row>
    <row r="65" ht="15.75" customHeight="1">
      <c r="A65" s="30" t="s">
        <v>218</v>
      </c>
      <c r="B65" s="32" t="s">
        <v>219</v>
      </c>
      <c r="C65" s="30" t="s">
        <v>220</v>
      </c>
      <c r="D65" s="32" t="s">
        <v>30</v>
      </c>
      <c r="E65" s="32" t="s">
        <v>31</v>
      </c>
      <c r="F65" s="34">
        <v>224.71</v>
      </c>
      <c r="G65" s="35">
        <v>121.72</v>
      </c>
      <c r="H65" s="36">
        <v>27351.7</v>
      </c>
      <c r="I65" s="37">
        <f t="shared" si="1"/>
        <v>0</v>
      </c>
      <c r="J65" s="39">
        <f t="shared" si="2"/>
        <v>27351.7</v>
      </c>
    </row>
    <row r="66" ht="15.75" customHeight="1">
      <c r="A66" s="30" t="s">
        <v>221</v>
      </c>
      <c r="B66" s="32" t="s">
        <v>222</v>
      </c>
      <c r="C66" s="30" t="s">
        <v>223</v>
      </c>
      <c r="D66" s="32" t="s">
        <v>30</v>
      </c>
      <c r="E66" s="32" t="s">
        <v>31</v>
      </c>
      <c r="F66" s="34">
        <v>142.21</v>
      </c>
      <c r="G66" s="35">
        <v>103.35</v>
      </c>
      <c r="H66" s="36">
        <v>14697.4</v>
      </c>
      <c r="I66" s="37">
        <f t="shared" si="1"/>
        <v>0</v>
      </c>
      <c r="J66" s="39">
        <f t="shared" si="2"/>
        <v>14697.4</v>
      </c>
    </row>
    <row r="67" ht="15.75" customHeight="1">
      <c r="A67" s="30" t="s">
        <v>224</v>
      </c>
      <c r="B67" s="32" t="s">
        <v>225</v>
      </c>
      <c r="C67" s="30" t="s">
        <v>226</v>
      </c>
      <c r="D67" s="32" t="s">
        <v>30</v>
      </c>
      <c r="E67" s="32" t="s">
        <v>46</v>
      </c>
      <c r="F67" s="34">
        <v>154.98</v>
      </c>
      <c r="G67" s="35">
        <v>36.63</v>
      </c>
      <c r="H67" s="36">
        <v>5676.92</v>
      </c>
      <c r="I67" s="37">
        <f t="shared" si="1"/>
        <v>0</v>
      </c>
      <c r="J67" s="39">
        <f t="shared" si="2"/>
        <v>5676.92</v>
      </c>
    </row>
    <row r="68" ht="15.75" customHeight="1">
      <c r="A68" s="30" t="s">
        <v>227</v>
      </c>
      <c r="B68" s="32" t="s">
        <v>228</v>
      </c>
      <c r="C68" s="30" t="s">
        <v>229</v>
      </c>
      <c r="D68" s="32" t="s">
        <v>30</v>
      </c>
      <c r="E68" s="32" t="s">
        <v>46</v>
      </c>
      <c r="F68" s="34">
        <v>92.4</v>
      </c>
      <c r="G68" s="35">
        <v>51.8</v>
      </c>
      <c r="H68" s="36">
        <v>4786.32</v>
      </c>
      <c r="I68" s="37">
        <f t="shared" si="1"/>
        <v>0</v>
      </c>
      <c r="J68" s="39">
        <f t="shared" si="2"/>
        <v>4786.32</v>
      </c>
    </row>
    <row r="69" ht="15.75" customHeight="1">
      <c r="A69" s="30" t="s">
        <v>230</v>
      </c>
      <c r="B69" s="32" t="s">
        <v>231</v>
      </c>
      <c r="C69" s="30" t="s">
        <v>232</v>
      </c>
      <c r="D69" s="32" t="s">
        <v>30</v>
      </c>
      <c r="E69" s="32" t="s">
        <v>46</v>
      </c>
      <c r="F69" s="34">
        <v>84.9</v>
      </c>
      <c r="G69" s="35">
        <v>66.68</v>
      </c>
      <c r="H69" s="36">
        <v>5661.13</v>
      </c>
      <c r="I69" s="37">
        <f t="shared" si="1"/>
        <v>0</v>
      </c>
      <c r="J69" s="39">
        <f t="shared" si="2"/>
        <v>5661.13</v>
      </c>
    </row>
    <row r="70" ht="19.5" customHeight="1">
      <c r="A70" s="17" t="s">
        <v>233</v>
      </c>
      <c r="B70" s="18" t="s">
        <v>75</v>
      </c>
      <c r="C70" s="20"/>
      <c r="D70" s="20"/>
      <c r="E70" s="20"/>
      <c r="F70" s="20"/>
      <c r="G70" s="22"/>
      <c r="H70" s="23">
        <v>81278.4</v>
      </c>
      <c r="I70" s="25">
        <f t="shared" si="1"/>
        <v>0</v>
      </c>
      <c r="J70" s="28">
        <f t="shared" si="2"/>
        <v>81278.4</v>
      </c>
    </row>
    <row r="71" ht="15.75" customHeight="1">
      <c r="A71" s="30" t="s">
        <v>234</v>
      </c>
      <c r="B71" s="32" t="s">
        <v>235</v>
      </c>
      <c r="C71" s="30" t="s">
        <v>236</v>
      </c>
      <c r="D71" s="32" t="s">
        <v>30</v>
      </c>
      <c r="E71" s="32" t="s">
        <v>31</v>
      </c>
      <c r="F71" s="34">
        <v>503.6</v>
      </c>
      <c r="G71" s="35">
        <v>11.14</v>
      </c>
      <c r="H71" s="36">
        <v>5610.1</v>
      </c>
      <c r="I71" s="37">
        <f t="shared" si="1"/>
        <v>0</v>
      </c>
      <c r="J71" s="39">
        <f t="shared" si="2"/>
        <v>5610.1</v>
      </c>
    </row>
    <row r="72" ht="15.75" customHeight="1">
      <c r="A72" s="30" t="s">
        <v>237</v>
      </c>
      <c r="B72" s="32" t="s">
        <v>238</v>
      </c>
      <c r="C72" s="30" t="s">
        <v>239</v>
      </c>
      <c r="D72" s="32" t="s">
        <v>30</v>
      </c>
      <c r="E72" s="32" t="s">
        <v>31</v>
      </c>
      <c r="F72" s="34">
        <v>503.6</v>
      </c>
      <c r="G72" s="35">
        <v>74.45</v>
      </c>
      <c r="H72" s="36">
        <v>37493.02</v>
      </c>
      <c r="I72" s="37">
        <f t="shared" si="1"/>
        <v>0</v>
      </c>
      <c r="J72" s="39">
        <f t="shared" si="2"/>
        <v>37493.02</v>
      </c>
    </row>
    <row r="73" ht="15.75" customHeight="1">
      <c r="A73" s="30" t="s">
        <v>240</v>
      </c>
      <c r="B73" s="32" t="s">
        <v>241</v>
      </c>
      <c r="C73" s="30" t="s">
        <v>242</v>
      </c>
      <c r="D73" s="32" t="s">
        <v>30</v>
      </c>
      <c r="E73" s="32" t="s">
        <v>31</v>
      </c>
      <c r="F73" s="34">
        <v>573.44</v>
      </c>
      <c r="G73" s="35">
        <v>6.26</v>
      </c>
      <c r="H73" s="36">
        <v>3589.73</v>
      </c>
      <c r="I73" s="37">
        <f t="shared" si="1"/>
        <v>0</v>
      </c>
      <c r="J73" s="39">
        <f t="shared" si="2"/>
        <v>3589.73</v>
      </c>
    </row>
    <row r="74" ht="15.75" customHeight="1">
      <c r="A74" s="30" t="s">
        <v>243</v>
      </c>
      <c r="B74" s="32" t="s">
        <v>244</v>
      </c>
      <c r="C74" s="30" t="s">
        <v>245</v>
      </c>
      <c r="D74" s="32" t="s">
        <v>30</v>
      </c>
      <c r="E74" s="32" t="s">
        <v>31</v>
      </c>
      <c r="F74" s="34">
        <v>573.44</v>
      </c>
      <c r="G74" s="35">
        <v>35.46</v>
      </c>
      <c r="H74" s="36">
        <v>20334.18</v>
      </c>
      <c r="I74" s="37">
        <f t="shared" si="1"/>
        <v>0</v>
      </c>
      <c r="J74" s="39">
        <f t="shared" si="2"/>
        <v>20334.18</v>
      </c>
    </row>
    <row r="75" ht="15.75" customHeight="1">
      <c r="A75" s="30" t="s">
        <v>246</v>
      </c>
      <c r="B75" s="32" t="s">
        <v>247</v>
      </c>
      <c r="C75" s="30" t="s">
        <v>248</v>
      </c>
      <c r="D75" s="32" t="s">
        <v>30</v>
      </c>
      <c r="E75" s="32" t="s">
        <v>31</v>
      </c>
      <c r="F75" s="34">
        <v>258.99</v>
      </c>
      <c r="G75" s="35">
        <v>8.23</v>
      </c>
      <c r="H75" s="36">
        <v>2131.49</v>
      </c>
      <c r="I75" s="37">
        <f t="shared" si="1"/>
        <v>0</v>
      </c>
      <c r="J75" s="39">
        <f t="shared" si="2"/>
        <v>2131.49</v>
      </c>
    </row>
    <row r="76" ht="15.75" customHeight="1">
      <c r="A76" s="30" t="s">
        <v>249</v>
      </c>
      <c r="B76" s="32" t="s">
        <v>250</v>
      </c>
      <c r="C76" s="30" t="s">
        <v>251</v>
      </c>
      <c r="D76" s="32" t="s">
        <v>30</v>
      </c>
      <c r="E76" s="32" t="s">
        <v>31</v>
      </c>
      <c r="F76" s="34">
        <v>258.99</v>
      </c>
      <c r="G76" s="35">
        <v>43.56</v>
      </c>
      <c r="H76" s="36">
        <v>11281.6</v>
      </c>
      <c r="I76" s="37">
        <f t="shared" si="1"/>
        <v>0</v>
      </c>
      <c r="J76" s="39">
        <f t="shared" si="2"/>
        <v>11281.6</v>
      </c>
    </row>
    <row r="77" ht="15.75" customHeight="1">
      <c r="A77" s="30" t="s">
        <v>252</v>
      </c>
      <c r="B77" s="32" t="s">
        <v>253</v>
      </c>
      <c r="C77" s="30" t="s">
        <v>254</v>
      </c>
      <c r="D77" s="32" t="s">
        <v>255</v>
      </c>
      <c r="E77" s="32" t="s">
        <v>256</v>
      </c>
      <c r="F77" s="34">
        <v>76.0</v>
      </c>
      <c r="G77" s="35">
        <v>11.03</v>
      </c>
      <c r="H77" s="36">
        <v>838.28</v>
      </c>
      <c r="I77" s="37">
        <f t="shared" si="1"/>
        <v>0</v>
      </c>
      <c r="J77" s="39">
        <f t="shared" si="2"/>
        <v>838.28</v>
      </c>
    </row>
    <row r="78" ht="19.5" customHeight="1">
      <c r="A78" s="17" t="s">
        <v>257</v>
      </c>
      <c r="B78" s="18" t="s">
        <v>82</v>
      </c>
      <c r="C78" s="20"/>
      <c r="D78" s="20"/>
      <c r="E78" s="20"/>
      <c r="F78" s="20"/>
      <c r="G78" s="22"/>
      <c r="H78" s="23">
        <v>59674.7</v>
      </c>
      <c r="I78" s="25">
        <f t="shared" si="1"/>
        <v>0</v>
      </c>
      <c r="J78" s="28">
        <f t="shared" si="2"/>
        <v>59674.7</v>
      </c>
    </row>
    <row r="79" ht="15.75" customHeight="1">
      <c r="A79" s="30" t="s">
        <v>258</v>
      </c>
      <c r="B79" s="32" t="s">
        <v>259</v>
      </c>
      <c r="C79" s="30" t="s">
        <v>260</v>
      </c>
      <c r="D79" s="32" t="s">
        <v>30</v>
      </c>
      <c r="E79" s="32" t="s">
        <v>31</v>
      </c>
      <c r="F79" s="34">
        <v>306.99</v>
      </c>
      <c r="G79" s="35">
        <v>43.84</v>
      </c>
      <c r="H79" s="36">
        <v>13458.44</v>
      </c>
      <c r="I79" s="37">
        <f t="shared" si="1"/>
        <v>0</v>
      </c>
      <c r="J79" s="39">
        <f t="shared" si="2"/>
        <v>13458.44</v>
      </c>
    </row>
    <row r="80" ht="15.75" customHeight="1">
      <c r="A80" s="30" t="s">
        <v>261</v>
      </c>
      <c r="B80" s="32" t="s">
        <v>262</v>
      </c>
      <c r="C80" s="30" t="s">
        <v>263</v>
      </c>
      <c r="D80" s="32" t="s">
        <v>30</v>
      </c>
      <c r="E80" s="32" t="s">
        <v>46</v>
      </c>
      <c r="F80" s="34">
        <v>224.5</v>
      </c>
      <c r="G80" s="35">
        <v>14.49</v>
      </c>
      <c r="H80" s="36">
        <v>3253.01</v>
      </c>
      <c r="I80" s="37">
        <f t="shared" si="1"/>
        <v>0</v>
      </c>
      <c r="J80" s="39">
        <f t="shared" si="2"/>
        <v>3253.01</v>
      </c>
    </row>
    <row r="81" ht="15.75" customHeight="1">
      <c r="A81" s="30" t="s">
        <v>264</v>
      </c>
      <c r="B81" s="32" t="s">
        <v>265</v>
      </c>
      <c r="C81" s="30" t="s">
        <v>266</v>
      </c>
      <c r="D81" s="32" t="s">
        <v>30</v>
      </c>
      <c r="E81" s="32" t="s">
        <v>31</v>
      </c>
      <c r="F81" s="34">
        <v>306.99</v>
      </c>
      <c r="G81" s="35">
        <v>139.95</v>
      </c>
      <c r="H81" s="36">
        <v>42963.25</v>
      </c>
      <c r="I81" s="37">
        <f t="shared" si="1"/>
        <v>0</v>
      </c>
      <c r="J81" s="39">
        <f t="shared" si="2"/>
        <v>42963.25</v>
      </c>
    </row>
    <row r="82" ht="19.5" customHeight="1">
      <c r="A82" s="17" t="s">
        <v>267</v>
      </c>
      <c r="B82" s="18" t="s">
        <v>92</v>
      </c>
      <c r="C82" s="20"/>
      <c r="D82" s="20"/>
      <c r="E82" s="20"/>
      <c r="F82" s="20"/>
      <c r="G82" s="22"/>
      <c r="H82" s="23">
        <v>10534.5</v>
      </c>
      <c r="I82" s="25">
        <f t="shared" si="1"/>
        <v>0</v>
      </c>
      <c r="J82" s="28">
        <f t="shared" si="2"/>
        <v>10534.5</v>
      </c>
    </row>
    <row r="83" ht="15.75" customHeight="1">
      <c r="A83" s="30" t="s">
        <v>268</v>
      </c>
      <c r="B83" s="32" t="s">
        <v>269</v>
      </c>
      <c r="C83" s="30" t="s">
        <v>270</v>
      </c>
      <c r="D83" s="32" t="s">
        <v>30</v>
      </c>
      <c r="E83" s="32" t="s">
        <v>46</v>
      </c>
      <c r="F83" s="34">
        <v>5.0</v>
      </c>
      <c r="G83" s="35">
        <v>168.11</v>
      </c>
      <c r="H83" s="36">
        <v>840.55</v>
      </c>
      <c r="I83" s="37">
        <f t="shared" si="1"/>
        <v>0</v>
      </c>
      <c r="J83" s="39">
        <f t="shared" si="2"/>
        <v>840.55</v>
      </c>
    </row>
    <row r="84" ht="15.75" customHeight="1">
      <c r="A84" s="30" t="s">
        <v>271</v>
      </c>
      <c r="B84" s="32" t="s">
        <v>269</v>
      </c>
      <c r="C84" s="30" t="s">
        <v>272</v>
      </c>
      <c r="D84" s="32" t="s">
        <v>30</v>
      </c>
      <c r="E84" s="32" t="s">
        <v>46</v>
      </c>
      <c r="F84" s="34">
        <v>3.8</v>
      </c>
      <c r="G84" s="35">
        <v>230.97</v>
      </c>
      <c r="H84" s="36">
        <v>877.69</v>
      </c>
      <c r="I84" s="37">
        <f t="shared" si="1"/>
        <v>0</v>
      </c>
      <c r="J84" s="39">
        <f t="shared" si="2"/>
        <v>877.69</v>
      </c>
    </row>
    <row r="85" ht="15.75" customHeight="1">
      <c r="A85" s="30" t="s">
        <v>273</v>
      </c>
      <c r="B85" s="32" t="s">
        <v>274</v>
      </c>
      <c r="C85" s="30" t="s">
        <v>275</v>
      </c>
      <c r="D85" s="32" t="s">
        <v>30</v>
      </c>
      <c r="E85" s="32" t="s">
        <v>46</v>
      </c>
      <c r="F85" s="34">
        <v>45.2</v>
      </c>
      <c r="G85" s="35">
        <v>195.05</v>
      </c>
      <c r="H85" s="36">
        <v>8816.26</v>
      </c>
      <c r="I85" s="37">
        <f t="shared" si="1"/>
        <v>0</v>
      </c>
      <c r="J85" s="39">
        <f t="shared" si="2"/>
        <v>8816.26</v>
      </c>
    </row>
    <row r="86" ht="19.5" customHeight="1">
      <c r="A86" s="17" t="s">
        <v>276</v>
      </c>
      <c r="B86" s="18" t="s">
        <v>102</v>
      </c>
      <c r="C86" s="20"/>
      <c r="D86" s="20"/>
      <c r="E86" s="20"/>
      <c r="F86" s="20"/>
      <c r="G86" s="22"/>
      <c r="H86" s="23">
        <v>56338.71</v>
      </c>
      <c r="I86" s="25">
        <f t="shared" si="1"/>
        <v>0</v>
      </c>
      <c r="J86" s="28">
        <f t="shared" si="2"/>
        <v>56338.71</v>
      </c>
    </row>
    <row r="87" ht="15.75" customHeight="1">
      <c r="A87" s="30" t="s">
        <v>277</v>
      </c>
      <c r="B87" s="32" t="s">
        <v>278</v>
      </c>
      <c r="C87" s="30" t="s">
        <v>279</v>
      </c>
      <c r="D87" s="32" t="s">
        <v>30</v>
      </c>
      <c r="E87" s="32" t="s">
        <v>31</v>
      </c>
      <c r="F87" s="34">
        <v>12.6</v>
      </c>
      <c r="G87" s="35">
        <v>1031.12</v>
      </c>
      <c r="H87" s="36">
        <v>12992.11</v>
      </c>
      <c r="I87" s="37">
        <f t="shared" si="1"/>
        <v>0</v>
      </c>
      <c r="J87" s="39">
        <f t="shared" si="2"/>
        <v>12992.11</v>
      </c>
    </row>
    <row r="88" ht="15.75" customHeight="1">
      <c r="A88" s="30" t="s">
        <v>280</v>
      </c>
      <c r="B88" s="32" t="s">
        <v>281</v>
      </c>
      <c r="C88" s="30" t="s">
        <v>282</v>
      </c>
      <c r="D88" s="32" t="s">
        <v>30</v>
      </c>
      <c r="E88" s="32" t="s">
        <v>31</v>
      </c>
      <c r="F88" s="34">
        <v>48.4</v>
      </c>
      <c r="G88" s="35">
        <v>547.69</v>
      </c>
      <c r="H88" s="36">
        <v>26508.2</v>
      </c>
      <c r="I88" s="37">
        <f t="shared" si="1"/>
        <v>0</v>
      </c>
      <c r="J88" s="39">
        <f t="shared" si="2"/>
        <v>26508.2</v>
      </c>
    </row>
    <row r="89" ht="15.75" customHeight="1">
      <c r="A89" s="30" t="s">
        <v>283</v>
      </c>
      <c r="B89" s="32" t="s">
        <v>284</v>
      </c>
      <c r="C89" s="30" t="s">
        <v>285</v>
      </c>
      <c r="D89" s="32" t="s">
        <v>30</v>
      </c>
      <c r="E89" s="32" t="s">
        <v>46</v>
      </c>
      <c r="F89" s="34">
        <v>192.0</v>
      </c>
      <c r="G89" s="35">
        <v>39.44</v>
      </c>
      <c r="H89" s="36">
        <v>7572.48</v>
      </c>
      <c r="I89" s="37">
        <f t="shared" si="1"/>
        <v>0</v>
      </c>
      <c r="J89" s="39">
        <f t="shared" si="2"/>
        <v>7572.48</v>
      </c>
    </row>
    <row r="90" ht="15.75" customHeight="1">
      <c r="A90" s="30" t="s">
        <v>286</v>
      </c>
      <c r="B90" s="32" t="s">
        <v>287</v>
      </c>
      <c r="C90" s="30" t="s">
        <v>288</v>
      </c>
      <c r="D90" s="32" t="s">
        <v>30</v>
      </c>
      <c r="E90" s="32" t="s">
        <v>46</v>
      </c>
      <c r="F90" s="34">
        <v>192.0</v>
      </c>
      <c r="G90" s="35">
        <v>48.26</v>
      </c>
      <c r="H90" s="36">
        <v>9265.92</v>
      </c>
      <c r="I90" s="37">
        <f t="shared" si="1"/>
        <v>0</v>
      </c>
      <c r="J90" s="39">
        <f t="shared" si="2"/>
        <v>9265.92</v>
      </c>
    </row>
    <row r="91" ht="19.5" customHeight="1">
      <c r="A91" s="17" t="s">
        <v>289</v>
      </c>
      <c r="B91" s="18" t="s">
        <v>112</v>
      </c>
      <c r="C91" s="20"/>
      <c r="D91" s="20"/>
      <c r="E91" s="20"/>
      <c r="F91" s="20"/>
      <c r="G91" s="22"/>
      <c r="H91" s="23">
        <v>16280.16</v>
      </c>
      <c r="I91" s="25">
        <f t="shared" si="1"/>
        <v>0</v>
      </c>
      <c r="J91" s="28">
        <f t="shared" si="2"/>
        <v>16280.16</v>
      </c>
    </row>
    <row r="92" ht="15.75" customHeight="1">
      <c r="A92" s="30" t="s">
        <v>290</v>
      </c>
      <c r="B92" s="32" t="s">
        <v>291</v>
      </c>
      <c r="C92" s="30" t="s">
        <v>292</v>
      </c>
      <c r="D92" s="32" t="s">
        <v>30</v>
      </c>
      <c r="E92" s="32" t="s">
        <v>66</v>
      </c>
      <c r="F92" s="34">
        <v>2.0</v>
      </c>
      <c r="G92" s="35">
        <v>1536.4</v>
      </c>
      <c r="H92" s="36">
        <v>3072.8</v>
      </c>
      <c r="I92" s="37">
        <f t="shared" si="1"/>
        <v>0</v>
      </c>
      <c r="J92" s="39">
        <f t="shared" si="2"/>
        <v>3072.8</v>
      </c>
    </row>
    <row r="93" ht="15.75" customHeight="1">
      <c r="A93" s="30" t="s">
        <v>293</v>
      </c>
      <c r="B93" s="32" t="s">
        <v>294</v>
      </c>
      <c r="C93" s="30" t="s">
        <v>295</v>
      </c>
      <c r="D93" s="32" t="s">
        <v>30</v>
      </c>
      <c r="E93" s="32" t="s">
        <v>31</v>
      </c>
      <c r="F93" s="34">
        <v>3.78</v>
      </c>
      <c r="G93" s="35">
        <v>899.11</v>
      </c>
      <c r="H93" s="36">
        <v>3398.64</v>
      </c>
      <c r="I93" s="37">
        <f t="shared" si="1"/>
        <v>0</v>
      </c>
      <c r="J93" s="39">
        <f t="shared" si="2"/>
        <v>3398.64</v>
      </c>
    </row>
    <row r="94" ht="15.75" customHeight="1">
      <c r="A94" s="30" t="s">
        <v>296</v>
      </c>
      <c r="B94" s="32" t="s">
        <v>284</v>
      </c>
      <c r="C94" s="30" t="s">
        <v>285</v>
      </c>
      <c r="D94" s="32" t="s">
        <v>30</v>
      </c>
      <c r="E94" s="32" t="s">
        <v>46</v>
      </c>
      <c r="F94" s="34">
        <v>16.2</v>
      </c>
      <c r="G94" s="35">
        <v>39.44</v>
      </c>
      <c r="H94" s="36">
        <v>638.93</v>
      </c>
      <c r="I94" s="37">
        <f t="shared" si="1"/>
        <v>0</v>
      </c>
      <c r="J94" s="39">
        <f t="shared" si="2"/>
        <v>638.93</v>
      </c>
    </row>
    <row r="95" ht="15.75" customHeight="1">
      <c r="A95" s="30" t="s">
        <v>297</v>
      </c>
      <c r="B95" s="32" t="s">
        <v>298</v>
      </c>
      <c r="C95" s="30" t="s">
        <v>299</v>
      </c>
      <c r="D95" s="32" t="s">
        <v>30</v>
      </c>
      <c r="E95" s="32" t="s">
        <v>66</v>
      </c>
      <c r="F95" s="34">
        <v>5.0</v>
      </c>
      <c r="G95" s="35">
        <v>1612.36</v>
      </c>
      <c r="H95" s="36">
        <v>8061.8</v>
      </c>
      <c r="I95" s="37">
        <f t="shared" si="1"/>
        <v>0</v>
      </c>
      <c r="J95" s="39">
        <f t="shared" si="2"/>
        <v>8061.8</v>
      </c>
    </row>
    <row r="96" ht="15.75" customHeight="1">
      <c r="A96" s="30" t="s">
        <v>300</v>
      </c>
      <c r="B96" s="32" t="s">
        <v>301</v>
      </c>
      <c r="C96" s="30" t="s">
        <v>302</v>
      </c>
      <c r="D96" s="32" t="s">
        <v>30</v>
      </c>
      <c r="E96" s="32" t="s">
        <v>31</v>
      </c>
      <c r="F96" s="34">
        <v>1.43</v>
      </c>
      <c r="G96" s="35">
        <v>228.1</v>
      </c>
      <c r="H96" s="36">
        <v>326.18</v>
      </c>
      <c r="I96" s="37">
        <f t="shared" si="1"/>
        <v>0</v>
      </c>
      <c r="J96" s="39">
        <f t="shared" si="2"/>
        <v>326.18</v>
      </c>
    </row>
    <row r="97" ht="15.75" customHeight="1">
      <c r="A97" s="30" t="s">
        <v>303</v>
      </c>
      <c r="B97" s="32" t="s">
        <v>287</v>
      </c>
      <c r="C97" s="30" t="s">
        <v>288</v>
      </c>
      <c r="D97" s="32" t="s">
        <v>30</v>
      </c>
      <c r="E97" s="32" t="s">
        <v>46</v>
      </c>
      <c r="F97" s="34">
        <v>16.2</v>
      </c>
      <c r="G97" s="35">
        <v>48.26</v>
      </c>
      <c r="H97" s="36">
        <v>781.81</v>
      </c>
      <c r="I97" s="37">
        <f t="shared" si="1"/>
        <v>0</v>
      </c>
      <c r="J97" s="39">
        <f t="shared" si="2"/>
        <v>781.81</v>
      </c>
    </row>
    <row r="98" ht="19.5" customHeight="1">
      <c r="A98" s="17" t="s">
        <v>304</v>
      </c>
      <c r="B98" s="18" t="s">
        <v>121</v>
      </c>
      <c r="C98" s="20"/>
      <c r="D98" s="20"/>
      <c r="E98" s="20"/>
      <c r="F98" s="20"/>
      <c r="G98" s="22"/>
      <c r="H98" s="23">
        <v>53631.72</v>
      </c>
      <c r="I98" s="25">
        <f t="shared" si="1"/>
        <v>0</v>
      </c>
      <c r="J98" s="28">
        <f t="shared" si="2"/>
        <v>53631.72</v>
      </c>
    </row>
    <row r="99" ht="19.5" customHeight="1">
      <c r="A99" s="17" t="s">
        <v>305</v>
      </c>
      <c r="B99" s="18" t="s">
        <v>306</v>
      </c>
      <c r="C99" s="20"/>
      <c r="D99" s="20"/>
      <c r="E99" s="20"/>
      <c r="F99" s="20"/>
      <c r="G99" s="22"/>
      <c r="H99" s="23">
        <v>17289.68</v>
      </c>
      <c r="I99" s="25">
        <f t="shared" si="1"/>
        <v>0</v>
      </c>
      <c r="J99" s="28">
        <f t="shared" si="2"/>
        <v>17289.68</v>
      </c>
    </row>
    <row r="100" ht="15.75" customHeight="1">
      <c r="A100" s="30" t="s">
        <v>307</v>
      </c>
      <c r="B100" s="32" t="s">
        <v>308</v>
      </c>
      <c r="C100" s="30" t="s">
        <v>309</v>
      </c>
      <c r="D100" s="32" t="s">
        <v>30</v>
      </c>
      <c r="E100" s="32" t="s">
        <v>31</v>
      </c>
      <c r="F100" s="34">
        <v>306.99</v>
      </c>
      <c r="G100" s="35">
        <v>29.22</v>
      </c>
      <c r="H100" s="36">
        <v>8970.25</v>
      </c>
      <c r="I100" s="37">
        <f t="shared" si="1"/>
        <v>0</v>
      </c>
      <c r="J100" s="39">
        <f t="shared" si="2"/>
        <v>8970.25</v>
      </c>
    </row>
    <row r="101" ht="15.75" customHeight="1">
      <c r="A101" s="30" t="s">
        <v>310</v>
      </c>
      <c r="B101" s="32" t="s">
        <v>311</v>
      </c>
      <c r="C101" s="30" t="s">
        <v>312</v>
      </c>
      <c r="D101" s="32" t="s">
        <v>30</v>
      </c>
      <c r="E101" s="32" t="s">
        <v>31</v>
      </c>
      <c r="F101" s="34">
        <v>306.99</v>
      </c>
      <c r="G101" s="35">
        <v>6.32</v>
      </c>
      <c r="H101" s="36">
        <v>1940.18</v>
      </c>
      <c r="I101" s="37">
        <f t="shared" si="1"/>
        <v>0</v>
      </c>
      <c r="J101" s="39">
        <f t="shared" si="2"/>
        <v>1940.18</v>
      </c>
    </row>
    <row r="102" ht="15.75" customHeight="1">
      <c r="A102" s="30" t="s">
        <v>313</v>
      </c>
      <c r="B102" s="32" t="s">
        <v>314</v>
      </c>
      <c r="C102" s="30" t="s">
        <v>315</v>
      </c>
      <c r="D102" s="32" t="s">
        <v>30</v>
      </c>
      <c r="E102" s="32" t="s">
        <v>31</v>
      </c>
      <c r="F102" s="34">
        <v>306.99</v>
      </c>
      <c r="G102" s="35">
        <v>20.78</v>
      </c>
      <c r="H102" s="36">
        <v>6379.25</v>
      </c>
      <c r="I102" s="37">
        <f t="shared" si="1"/>
        <v>0</v>
      </c>
      <c r="J102" s="39">
        <f t="shared" si="2"/>
        <v>6379.25</v>
      </c>
    </row>
    <row r="103" ht="19.5" customHeight="1">
      <c r="A103" s="17" t="s">
        <v>316</v>
      </c>
      <c r="B103" s="18" t="s">
        <v>317</v>
      </c>
      <c r="C103" s="20"/>
      <c r="D103" s="20"/>
      <c r="E103" s="20"/>
      <c r="F103" s="20"/>
      <c r="G103" s="22"/>
      <c r="H103" s="23">
        <v>21105.92</v>
      </c>
      <c r="I103" s="25">
        <f t="shared" si="1"/>
        <v>0</v>
      </c>
      <c r="J103" s="28">
        <f t="shared" si="2"/>
        <v>21105.92</v>
      </c>
    </row>
    <row r="104" ht="15.75" customHeight="1">
      <c r="A104" s="30" t="s">
        <v>318</v>
      </c>
      <c r="B104" s="32" t="s">
        <v>319</v>
      </c>
      <c r="C104" s="30" t="s">
        <v>320</v>
      </c>
      <c r="D104" s="32" t="s">
        <v>30</v>
      </c>
      <c r="E104" s="32" t="s">
        <v>31</v>
      </c>
      <c r="F104" s="34">
        <v>542.29</v>
      </c>
      <c r="G104" s="35">
        <v>16.29</v>
      </c>
      <c r="H104" s="36">
        <v>8833.9</v>
      </c>
      <c r="I104" s="37">
        <f t="shared" si="1"/>
        <v>0</v>
      </c>
      <c r="J104" s="39">
        <f t="shared" si="2"/>
        <v>8833.9</v>
      </c>
    </row>
    <row r="105" ht="15.75" customHeight="1">
      <c r="A105" s="30" t="s">
        <v>321</v>
      </c>
      <c r="B105" s="32" t="s">
        <v>322</v>
      </c>
      <c r="C105" s="30" t="s">
        <v>323</v>
      </c>
      <c r="D105" s="32" t="s">
        <v>30</v>
      </c>
      <c r="E105" s="32" t="s">
        <v>31</v>
      </c>
      <c r="F105" s="34">
        <v>542.29</v>
      </c>
      <c r="G105" s="35">
        <v>5.03</v>
      </c>
      <c r="H105" s="36">
        <v>2727.72</v>
      </c>
      <c r="I105" s="37">
        <f t="shared" si="1"/>
        <v>0</v>
      </c>
      <c r="J105" s="39">
        <f t="shared" si="2"/>
        <v>2727.72</v>
      </c>
    </row>
    <row r="106" ht="15.75" customHeight="1">
      <c r="A106" s="30" t="s">
        <v>324</v>
      </c>
      <c r="B106" s="32" t="s">
        <v>325</v>
      </c>
      <c r="C106" s="30" t="s">
        <v>326</v>
      </c>
      <c r="D106" s="32" t="s">
        <v>30</v>
      </c>
      <c r="E106" s="32" t="s">
        <v>31</v>
      </c>
      <c r="F106" s="34">
        <v>542.29</v>
      </c>
      <c r="G106" s="35">
        <v>17.6</v>
      </c>
      <c r="H106" s="36">
        <v>9544.3</v>
      </c>
      <c r="I106" s="37">
        <f t="shared" si="1"/>
        <v>0</v>
      </c>
      <c r="J106" s="39">
        <f t="shared" si="2"/>
        <v>9544.3</v>
      </c>
    </row>
    <row r="107" ht="19.5" customHeight="1">
      <c r="A107" s="17" t="s">
        <v>327</v>
      </c>
      <c r="B107" s="18" t="s">
        <v>328</v>
      </c>
      <c r="C107" s="20"/>
      <c r="D107" s="20"/>
      <c r="E107" s="20"/>
      <c r="F107" s="20"/>
      <c r="G107" s="22"/>
      <c r="H107" s="23">
        <v>13531.74</v>
      </c>
      <c r="I107" s="25">
        <f t="shared" si="1"/>
        <v>0</v>
      </c>
      <c r="J107" s="28">
        <f t="shared" si="2"/>
        <v>13531.74</v>
      </c>
    </row>
    <row r="108" ht="15.75" customHeight="1">
      <c r="A108" s="30" t="s">
        <v>329</v>
      </c>
      <c r="B108" s="32" t="s">
        <v>330</v>
      </c>
      <c r="C108" s="30" t="s">
        <v>331</v>
      </c>
      <c r="D108" s="32" t="s">
        <v>30</v>
      </c>
      <c r="E108" s="32" t="s">
        <v>31</v>
      </c>
      <c r="F108" s="34">
        <v>503.6</v>
      </c>
      <c r="G108" s="35">
        <v>5.56</v>
      </c>
      <c r="H108" s="36">
        <v>2800.02</v>
      </c>
      <c r="I108" s="37">
        <f t="shared" si="1"/>
        <v>0</v>
      </c>
      <c r="J108" s="39">
        <f t="shared" si="2"/>
        <v>2800.02</v>
      </c>
    </row>
    <row r="109" ht="15.75" customHeight="1">
      <c r="A109" s="30" t="s">
        <v>332</v>
      </c>
      <c r="B109" s="32" t="s">
        <v>333</v>
      </c>
      <c r="C109" s="30" t="s">
        <v>334</v>
      </c>
      <c r="D109" s="32" t="s">
        <v>30</v>
      </c>
      <c r="E109" s="32" t="s">
        <v>31</v>
      </c>
      <c r="F109" s="34">
        <v>503.6</v>
      </c>
      <c r="G109" s="35">
        <v>21.31</v>
      </c>
      <c r="H109" s="36">
        <v>10731.72</v>
      </c>
      <c r="I109" s="37">
        <f t="shared" si="1"/>
        <v>0</v>
      </c>
      <c r="J109" s="39">
        <f t="shared" si="2"/>
        <v>10731.72</v>
      </c>
    </row>
    <row r="110" ht="19.5" customHeight="1">
      <c r="A110" s="17" t="s">
        <v>335</v>
      </c>
      <c r="B110" s="18" t="s">
        <v>336</v>
      </c>
      <c r="C110" s="20"/>
      <c r="D110" s="20"/>
      <c r="E110" s="20"/>
      <c r="F110" s="20"/>
      <c r="G110" s="22"/>
      <c r="H110" s="23">
        <v>1704.38</v>
      </c>
      <c r="I110" s="25">
        <f t="shared" si="1"/>
        <v>0</v>
      </c>
      <c r="J110" s="28">
        <f t="shared" si="2"/>
        <v>1704.38</v>
      </c>
    </row>
    <row r="111" ht="15.75" customHeight="1">
      <c r="A111" s="30" t="s">
        <v>337</v>
      </c>
      <c r="B111" s="32" t="s">
        <v>338</v>
      </c>
      <c r="C111" s="30" t="s">
        <v>339</v>
      </c>
      <c r="D111" s="32" t="s">
        <v>30</v>
      </c>
      <c r="E111" s="32" t="s">
        <v>31</v>
      </c>
      <c r="F111" s="34">
        <v>27.27</v>
      </c>
      <c r="G111" s="35">
        <v>39.55</v>
      </c>
      <c r="H111" s="36">
        <v>1078.53</v>
      </c>
      <c r="I111" s="37">
        <f t="shared" si="1"/>
        <v>0</v>
      </c>
      <c r="J111" s="39">
        <f t="shared" si="2"/>
        <v>1078.53</v>
      </c>
    </row>
    <row r="112" ht="15.75" customHeight="1">
      <c r="A112" s="30" t="s">
        <v>340</v>
      </c>
      <c r="B112" s="32" t="s">
        <v>341</v>
      </c>
      <c r="C112" s="30" t="s">
        <v>342</v>
      </c>
      <c r="D112" s="32" t="s">
        <v>30</v>
      </c>
      <c r="E112" s="32" t="s">
        <v>31</v>
      </c>
      <c r="F112" s="34">
        <v>27.27</v>
      </c>
      <c r="G112" s="35">
        <v>22.95</v>
      </c>
      <c r="H112" s="36">
        <v>625.85</v>
      </c>
      <c r="I112" s="37">
        <f t="shared" si="1"/>
        <v>0</v>
      </c>
      <c r="J112" s="39">
        <f t="shared" si="2"/>
        <v>625.85</v>
      </c>
    </row>
    <row r="113" ht="19.5" customHeight="1">
      <c r="A113" s="17" t="s">
        <v>343</v>
      </c>
      <c r="B113" s="18" t="s">
        <v>128</v>
      </c>
      <c r="C113" s="20"/>
      <c r="D113" s="20"/>
      <c r="E113" s="20"/>
      <c r="F113" s="20"/>
      <c r="G113" s="22"/>
      <c r="H113" s="23">
        <v>205895.45</v>
      </c>
      <c r="I113" s="25">
        <f t="shared" si="1"/>
        <v>0</v>
      </c>
      <c r="J113" s="28">
        <f t="shared" si="2"/>
        <v>205895.45</v>
      </c>
    </row>
    <row r="114" ht="19.5" customHeight="1">
      <c r="A114" s="17" t="s">
        <v>344</v>
      </c>
      <c r="B114" s="18" t="s">
        <v>345</v>
      </c>
      <c r="C114" s="20"/>
      <c r="D114" s="20"/>
      <c r="E114" s="20"/>
      <c r="F114" s="20"/>
      <c r="G114" s="22"/>
      <c r="H114" s="23">
        <v>103816.06</v>
      </c>
      <c r="I114" s="25">
        <f t="shared" si="1"/>
        <v>0</v>
      </c>
      <c r="J114" s="28">
        <f t="shared" si="2"/>
        <v>103816.06</v>
      </c>
    </row>
    <row r="115" ht="15.75" customHeight="1">
      <c r="A115" s="30" t="s">
        <v>346</v>
      </c>
      <c r="B115" s="32" t="s">
        <v>347</v>
      </c>
      <c r="C115" s="30" t="s">
        <v>348</v>
      </c>
      <c r="D115" s="32" t="s">
        <v>30</v>
      </c>
      <c r="E115" s="32" t="s">
        <v>66</v>
      </c>
      <c r="F115" s="34">
        <v>3.0</v>
      </c>
      <c r="G115" s="35">
        <v>348.7</v>
      </c>
      <c r="H115" s="36">
        <v>1046.1</v>
      </c>
      <c r="I115" s="37">
        <f t="shared" si="1"/>
        <v>0</v>
      </c>
      <c r="J115" s="39">
        <f t="shared" si="2"/>
        <v>1046.1</v>
      </c>
    </row>
    <row r="116" ht="15.75" customHeight="1">
      <c r="A116" s="30" t="s">
        <v>349</v>
      </c>
      <c r="B116" s="32" t="s">
        <v>350</v>
      </c>
      <c r="C116" s="30" t="s">
        <v>351</v>
      </c>
      <c r="D116" s="32" t="s">
        <v>30</v>
      </c>
      <c r="E116" s="32" t="s">
        <v>46</v>
      </c>
      <c r="F116" s="34">
        <v>743.0</v>
      </c>
      <c r="G116" s="35">
        <v>108.36</v>
      </c>
      <c r="H116" s="36">
        <v>80511.48</v>
      </c>
      <c r="I116" s="37">
        <f t="shared" si="1"/>
        <v>0</v>
      </c>
      <c r="J116" s="39">
        <f t="shared" si="2"/>
        <v>80511.48</v>
      </c>
    </row>
    <row r="117" ht="15.75" customHeight="1">
      <c r="A117" s="30" t="s">
        <v>352</v>
      </c>
      <c r="B117" s="32" t="s">
        <v>353</v>
      </c>
      <c r="C117" s="30" t="s">
        <v>354</v>
      </c>
      <c r="D117" s="32" t="s">
        <v>30</v>
      </c>
      <c r="E117" s="32" t="s">
        <v>46</v>
      </c>
      <c r="F117" s="34">
        <v>186.0</v>
      </c>
      <c r="G117" s="35">
        <v>30.22</v>
      </c>
      <c r="H117" s="36">
        <v>5620.92</v>
      </c>
      <c r="I117" s="37">
        <f t="shared" si="1"/>
        <v>0</v>
      </c>
      <c r="J117" s="39">
        <f t="shared" si="2"/>
        <v>5620.92</v>
      </c>
    </row>
    <row r="118" ht="15.75" customHeight="1">
      <c r="A118" s="30" t="s">
        <v>355</v>
      </c>
      <c r="B118" s="32" t="s">
        <v>356</v>
      </c>
      <c r="C118" s="30" t="s">
        <v>357</v>
      </c>
      <c r="D118" s="32" t="s">
        <v>358</v>
      </c>
      <c r="E118" s="32" t="s">
        <v>46</v>
      </c>
      <c r="F118" s="34">
        <v>40.0</v>
      </c>
      <c r="G118" s="35">
        <v>27.73</v>
      </c>
      <c r="H118" s="36">
        <v>1109.2</v>
      </c>
      <c r="I118" s="37">
        <f t="shared" si="1"/>
        <v>0</v>
      </c>
      <c r="J118" s="39">
        <f t="shared" si="2"/>
        <v>1109.2</v>
      </c>
    </row>
    <row r="119" ht="15.75" customHeight="1">
      <c r="A119" s="30" t="s">
        <v>359</v>
      </c>
      <c r="B119" s="32" t="s">
        <v>360</v>
      </c>
      <c r="C119" s="30" t="s">
        <v>361</v>
      </c>
      <c r="D119" s="32" t="s">
        <v>30</v>
      </c>
      <c r="E119" s="32" t="s">
        <v>31</v>
      </c>
      <c r="F119" s="34">
        <v>100.0</v>
      </c>
      <c r="G119" s="35">
        <v>43.01</v>
      </c>
      <c r="H119" s="36">
        <v>4301.0</v>
      </c>
      <c r="I119" s="37">
        <f t="shared" si="1"/>
        <v>0</v>
      </c>
      <c r="J119" s="39">
        <f t="shared" si="2"/>
        <v>4301</v>
      </c>
    </row>
    <row r="120" ht="15.75" customHeight="1">
      <c r="A120" s="30" t="s">
        <v>362</v>
      </c>
      <c r="B120" s="32" t="s">
        <v>363</v>
      </c>
      <c r="C120" s="30" t="s">
        <v>364</v>
      </c>
      <c r="D120" s="32" t="s">
        <v>30</v>
      </c>
      <c r="E120" s="32" t="s">
        <v>86</v>
      </c>
      <c r="F120" s="34">
        <v>46.0</v>
      </c>
      <c r="G120" s="35">
        <v>122.71</v>
      </c>
      <c r="H120" s="36">
        <v>5644.66</v>
      </c>
      <c r="I120" s="37">
        <f t="shared" si="1"/>
        <v>0</v>
      </c>
      <c r="J120" s="39">
        <f t="shared" si="2"/>
        <v>5644.66</v>
      </c>
    </row>
    <row r="121" ht="15.75" customHeight="1">
      <c r="A121" s="30" t="s">
        <v>365</v>
      </c>
      <c r="B121" s="32" t="s">
        <v>366</v>
      </c>
      <c r="C121" s="30" t="s">
        <v>367</v>
      </c>
      <c r="D121" s="32" t="s">
        <v>30</v>
      </c>
      <c r="E121" s="32" t="s">
        <v>86</v>
      </c>
      <c r="F121" s="34">
        <v>46.0</v>
      </c>
      <c r="G121" s="35">
        <v>12.72</v>
      </c>
      <c r="H121" s="36">
        <v>585.12</v>
      </c>
      <c r="I121" s="37">
        <f t="shared" si="1"/>
        <v>0</v>
      </c>
      <c r="J121" s="39">
        <f t="shared" si="2"/>
        <v>585.12</v>
      </c>
    </row>
    <row r="122" ht="15.75" customHeight="1">
      <c r="A122" s="30" t="s">
        <v>368</v>
      </c>
      <c r="B122" s="32" t="s">
        <v>369</v>
      </c>
      <c r="C122" s="30" t="s">
        <v>370</v>
      </c>
      <c r="D122" s="32" t="s">
        <v>30</v>
      </c>
      <c r="E122" s="32" t="s">
        <v>86</v>
      </c>
      <c r="F122" s="34">
        <v>45.0</v>
      </c>
      <c r="G122" s="35">
        <v>40.45</v>
      </c>
      <c r="H122" s="36">
        <v>1820.25</v>
      </c>
      <c r="I122" s="37">
        <f t="shared" si="1"/>
        <v>0</v>
      </c>
      <c r="J122" s="39">
        <f t="shared" si="2"/>
        <v>1820.25</v>
      </c>
    </row>
    <row r="123" ht="15.75" customHeight="1">
      <c r="A123" s="30" t="s">
        <v>371</v>
      </c>
      <c r="B123" s="32" t="s">
        <v>79</v>
      </c>
      <c r="C123" s="30" t="s">
        <v>80</v>
      </c>
      <c r="D123" s="32" t="s">
        <v>81</v>
      </c>
      <c r="E123" s="32" t="s">
        <v>7</v>
      </c>
      <c r="F123" s="34">
        <v>1.0</v>
      </c>
      <c r="G123" s="35">
        <v>3177.33</v>
      </c>
      <c r="H123" s="36">
        <v>3177.33</v>
      </c>
      <c r="I123" s="37">
        <f t="shared" si="1"/>
        <v>0</v>
      </c>
      <c r="J123" s="39">
        <f t="shared" si="2"/>
        <v>3177.33</v>
      </c>
    </row>
    <row r="124" ht="19.5" customHeight="1">
      <c r="A124" s="17" t="s">
        <v>372</v>
      </c>
      <c r="B124" s="18" t="s">
        <v>373</v>
      </c>
      <c r="C124" s="20"/>
      <c r="D124" s="20"/>
      <c r="E124" s="20"/>
      <c r="F124" s="20"/>
      <c r="G124" s="22"/>
      <c r="H124" s="23">
        <v>8702.91</v>
      </c>
      <c r="I124" s="25">
        <f t="shared" si="1"/>
        <v>0</v>
      </c>
      <c r="J124" s="28">
        <f t="shared" si="2"/>
        <v>8702.91</v>
      </c>
    </row>
    <row r="125" ht="19.5" customHeight="1">
      <c r="A125" s="17" t="s">
        <v>374</v>
      </c>
      <c r="B125" s="18" t="s">
        <v>375</v>
      </c>
      <c r="C125" s="20"/>
      <c r="D125" s="20"/>
      <c r="E125" s="20"/>
      <c r="F125" s="20"/>
      <c r="G125" s="22"/>
      <c r="H125" s="23">
        <v>2905.94</v>
      </c>
      <c r="I125" s="25">
        <f t="shared" si="1"/>
        <v>0</v>
      </c>
      <c r="J125" s="28">
        <f t="shared" si="2"/>
        <v>2905.94</v>
      </c>
    </row>
    <row r="126" ht="15.75" customHeight="1">
      <c r="A126" s="30" t="s">
        <v>376</v>
      </c>
      <c r="B126" s="32" t="s">
        <v>377</v>
      </c>
      <c r="C126" s="30" t="s">
        <v>378</v>
      </c>
      <c r="D126" s="32" t="s">
        <v>255</v>
      </c>
      <c r="E126" s="32" t="s">
        <v>61</v>
      </c>
      <c r="F126" s="34">
        <v>2.0</v>
      </c>
      <c r="G126" s="35">
        <v>691.89</v>
      </c>
      <c r="H126" s="36">
        <v>1383.78</v>
      </c>
      <c r="I126" s="37">
        <f t="shared" si="1"/>
        <v>0</v>
      </c>
      <c r="J126" s="39">
        <f t="shared" si="2"/>
        <v>1383.78</v>
      </c>
    </row>
    <row r="127" ht="15.75" customHeight="1">
      <c r="A127" s="30" t="s">
        <v>379</v>
      </c>
      <c r="B127" s="32" t="s">
        <v>380</v>
      </c>
      <c r="C127" s="30" t="s">
        <v>381</v>
      </c>
      <c r="D127" s="32" t="s">
        <v>255</v>
      </c>
      <c r="E127" s="32" t="s">
        <v>61</v>
      </c>
      <c r="F127" s="34">
        <v>4.0</v>
      </c>
      <c r="G127" s="35">
        <v>16.37</v>
      </c>
      <c r="H127" s="36">
        <v>65.48</v>
      </c>
      <c r="I127" s="37">
        <f t="shared" si="1"/>
        <v>0</v>
      </c>
      <c r="J127" s="39">
        <f t="shared" si="2"/>
        <v>65.48</v>
      </c>
    </row>
    <row r="128" ht="15.75" customHeight="1">
      <c r="A128" s="30" t="s">
        <v>382</v>
      </c>
      <c r="B128" s="32" t="s">
        <v>383</v>
      </c>
      <c r="C128" s="30" t="s">
        <v>384</v>
      </c>
      <c r="D128" s="32" t="s">
        <v>30</v>
      </c>
      <c r="E128" s="32" t="s">
        <v>66</v>
      </c>
      <c r="F128" s="34">
        <v>4.0</v>
      </c>
      <c r="G128" s="35">
        <v>83.59</v>
      </c>
      <c r="H128" s="36">
        <v>334.36</v>
      </c>
      <c r="I128" s="37">
        <f t="shared" si="1"/>
        <v>0</v>
      </c>
      <c r="J128" s="39">
        <f t="shared" si="2"/>
        <v>334.36</v>
      </c>
    </row>
    <row r="129" ht="15.75" customHeight="1">
      <c r="A129" s="30" t="s">
        <v>385</v>
      </c>
      <c r="B129" s="32" t="s">
        <v>386</v>
      </c>
      <c r="C129" s="30" t="s">
        <v>387</v>
      </c>
      <c r="D129" s="32" t="s">
        <v>30</v>
      </c>
      <c r="E129" s="32" t="s">
        <v>66</v>
      </c>
      <c r="F129" s="34">
        <v>2.0</v>
      </c>
      <c r="G129" s="35">
        <v>44.26</v>
      </c>
      <c r="H129" s="36">
        <v>88.52</v>
      </c>
      <c r="I129" s="37">
        <f t="shared" si="1"/>
        <v>0</v>
      </c>
      <c r="J129" s="39">
        <f t="shared" si="2"/>
        <v>88.52</v>
      </c>
    </row>
    <row r="130" ht="15.75" customHeight="1">
      <c r="A130" s="30" t="s">
        <v>388</v>
      </c>
      <c r="B130" s="32" t="s">
        <v>389</v>
      </c>
      <c r="C130" s="30" t="s">
        <v>390</v>
      </c>
      <c r="D130" s="32" t="s">
        <v>30</v>
      </c>
      <c r="E130" s="32" t="s">
        <v>46</v>
      </c>
      <c r="F130" s="34">
        <v>3.0</v>
      </c>
      <c r="G130" s="35">
        <v>28.41</v>
      </c>
      <c r="H130" s="36">
        <v>85.23</v>
      </c>
      <c r="I130" s="37">
        <f t="shared" si="1"/>
        <v>0</v>
      </c>
      <c r="J130" s="39">
        <f t="shared" si="2"/>
        <v>85.23</v>
      </c>
    </row>
    <row r="131" ht="15.75" customHeight="1">
      <c r="A131" s="30" t="s">
        <v>391</v>
      </c>
      <c r="B131" s="32" t="s">
        <v>392</v>
      </c>
      <c r="C131" s="30" t="s">
        <v>393</v>
      </c>
      <c r="D131" s="32" t="s">
        <v>30</v>
      </c>
      <c r="E131" s="32" t="s">
        <v>66</v>
      </c>
      <c r="F131" s="34">
        <v>1.0</v>
      </c>
      <c r="G131" s="35">
        <v>948.57</v>
      </c>
      <c r="H131" s="36">
        <v>948.57</v>
      </c>
      <c r="I131" s="37">
        <f t="shared" si="1"/>
        <v>0</v>
      </c>
      <c r="J131" s="39">
        <f t="shared" si="2"/>
        <v>948.57</v>
      </c>
    </row>
    <row r="132" ht="19.5" customHeight="1">
      <c r="A132" s="17" t="s">
        <v>394</v>
      </c>
      <c r="B132" s="18" t="s">
        <v>395</v>
      </c>
      <c r="C132" s="20"/>
      <c r="D132" s="20"/>
      <c r="E132" s="20"/>
      <c r="F132" s="20"/>
      <c r="G132" s="22"/>
      <c r="H132" s="23">
        <v>2838.01</v>
      </c>
      <c r="I132" s="25">
        <f t="shared" si="1"/>
        <v>0</v>
      </c>
      <c r="J132" s="28">
        <f t="shared" si="2"/>
        <v>2838.01</v>
      </c>
    </row>
    <row r="133" ht="15.75" customHeight="1">
      <c r="A133" s="30" t="s">
        <v>396</v>
      </c>
      <c r="B133" s="32" t="s">
        <v>397</v>
      </c>
      <c r="C133" s="30" t="s">
        <v>398</v>
      </c>
      <c r="D133" s="32" t="s">
        <v>255</v>
      </c>
      <c r="E133" s="32" t="s">
        <v>61</v>
      </c>
      <c r="F133" s="34">
        <v>1.0</v>
      </c>
      <c r="G133" s="35">
        <v>482.65</v>
      </c>
      <c r="H133" s="36">
        <v>482.65</v>
      </c>
      <c r="I133" s="37">
        <f t="shared" si="1"/>
        <v>0</v>
      </c>
      <c r="J133" s="39">
        <f t="shared" si="2"/>
        <v>482.65</v>
      </c>
    </row>
    <row r="134" ht="15.75" customHeight="1">
      <c r="A134" s="30" t="s">
        <v>399</v>
      </c>
      <c r="B134" s="32" t="s">
        <v>400</v>
      </c>
      <c r="C134" s="30" t="s">
        <v>401</v>
      </c>
      <c r="D134" s="32" t="s">
        <v>402</v>
      </c>
      <c r="E134" s="32" t="s">
        <v>66</v>
      </c>
      <c r="F134" s="34">
        <v>1.0</v>
      </c>
      <c r="G134" s="35">
        <v>1154.43</v>
      </c>
      <c r="H134" s="36">
        <v>1154.43</v>
      </c>
      <c r="I134" s="37">
        <f t="shared" si="1"/>
        <v>0</v>
      </c>
      <c r="J134" s="39">
        <f t="shared" si="2"/>
        <v>1154.43</v>
      </c>
    </row>
    <row r="135" ht="15.75" customHeight="1">
      <c r="A135" s="30" t="s">
        <v>403</v>
      </c>
      <c r="B135" s="32" t="s">
        <v>404</v>
      </c>
      <c r="C135" s="30" t="s">
        <v>405</v>
      </c>
      <c r="D135" s="32" t="s">
        <v>255</v>
      </c>
      <c r="E135" s="32" t="s">
        <v>61</v>
      </c>
      <c r="F135" s="34">
        <v>1.0</v>
      </c>
      <c r="G135" s="35">
        <v>130.13</v>
      </c>
      <c r="H135" s="36">
        <v>130.13</v>
      </c>
      <c r="I135" s="37">
        <f t="shared" si="1"/>
        <v>0</v>
      </c>
      <c r="J135" s="39">
        <f t="shared" si="2"/>
        <v>130.13</v>
      </c>
    </row>
    <row r="136" ht="15.75" customHeight="1">
      <c r="A136" s="30" t="s">
        <v>406</v>
      </c>
      <c r="B136" s="32" t="s">
        <v>407</v>
      </c>
      <c r="C136" s="30" t="s">
        <v>408</v>
      </c>
      <c r="D136" s="32" t="s">
        <v>30</v>
      </c>
      <c r="E136" s="32" t="s">
        <v>66</v>
      </c>
      <c r="F136" s="34">
        <v>10.0</v>
      </c>
      <c r="G136" s="35">
        <v>15.48</v>
      </c>
      <c r="H136" s="36">
        <v>154.8</v>
      </c>
      <c r="I136" s="37">
        <f t="shared" si="1"/>
        <v>0</v>
      </c>
      <c r="J136" s="39">
        <f t="shared" si="2"/>
        <v>154.8</v>
      </c>
    </row>
    <row r="137" ht="15.75" customHeight="1">
      <c r="A137" s="30" t="s">
        <v>409</v>
      </c>
      <c r="B137" s="32" t="s">
        <v>410</v>
      </c>
      <c r="C137" s="30" t="s">
        <v>411</v>
      </c>
      <c r="D137" s="32" t="s">
        <v>30</v>
      </c>
      <c r="E137" s="32" t="s">
        <v>66</v>
      </c>
      <c r="F137" s="34">
        <v>10.0</v>
      </c>
      <c r="G137" s="35">
        <v>91.6</v>
      </c>
      <c r="H137" s="36">
        <v>916.0</v>
      </c>
      <c r="I137" s="37">
        <f t="shared" si="1"/>
        <v>0</v>
      </c>
      <c r="J137" s="39">
        <f t="shared" si="2"/>
        <v>916</v>
      </c>
    </row>
    <row r="138" ht="19.5" customHeight="1">
      <c r="A138" s="17" t="s">
        <v>412</v>
      </c>
      <c r="B138" s="18" t="s">
        <v>413</v>
      </c>
      <c r="C138" s="20"/>
      <c r="D138" s="20"/>
      <c r="E138" s="20"/>
      <c r="F138" s="20"/>
      <c r="G138" s="22"/>
      <c r="H138" s="23">
        <v>2958.96</v>
      </c>
      <c r="I138" s="25">
        <f t="shared" si="1"/>
        <v>0</v>
      </c>
      <c r="J138" s="28">
        <f t="shared" si="2"/>
        <v>2958.96</v>
      </c>
    </row>
    <row r="139" ht="15.75" customHeight="1">
      <c r="A139" s="30" t="s">
        <v>414</v>
      </c>
      <c r="B139" s="32" t="s">
        <v>415</v>
      </c>
      <c r="C139" s="30" t="s">
        <v>416</v>
      </c>
      <c r="D139" s="32" t="s">
        <v>255</v>
      </c>
      <c r="E139" s="32" t="s">
        <v>61</v>
      </c>
      <c r="F139" s="34">
        <v>5.0</v>
      </c>
      <c r="G139" s="35">
        <v>468.35</v>
      </c>
      <c r="H139" s="36">
        <v>2341.75</v>
      </c>
      <c r="I139" s="37">
        <f t="shared" si="1"/>
        <v>0</v>
      </c>
      <c r="J139" s="39">
        <f t="shared" si="2"/>
        <v>2341.75</v>
      </c>
    </row>
    <row r="140" ht="15.75" customHeight="1">
      <c r="A140" s="30" t="s">
        <v>417</v>
      </c>
      <c r="B140" s="32" t="s">
        <v>418</v>
      </c>
      <c r="C140" s="30" t="s">
        <v>419</v>
      </c>
      <c r="D140" s="32" t="s">
        <v>30</v>
      </c>
      <c r="E140" s="32" t="s">
        <v>66</v>
      </c>
      <c r="F140" s="34">
        <v>17.0</v>
      </c>
      <c r="G140" s="35">
        <v>14.23</v>
      </c>
      <c r="H140" s="36">
        <v>241.91</v>
      </c>
      <c r="I140" s="37">
        <f t="shared" si="1"/>
        <v>0</v>
      </c>
      <c r="J140" s="39">
        <f t="shared" si="2"/>
        <v>241.91</v>
      </c>
    </row>
    <row r="141" ht="15.75" customHeight="1">
      <c r="A141" s="30" t="s">
        <v>420</v>
      </c>
      <c r="B141" s="32" t="s">
        <v>407</v>
      </c>
      <c r="C141" s="30" t="s">
        <v>408</v>
      </c>
      <c r="D141" s="32" t="s">
        <v>30</v>
      </c>
      <c r="E141" s="32" t="s">
        <v>66</v>
      </c>
      <c r="F141" s="34">
        <v>5.0</v>
      </c>
      <c r="G141" s="35">
        <v>15.48</v>
      </c>
      <c r="H141" s="36">
        <v>77.4</v>
      </c>
      <c r="I141" s="37">
        <f t="shared" si="1"/>
        <v>0</v>
      </c>
      <c r="J141" s="39">
        <f t="shared" si="2"/>
        <v>77.4</v>
      </c>
    </row>
    <row r="142" ht="15.75" customHeight="1">
      <c r="A142" s="30" t="s">
        <v>421</v>
      </c>
      <c r="B142" s="32" t="s">
        <v>422</v>
      </c>
      <c r="C142" s="30" t="s">
        <v>423</v>
      </c>
      <c r="D142" s="32" t="s">
        <v>255</v>
      </c>
      <c r="E142" s="32" t="s">
        <v>61</v>
      </c>
      <c r="F142" s="34">
        <v>30.0</v>
      </c>
      <c r="G142" s="35">
        <v>3.11</v>
      </c>
      <c r="H142" s="36">
        <v>93.3</v>
      </c>
      <c r="I142" s="37">
        <f t="shared" si="1"/>
        <v>0</v>
      </c>
      <c r="J142" s="39">
        <f t="shared" si="2"/>
        <v>93.3</v>
      </c>
    </row>
    <row r="143" ht="15.75" customHeight="1">
      <c r="A143" s="30" t="s">
        <v>424</v>
      </c>
      <c r="B143" s="32" t="s">
        <v>425</v>
      </c>
      <c r="C143" s="30" t="s">
        <v>426</v>
      </c>
      <c r="D143" s="32" t="s">
        <v>255</v>
      </c>
      <c r="E143" s="32" t="s">
        <v>61</v>
      </c>
      <c r="F143" s="34">
        <v>20.0</v>
      </c>
      <c r="G143" s="35">
        <v>2.82</v>
      </c>
      <c r="H143" s="36">
        <v>56.4</v>
      </c>
      <c r="I143" s="37">
        <f t="shared" si="1"/>
        <v>0</v>
      </c>
      <c r="J143" s="39">
        <f t="shared" si="2"/>
        <v>56.4</v>
      </c>
    </row>
    <row r="144" ht="15.75" customHeight="1">
      <c r="A144" s="30" t="s">
        <v>427</v>
      </c>
      <c r="B144" s="32" t="s">
        <v>428</v>
      </c>
      <c r="C144" s="30" t="s">
        <v>429</v>
      </c>
      <c r="D144" s="32" t="s">
        <v>255</v>
      </c>
      <c r="E144" s="32" t="s">
        <v>61</v>
      </c>
      <c r="F144" s="34">
        <v>60.0</v>
      </c>
      <c r="G144" s="35">
        <v>2.47</v>
      </c>
      <c r="H144" s="36">
        <v>148.2</v>
      </c>
      <c r="I144" s="37">
        <f t="shared" si="1"/>
        <v>0</v>
      </c>
      <c r="J144" s="39">
        <f t="shared" si="2"/>
        <v>148.2</v>
      </c>
    </row>
    <row r="145" ht="19.5" customHeight="1">
      <c r="A145" s="17" t="s">
        <v>430</v>
      </c>
      <c r="B145" s="18" t="s">
        <v>431</v>
      </c>
      <c r="C145" s="20"/>
      <c r="D145" s="20"/>
      <c r="E145" s="20"/>
      <c r="F145" s="20"/>
      <c r="G145" s="22"/>
      <c r="H145" s="23">
        <v>50894.48</v>
      </c>
      <c r="I145" s="25">
        <f t="shared" si="1"/>
        <v>0</v>
      </c>
      <c r="J145" s="28">
        <f t="shared" si="2"/>
        <v>50894.48</v>
      </c>
    </row>
    <row r="146" ht="15.75" customHeight="1">
      <c r="A146" s="30" t="s">
        <v>432</v>
      </c>
      <c r="B146" s="32" t="s">
        <v>433</v>
      </c>
      <c r="C146" s="30" t="s">
        <v>434</v>
      </c>
      <c r="D146" s="32" t="s">
        <v>30</v>
      </c>
      <c r="E146" s="32" t="s">
        <v>66</v>
      </c>
      <c r="F146" s="34">
        <v>6.0</v>
      </c>
      <c r="G146" s="35">
        <v>43.19</v>
      </c>
      <c r="H146" s="36">
        <v>259.14</v>
      </c>
      <c r="I146" s="37">
        <f t="shared" si="1"/>
        <v>0</v>
      </c>
      <c r="J146" s="39">
        <f t="shared" si="2"/>
        <v>259.14</v>
      </c>
    </row>
    <row r="147" ht="15.75" customHeight="1">
      <c r="A147" s="30" t="s">
        <v>435</v>
      </c>
      <c r="B147" s="32" t="s">
        <v>436</v>
      </c>
      <c r="C147" s="30" t="s">
        <v>437</v>
      </c>
      <c r="D147" s="32" t="s">
        <v>438</v>
      </c>
      <c r="E147" s="32" t="s">
        <v>46</v>
      </c>
      <c r="F147" s="34">
        <v>30.0</v>
      </c>
      <c r="G147" s="35">
        <v>83.15</v>
      </c>
      <c r="H147" s="36">
        <v>2494.5</v>
      </c>
      <c r="I147" s="37">
        <f t="shared" si="1"/>
        <v>0</v>
      </c>
      <c r="J147" s="39">
        <f t="shared" si="2"/>
        <v>2494.5</v>
      </c>
    </row>
    <row r="148" ht="15.75" customHeight="1">
      <c r="A148" s="30" t="s">
        <v>439</v>
      </c>
      <c r="B148" s="32" t="s">
        <v>440</v>
      </c>
      <c r="C148" s="30" t="s">
        <v>441</v>
      </c>
      <c r="D148" s="32" t="s">
        <v>442</v>
      </c>
      <c r="E148" s="32" t="s">
        <v>66</v>
      </c>
      <c r="F148" s="34">
        <v>1.0</v>
      </c>
      <c r="G148" s="35">
        <v>56.36</v>
      </c>
      <c r="H148" s="36">
        <v>56.36</v>
      </c>
      <c r="I148" s="37">
        <f t="shared" si="1"/>
        <v>0</v>
      </c>
      <c r="J148" s="39">
        <f t="shared" si="2"/>
        <v>56.36</v>
      </c>
    </row>
    <row r="149" ht="15.75" customHeight="1">
      <c r="A149" s="30" t="s">
        <v>443</v>
      </c>
      <c r="B149" s="32" t="s">
        <v>444</v>
      </c>
      <c r="C149" s="30" t="s">
        <v>445</v>
      </c>
      <c r="D149" s="32" t="s">
        <v>438</v>
      </c>
      <c r="E149" s="32" t="s">
        <v>66</v>
      </c>
      <c r="F149" s="34">
        <v>1.0</v>
      </c>
      <c r="G149" s="35">
        <v>119.36</v>
      </c>
      <c r="H149" s="36">
        <v>119.36</v>
      </c>
      <c r="I149" s="37">
        <f t="shared" si="1"/>
        <v>0</v>
      </c>
      <c r="J149" s="39">
        <f t="shared" si="2"/>
        <v>119.36</v>
      </c>
    </row>
    <row r="150" ht="15.75" customHeight="1">
      <c r="A150" s="30" t="s">
        <v>446</v>
      </c>
      <c r="B150" s="32" t="s">
        <v>447</v>
      </c>
      <c r="C150" s="30" t="s">
        <v>448</v>
      </c>
      <c r="D150" s="32" t="s">
        <v>255</v>
      </c>
      <c r="E150" s="32" t="s">
        <v>61</v>
      </c>
      <c r="F150" s="34">
        <v>5.0</v>
      </c>
      <c r="G150" s="35">
        <v>8.55</v>
      </c>
      <c r="H150" s="36">
        <v>42.75</v>
      </c>
      <c r="I150" s="37">
        <f t="shared" si="1"/>
        <v>0</v>
      </c>
      <c r="J150" s="39">
        <f t="shared" si="2"/>
        <v>42.75</v>
      </c>
    </row>
    <row r="151" ht="15.75" customHeight="1">
      <c r="A151" s="30" t="s">
        <v>449</v>
      </c>
      <c r="B151" s="32" t="s">
        <v>450</v>
      </c>
      <c r="C151" s="30" t="s">
        <v>451</v>
      </c>
      <c r="D151" s="32" t="s">
        <v>255</v>
      </c>
      <c r="E151" s="32" t="s">
        <v>61</v>
      </c>
      <c r="F151" s="34">
        <v>5.0</v>
      </c>
      <c r="G151" s="35">
        <v>5.2</v>
      </c>
      <c r="H151" s="36">
        <v>26.0</v>
      </c>
      <c r="I151" s="37">
        <f t="shared" si="1"/>
        <v>0</v>
      </c>
      <c r="J151" s="39">
        <f t="shared" si="2"/>
        <v>26</v>
      </c>
    </row>
    <row r="152" ht="15.75" customHeight="1">
      <c r="A152" s="30" t="s">
        <v>452</v>
      </c>
      <c r="B152" s="32" t="s">
        <v>453</v>
      </c>
      <c r="C152" s="30" t="s">
        <v>454</v>
      </c>
      <c r="D152" s="32" t="s">
        <v>30</v>
      </c>
      <c r="E152" s="32" t="s">
        <v>46</v>
      </c>
      <c r="F152" s="34">
        <v>14.0</v>
      </c>
      <c r="G152" s="35">
        <v>27.43</v>
      </c>
      <c r="H152" s="36">
        <v>384.02</v>
      </c>
      <c r="I152" s="37">
        <f t="shared" si="1"/>
        <v>0</v>
      </c>
      <c r="J152" s="39">
        <f t="shared" si="2"/>
        <v>384.02</v>
      </c>
    </row>
    <row r="153" ht="15.75" customHeight="1">
      <c r="A153" s="30" t="s">
        <v>455</v>
      </c>
      <c r="B153" s="32" t="s">
        <v>456</v>
      </c>
      <c r="C153" s="30" t="s">
        <v>457</v>
      </c>
      <c r="D153" s="32" t="s">
        <v>30</v>
      </c>
      <c r="E153" s="32" t="s">
        <v>66</v>
      </c>
      <c r="F153" s="34">
        <v>5.0</v>
      </c>
      <c r="G153" s="35">
        <v>30.31</v>
      </c>
      <c r="H153" s="36">
        <v>151.55</v>
      </c>
      <c r="I153" s="37">
        <f t="shared" si="1"/>
        <v>0</v>
      </c>
      <c r="J153" s="39">
        <f t="shared" si="2"/>
        <v>151.55</v>
      </c>
    </row>
    <row r="154" ht="15.75" customHeight="1">
      <c r="A154" s="30" t="s">
        <v>458</v>
      </c>
      <c r="B154" s="32" t="s">
        <v>459</v>
      </c>
      <c r="C154" s="30" t="s">
        <v>460</v>
      </c>
      <c r="D154" s="32" t="s">
        <v>30</v>
      </c>
      <c r="E154" s="32" t="s">
        <v>66</v>
      </c>
      <c r="F154" s="34">
        <v>10.0</v>
      </c>
      <c r="G154" s="35">
        <v>25.75</v>
      </c>
      <c r="H154" s="36">
        <v>257.5</v>
      </c>
      <c r="I154" s="37">
        <f t="shared" si="1"/>
        <v>0</v>
      </c>
      <c r="J154" s="39">
        <f t="shared" si="2"/>
        <v>257.5</v>
      </c>
    </row>
    <row r="155" ht="15.75" customHeight="1">
      <c r="A155" s="30" t="s">
        <v>461</v>
      </c>
      <c r="B155" s="32" t="s">
        <v>462</v>
      </c>
      <c r="C155" s="30" t="s">
        <v>463</v>
      </c>
      <c r="D155" s="32" t="s">
        <v>30</v>
      </c>
      <c r="E155" s="32" t="s">
        <v>46</v>
      </c>
      <c r="F155" s="34">
        <v>1010.0</v>
      </c>
      <c r="G155" s="35">
        <v>6.11</v>
      </c>
      <c r="H155" s="36">
        <v>6171.1</v>
      </c>
      <c r="I155" s="37">
        <f t="shared" si="1"/>
        <v>0</v>
      </c>
      <c r="J155" s="39">
        <f t="shared" si="2"/>
        <v>6171.1</v>
      </c>
    </row>
    <row r="156" ht="15.75" customHeight="1">
      <c r="A156" s="30" t="s">
        <v>464</v>
      </c>
      <c r="B156" s="32" t="s">
        <v>465</v>
      </c>
      <c r="C156" s="30" t="s">
        <v>466</v>
      </c>
      <c r="D156" s="32" t="s">
        <v>30</v>
      </c>
      <c r="E156" s="32" t="s">
        <v>46</v>
      </c>
      <c r="F156" s="34">
        <v>300.0</v>
      </c>
      <c r="G156" s="35">
        <v>9.44</v>
      </c>
      <c r="H156" s="36">
        <v>2832.0</v>
      </c>
      <c r="I156" s="37">
        <f t="shared" si="1"/>
        <v>0</v>
      </c>
      <c r="J156" s="39">
        <f t="shared" si="2"/>
        <v>2832</v>
      </c>
    </row>
    <row r="157" ht="15.75" customHeight="1">
      <c r="A157" s="30" t="s">
        <v>467</v>
      </c>
      <c r="B157" s="32" t="s">
        <v>468</v>
      </c>
      <c r="C157" s="30" t="s">
        <v>469</v>
      </c>
      <c r="D157" s="32" t="s">
        <v>30</v>
      </c>
      <c r="E157" s="32" t="s">
        <v>46</v>
      </c>
      <c r="F157" s="34">
        <v>412.0</v>
      </c>
      <c r="G157" s="35">
        <v>13.19</v>
      </c>
      <c r="H157" s="36">
        <v>5434.28</v>
      </c>
      <c r="I157" s="37">
        <f t="shared" si="1"/>
        <v>0</v>
      </c>
      <c r="J157" s="39">
        <f t="shared" si="2"/>
        <v>5434.28</v>
      </c>
    </row>
    <row r="158" ht="15.75" customHeight="1">
      <c r="A158" s="30" t="s">
        <v>470</v>
      </c>
      <c r="B158" s="32" t="s">
        <v>471</v>
      </c>
      <c r="C158" s="30" t="s">
        <v>472</v>
      </c>
      <c r="D158" s="32" t="s">
        <v>30</v>
      </c>
      <c r="E158" s="32" t="s">
        <v>66</v>
      </c>
      <c r="F158" s="34">
        <v>5.0</v>
      </c>
      <c r="G158" s="35">
        <v>66.14</v>
      </c>
      <c r="H158" s="36">
        <v>330.7</v>
      </c>
      <c r="I158" s="37">
        <f t="shared" si="1"/>
        <v>0</v>
      </c>
      <c r="J158" s="39">
        <f t="shared" si="2"/>
        <v>330.7</v>
      </c>
    </row>
    <row r="159" ht="15.75" customHeight="1">
      <c r="A159" s="30" t="s">
        <v>473</v>
      </c>
      <c r="B159" s="32" t="s">
        <v>474</v>
      </c>
      <c r="C159" s="30" t="s">
        <v>475</v>
      </c>
      <c r="D159" s="32" t="s">
        <v>30</v>
      </c>
      <c r="E159" s="32" t="s">
        <v>66</v>
      </c>
      <c r="F159" s="34">
        <v>2.0</v>
      </c>
      <c r="G159" s="35">
        <v>84.9</v>
      </c>
      <c r="H159" s="36">
        <v>169.8</v>
      </c>
      <c r="I159" s="37">
        <f t="shared" si="1"/>
        <v>0</v>
      </c>
      <c r="J159" s="39">
        <f t="shared" si="2"/>
        <v>169.8</v>
      </c>
    </row>
    <row r="160" ht="15.75" customHeight="1">
      <c r="A160" s="30" t="s">
        <v>476</v>
      </c>
      <c r="B160" s="32" t="s">
        <v>477</v>
      </c>
      <c r="C160" s="30" t="s">
        <v>478</v>
      </c>
      <c r="D160" s="32" t="s">
        <v>442</v>
      </c>
      <c r="E160" s="32" t="s">
        <v>66</v>
      </c>
      <c r="F160" s="34">
        <v>56.0</v>
      </c>
      <c r="G160" s="35">
        <v>325.52</v>
      </c>
      <c r="H160" s="36">
        <v>18229.12</v>
      </c>
      <c r="I160" s="37">
        <f t="shared" si="1"/>
        <v>0</v>
      </c>
      <c r="J160" s="39">
        <f t="shared" si="2"/>
        <v>18229.12</v>
      </c>
    </row>
    <row r="161" ht="15.75" customHeight="1">
      <c r="A161" s="30" t="s">
        <v>479</v>
      </c>
      <c r="B161" s="32" t="s">
        <v>480</v>
      </c>
      <c r="C161" s="30" t="s">
        <v>481</v>
      </c>
      <c r="D161" s="32" t="s">
        <v>30</v>
      </c>
      <c r="E161" s="32" t="s">
        <v>66</v>
      </c>
      <c r="F161" s="34">
        <v>20.0</v>
      </c>
      <c r="G161" s="35">
        <v>50.93</v>
      </c>
      <c r="H161" s="36">
        <v>1018.6</v>
      </c>
      <c r="I161" s="37">
        <f t="shared" si="1"/>
        <v>0</v>
      </c>
      <c r="J161" s="39">
        <f t="shared" si="2"/>
        <v>1018.6</v>
      </c>
    </row>
    <row r="162" ht="15.75" customHeight="1">
      <c r="A162" s="30" t="s">
        <v>482</v>
      </c>
      <c r="B162" s="32" t="s">
        <v>483</v>
      </c>
      <c r="C162" s="30" t="s">
        <v>484</v>
      </c>
      <c r="D162" s="32" t="s">
        <v>30</v>
      </c>
      <c r="E162" s="32" t="s">
        <v>66</v>
      </c>
      <c r="F162" s="34">
        <v>12.0</v>
      </c>
      <c r="G162" s="35">
        <v>38.39</v>
      </c>
      <c r="H162" s="36">
        <v>460.68</v>
      </c>
      <c r="I162" s="37">
        <f t="shared" si="1"/>
        <v>0</v>
      </c>
      <c r="J162" s="39">
        <f t="shared" si="2"/>
        <v>460.68</v>
      </c>
    </row>
    <row r="163" ht="15.75" customHeight="1">
      <c r="A163" s="30" t="s">
        <v>485</v>
      </c>
      <c r="B163" s="32" t="s">
        <v>486</v>
      </c>
      <c r="C163" s="30" t="s">
        <v>487</v>
      </c>
      <c r="D163" s="32" t="s">
        <v>30</v>
      </c>
      <c r="E163" s="32" t="s">
        <v>66</v>
      </c>
      <c r="F163" s="34">
        <v>6.0</v>
      </c>
      <c r="G163" s="35">
        <v>106.78</v>
      </c>
      <c r="H163" s="36">
        <v>640.68</v>
      </c>
      <c r="I163" s="37">
        <f t="shared" si="1"/>
        <v>0</v>
      </c>
      <c r="J163" s="39">
        <f t="shared" si="2"/>
        <v>640.68</v>
      </c>
    </row>
    <row r="164" ht="15.75" customHeight="1">
      <c r="A164" s="30" t="s">
        <v>488</v>
      </c>
      <c r="B164" s="32" t="s">
        <v>489</v>
      </c>
      <c r="C164" s="30" t="s">
        <v>490</v>
      </c>
      <c r="D164" s="32" t="s">
        <v>30</v>
      </c>
      <c r="E164" s="32" t="s">
        <v>66</v>
      </c>
      <c r="F164" s="34">
        <v>80.0</v>
      </c>
      <c r="G164" s="35">
        <v>37.99</v>
      </c>
      <c r="H164" s="36">
        <v>3039.2</v>
      </c>
      <c r="I164" s="37">
        <f t="shared" si="1"/>
        <v>0</v>
      </c>
      <c r="J164" s="39">
        <f t="shared" si="2"/>
        <v>3039.2</v>
      </c>
    </row>
    <row r="165" ht="15.75" customHeight="1">
      <c r="A165" s="30" t="s">
        <v>491</v>
      </c>
      <c r="B165" s="32" t="s">
        <v>492</v>
      </c>
      <c r="C165" s="30" t="s">
        <v>493</v>
      </c>
      <c r="D165" s="32" t="s">
        <v>30</v>
      </c>
      <c r="E165" s="32" t="s">
        <v>46</v>
      </c>
      <c r="F165" s="34">
        <v>370.0</v>
      </c>
      <c r="G165" s="35">
        <v>21.91</v>
      </c>
      <c r="H165" s="36">
        <v>8106.7</v>
      </c>
      <c r="I165" s="37">
        <f t="shared" si="1"/>
        <v>0</v>
      </c>
      <c r="J165" s="39">
        <f t="shared" si="2"/>
        <v>8106.7</v>
      </c>
    </row>
    <row r="166" ht="15.75" customHeight="1">
      <c r="A166" s="30" t="s">
        <v>494</v>
      </c>
      <c r="B166" s="32" t="s">
        <v>495</v>
      </c>
      <c r="C166" s="30" t="s">
        <v>496</v>
      </c>
      <c r="D166" s="32" t="s">
        <v>255</v>
      </c>
      <c r="E166" s="32" t="s">
        <v>61</v>
      </c>
      <c r="F166" s="34">
        <v>6.0</v>
      </c>
      <c r="G166" s="35">
        <v>111.74</v>
      </c>
      <c r="H166" s="36">
        <v>670.44</v>
      </c>
      <c r="I166" s="37">
        <f t="shared" si="1"/>
        <v>0</v>
      </c>
      <c r="J166" s="39">
        <f t="shared" si="2"/>
        <v>670.44</v>
      </c>
    </row>
    <row r="167" ht="19.5" customHeight="1">
      <c r="A167" s="17" t="s">
        <v>497</v>
      </c>
      <c r="B167" s="18" t="s">
        <v>498</v>
      </c>
      <c r="C167" s="20"/>
      <c r="D167" s="20"/>
      <c r="E167" s="20"/>
      <c r="F167" s="20"/>
      <c r="G167" s="22"/>
      <c r="H167" s="23">
        <v>11926.07</v>
      </c>
      <c r="I167" s="25">
        <f t="shared" si="1"/>
        <v>0</v>
      </c>
      <c r="J167" s="28">
        <f t="shared" si="2"/>
        <v>11926.07</v>
      </c>
    </row>
    <row r="168" ht="15.75" customHeight="1">
      <c r="A168" s="30" t="s">
        <v>499</v>
      </c>
      <c r="B168" s="32" t="s">
        <v>500</v>
      </c>
      <c r="C168" s="30" t="s">
        <v>501</v>
      </c>
      <c r="D168" s="32" t="s">
        <v>30</v>
      </c>
      <c r="E168" s="32" t="s">
        <v>66</v>
      </c>
      <c r="F168" s="34">
        <v>9.0</v>
      </c>
      <c r="G168" s="35">
        <v>82.32</v>
      </c>
      <c r="H168" s="36">
        <v>740.88</v>
      </c>
      <c r="I168" s="37">
        <f t="shared" si="1"/>
        <v>0</v>
      </c>
      <c r="J168" s="39">
        <f t="shared" si="2"/>
        <v>740.88</v>
      </c>
    </row>
    <row r="169" ht="15.75" customHeight="1">
      <c r="A169" s="30" t="s">
        <v>502</v>
      </c>
      <c r="B169" s="32" t="s">
        <v>503</v>
      </c>
      <c r="C169" s="30" t="s">
        <v>504</v>
      </c>
      <c r="D169" s="32" t="s">
        <v>30</v>
      </c>
      <c r="E169" s="32" t="s">
        <v>66</v>
      </c>
      <c r="F169" s="34">
        <v>9.0</v>
      </c>
      <c r="G169" s="35">
        <v>134.91</v>
      </c>
      <c r="H169" s="36">
        <v>1214.19</v>
      </c>
      <c r="I169" s="37">
        <f t="shared" si="1"/>
        <v>0</v>
      </c>
      <c r="J169" s="39">
        <f t="shared" si="2"/>
        <v>1214.19</v>
      </c>
    </row>
    <row r="170" ht="15.75" customHeight="1">
      <c r="A170" s="30" t="s">
        <v>505</v>
      </c>
      <c r="B170" s="32" t="s">
        <v>506</v>
      </c>
      <c r="C170" s="30" t="s">
        <v>507</v>
      </c>
      <c r="D170" s="32" t="s">
        <v>30</v>
      </c>
      <c r="E170" s="32" t="s">
        <v>46</v>
      </c>
      <c r="F170" s="34">
        <v>110.0</v>
      </c>
      <c r="G170" s="35">
        <v>80.89</v>
      </c>
      <c r="H170" s="36">
        <v>8897.9</v>
      </c>
      <c r="I170" s="37">
        <f t="shared" si="1"/>
        <v>0</v>
      </c>
      <c r="J170" s="39">
        <f t="shared" si="2"/>
        <v>8897.9</v>
      </c>
    </row>
    <row r="171" ht="15.75" customHeight="1">
      <c r="A171" s="30" t="s">
        <v>508</v>
      </c>
      <c r="B171" s="32" t="s">
        <v>509</v>
      </c>
      <c r="C171" s="30" t="s">
        <v>510</v>
      </c>
      <c r="D171" s="32" t="s">
        <v>255</v>
      </c>
      <c r="E171" s="32" t="s">
        <v>61</v>
      </c>
      <c r="F171" s="34">
        <v>1.0</v>
      </c>
      <c r="G171" s="35">
        <v>969.33</v>
      </c>
      <c r="H171" s="36">
        <v>969.33</v>
      </c>
      <c r="I171" s="37">
        <f t="shared" si="1"/>
        <v>0</v>
      </c>
      <c r="J171" s="39">
        <f t="shared" si="2"/>
        <v>969.33</v>
      </c>
    </row>
    <row r="172" ht="15.75" customHeight="1">
      <c r="A172" s="30" t="s">
        <v>511</v>
      </c>
      <c r="B172" s="32" t="s">
        <v>512</v>
      </c>
      <c r="C172" s="30" t="s">
        <v>513</v>
      </c>
      <c r="D172" s="32" t="s">
        <v>255</v>
      </c>
      <c r="E172" s="32" t="s">
        <v>61</v>
      </c>
      <c r="F172" s="34">
        <v>9.0</v>
      </c>
      <c r="G172" s="35">
        <v>11.53</v>
      </c>
      <c r="H172" s="36">
        <v>103.77</v>
      </c>
      <c r="I172" s="37">
        <f t="shared" si="1"/>
        <v>0</v>
      </c>
      <c r="J172" s="39">
        <f t="shared" si="2"/>
        <v>103.77</v>
      </c>
    </row>
    <row r="173" ht="19.5" customHeight="1">
      <c r="A173" s="17" t="s">
        <v>514</v>
      </c>
      <c r="B173" s="18" t="s">
        <v>515</v>
      </c>
      <c r="C173" s="20"/>
      <c r="D173" s="20"/>
      <c r="E173" s="20"/>
      <c r="F173" s="20"/>
      <c r="G173" s="22"/>
      <c r="H173" s="23">
        <v>9321.27</v>
      </c>
      <c r="I173" s="25">
        <f t="shared" si="1"/>
        <v>0</v>
      </c>
      <c r="J173" s="28">
        <f t="shared" si="2"/>
        <v>9321.27</v>
      </c>
    </row>
    <row r="174" ht="15.75" customHeight="1">
      <c r="A174" s="30" t="s">
        <v>516</v>
      </c>
      <c r="B174" s="32" t="s">
        <v>517</v>
      </c>
      <c r="C174" s="30" t="s">
        <v>518</v>
      </c>
      <c r="D174" s="32" t="s">
        <v>255</v>
      </c>
      <c r="E174" s="32" t="s">
        <v>61</v>
      </c>
      <c r="F174" s="34">
        <v>17.0</v>
      </c>
      <c r="G174" s="35">
        <v>37.34</v>
      </c>
      <c r="H174" s="36">
        <v>634.78</v>
      </c>
      <c r="I174" s="37">
        <f t="shared" si="1"/>
        <v>0</v>
      </c>
      <c r="J174" s="39">
        <f t="shared" si="2"/>
        <v>634.78</v>
      </c>
    </row>
    <row r="175" ht="15.75" customHeight="1">
      <c r="A175" s="30" t="s">
        <v>519</v>
      </c>
      <c r="B175" s="32" t="s">
        <v>520</v>
      </c>
      <c r="C175" s="30" t="s">
        <v>521</v>
      </c>
      <c r="D175" s="32" t="s">
        <v>402</v>
      </c>
      <c r="E175" s="32" t="s">
        <v>46</v>
      </c>
      <c r="F175" s="34">
        <v>160.0</v>
      </c>
      <c r="G175" s="35">
        <v>46.57</v>
      </c>
      <c r="H175" s="36">
        <v>7451.2</v>
      </c>
      <c r="I175" s="37">
        <f t="shared" si="1"/>
        <v>0</v>
      </c>
      <c r="J175" s="39">
        <f t="shared" si="2"/>
        <v>7451.2</v>
      </c>
    </row>
    <row r="176" ht="15.75" customHeight="1">
      <c r="A176" s="30" t="s">
        <v>522</v>
      </c>
      <c r="B176" s="32" t="s">
        <v>523</v>
      </c>
      <c r="C176" s="30" t="s">
        <v>524</v>
      </c>
      <c r="D176" s="32" t="s">
        <v>255</v>
      </c>
      <c r="E176" s="32" t="s">
        <v>61</v>
      </c>
      <c r="F176" s="34">
        <v>100.0</v>
      </c>
      <c r="G176" s="35">
        <v>1.54</v>
      </c>
      <c r="H176" s="36">
        <v>154.0</v>
      </c>
      <c r="I176" s="37">
        <f t="shared" si="1"/>
        <v>0</v>
      </c>
      <c r="J176" s="39">
        <f t="shared" si="2"/>
        <v>154</v>
      </c>
    </row>
    <row r="177" ht="15.75" customHeight="1">
      <c r="A177" s="30" t="s">
        <v>525</v>
      </c>
      <c r="B177" s="32" t="s">
        <v>526</v>
      </c>
      <c r="C177" s="30" t="s">
        <v>527</v>
      </c>
      <c r="D177" s="32" t="s">
        <v>402</v>
      </c>
      <c r="E177" s="32" t="s">
        <v>66</v>
      </c>
      <c r="F177" s="34">
        <v>100.0</v>
      </c>
      <c r="G177" s="35">
        <v>0.26</v>
      </c>
      <c r="H177" s="36">
        <v>26.0</v>
      </c>
      <c r="I177" s="37">
        <f t="shared" si="1"/>
        <v>0</v>
      </c>
      <c r="J177" s="39">
        <f t="shared" si="2"/>
        <v>26</v>
      </c>
    </row>
    <row r="178" ht="15.75" customHeight="1">
      <c r="A178" s="30" t="s">
        <v>528</v>
      </c>
      <c r="B178" s="32" t="s">
        <v>529</v>
      </c>
      <c r="C178" s="30" t="s">
        <v>530</v>
      </c>
      <c r="D178" s="32" t="s">
        <v>531</v>
      </c>
      <c r="E178" s="32" t="s">
        <v>66</v>
      </c>
      <c r="F178" s="34">
        <v>4.0</v>
      </c>
      <c r="G178" s="35">
        <v>11.22</v>
      </c>
      <c r="H178" s="36">
        <v>44.88</v>
      </c>
      <c r="I178" s="37">
        <f t="shared" si="1"/>
        <v>0</v>
      </c>
      <c r="J178" s="39">
        <f t="shared" si="2"/>
        <v>44.88</v>
      </c>
    </row>
    <row r="179" ht="15.75" customHeight="1">
      <c r="A179" s="30" t="s">
        <v>532</v>
      </c>
      <c r="B179" s="32" t="s">
        <v>533</v>
      </c>
      <c r="C179" s="30" t="s">
        <v>534</v>
      </c>
      <c r="D179" s="32" t="s">
        <v>255</v>
      </c>
      <c r="E179" s="32" t="s">
        <v>535</v>
      </c>
      <c r="F179" s="34">
        <v>4.0</v>
      </c>
      <c r="G179" s="35">
        <v>18.24</v>
      </c>
      <c r="H179" s="36">
        <v>72.96</v>
      </c>
      <c r="I179" s="37">
        <f t="shared" si="1"/>
        <v>0</v>
      </c>
      <c r="J179" s="39">
        <f t="shared" si="2"/>
        <v>72.96</v>
      </c>
    </row>
    <row r="180" ht="15.75" customHeight="1">
      <c r="A180" s="30" t="s">
        <v>536</v>
      </c>
      <c r="B180" s="32" t="s">
        <v>537</v>
      </c>
      <c r="C180" s="30" t="s">
        <v>538</v>
      </c>
      <c r="D180" s="32" t="s">
        <v>30</v>
      </c>
      <c r="E180" s="32" t="s">
        <v>66</v>
      </c>
      <c r="F180" s="34">
        <v>9.0</v>
      </c>
      <c r="G180" s="35">
        <v>7.23</v>
      </c>
      <c r="H180" s="36">
        <v>65.07</v>
      </c>
      <c r="I180" s="37">
        <f t="shared" si="1"/>
        <v>0</v>
      </c>
      <c r="J180" s="39">
        <f t="shared" si="2"/>
        <v>65.07</v>
      </c>
    </row>
    <row r="181" ht="15.75" customHeight="1">
      <c r="A181" s="30" t="s">
        <v>539</v>
      </c>
      <c r="B181" s="32" t="s">
        <v>540</v>
      </c>
      <c r="C181" s="30" t="s">
        <v>541</v>
      </c>
      <c r="D181" s="32" t="s">
        <v>358</v>
      </c>
      <c r="E181" s="32" t="s">
        <v>66</v>
      </c>
      <c r="F181" s="34">
        <v>9.0</v>
      </c>
      <c r="G181" s="35">
        <v>22.65</v>
      </c>
      <c r="H181" s="36">
        <v>203.85</v>
      </c>
      <c r="I181" s="37">
        <f t="shared" si="1"/>
        <v>0</v>
      </c>
      <c r="J181" s="39">
        <f t="shared" si="2"/>
        <v>203.85</v>
      </c>
    </row>
    <row r="182" ht="15.75" customHeight="1">
      <c r="A182" s="30" t="s">
        <v>542</v>
      </c>
      <c r="B182" s="32" t="s">
        <v>543</v>
      </c>
      <c r="C182" s="30" t="s">
        <v>544</v>
      </c>
      <c r="D182" s="32" t="s">
        <v>531</v>
      </c>
      <c r="E182" s="32" t="s">
        <v>46</v>
      </c>
      <c r="F182" s="34">
        <v>13.0</v>
      </c>
      <c r="G182" s="35">
        <v>7.0</v>
      </c>
      <c r="H182" s="36">
        <v>91.0</v>
      </c>
      <c r="I182" s="37">
        <f t="shared" si="1"/>
        <v>0</v>
      </c>
      <c r="J182" s="39">
        <f t="shared" si="2"/>
        <v>91</v>
      </c>
    </row>
    <row r="183" ht="15.75" customHeight="1">
      <c r="A183" s="30" t="s">
        <v>545</v>
      </c>
      <c r="B183" s="32" t="s">
        <v>546</v>
      </c>
      <c r="C183" s="30" t="s">
        <v>547</v>
      </c>
      <c r="D183" s="32" t="s">
        <v>81</v>
      </c>
      <c r="E183" s="32" t="s">
        <v>66</v>
      </c>
      <c r="F183" s="34">
        <v>18.0</v>
      </c>
      <c r="G183" s="35">
        <v>8.62</v>
      </c>
      <c r="H183" s="36">
        <v>155.16</v>
      </c>
      <c r="I183" s="37">
        <f t="shared" si="1"/>
        <v>0</v>
      </c>
      <c r="J183" s="39">
        <f t="shared" si="2"/>
        <v>155.16</v>
      </c>
    </row>
    <row r="184" ht="15.75" customHeight="1">
      <c r="A184" s="30" t="s">
        <v>548</v>
      </c>
      <c r="B184" s="32" t="s">
        <v>549</v>
      </c>
      <c r="C184" s="30" t="s">
        <v>550</v>
      </c>
      <c r="D184" s="32" t="s">
        <v>255</v>
      </c>
      <c r="E184" s="32" t="s">
        <v>61</v>
      </c>
      <c r="F184" s="34">
        <v>10.0</v>
      </c>
      <c r="G184" s="35">
        <v>17.39</v>
      </c>
      <c r="H184" s="36">
        <v>173.9</v>
      </c>
      <c r="I184" s="37">
        <f t="shared" si="1"/>
        <v>0</v>
      </c>
      <c r="J184" s="39">
        <f t="shared" si="2"/>
        <v>173.9</v>
      </c>
    </row>
    <row r="185" ht="15.75" customHeight="1">
      <c r="A185" s="30" t="s">
        <v>551</v>
      </c>
      <c r="B185" s="32" t="s">
        <v>552</v>
      </c>
      <c r="C185" s="30" t="s">
        <v>553</v>
      </c>
      <c r="D185" s="32" t="s">
        <v>402</v>
      </c>
      <c r="E185" s="32" t="s">
        <v>66</v>
      </c>
      <c r="F185" s="34">
        <v>1.0</v>
      </c>
      <c r="G185" s="35">
        <v>248.47</v>
      </c>
      <c r="H185" s="36">
        <v>248.47</v>
      </c>
      <c r="I185" s="37">
        <f t="shared" si="1"/>
        <v>0</v>
      </c>
      <c r="J185" s="39">
        <f t="shared" si="2"/>
        <v>248.47</v>
      </c>
    </row>
    <row r="186" ht="19.5" customHeight="1">
      <c r="A186" s="17" t="s">
        <v>554</v>
      </c>
      <c r="B186" s="18" t="s">
        <v>555</v>
      </c>
      <c r="C186" s="20"/>
      <c r="D186" s="20"/>
      <c r="E186" s="20"/>
      <c r="F186" s="20"/>
      <c r="G186" s="22"/>
      <c r="H186" s="23">
        <v>21234.66</v>
      </c>
      <c r="I186" s="37">
        <f t="shared" si="1"/>
        <v>0</v>
      </c>
      <c r="J186" s="69">
        <f t="shared" si="2"/>
        <v>21234.66</v>
      </c>
    </row>
    <row r="187" ht="15.75" customHeight="1">
      <c r="A187" s="30" t="s">
        <v>556</v>
      </c>
      <c r="B187" s="32" t="s">
        <v>557</v>
      </c>
      <c r="C187" s="30" t="s">
        <v>558</v>
      </c>
      <c r="D187" s="32" t="s">
        <v>531</v>
      </c>
      <c r="E187" s="32" t="s">
        <v>559</v>
      </c>
      <c r="F187" s="34">
        <v>2.0</v>
      </c>
      <c r="G187" s="35">
        <v>258.38</v>
      </c>
      <c r="H187" s="36">
        <v>516.76</v>
      </c>
      <c r="I187" s="37">
        <f t="shared" si="1"/>
        <v>0</v>
      </c>
      <c r="J187" s="39">
        <f t="shared" si="2"/>
        <v>516.76</v>
      </c>
    </row>
    <row r="188" ht="15.75" customHeight="1">
      <c r="A188" s="30" t="s">
        <v>560</v>
      </c>
      <c r="B188" s="32" t="s">
        <v>489</v>
      </c>
      <c r="C188" s="30" t="s">
        <v>490</v>
      </c>
      <c r="D188" s="32" t="s">
        <v>30</v>
      </c>
      <c r="E188" s="32" t="s">
        <v>66</v>
      </c>
      <c r="F188" s="34">
        <v>5.0</v>
      </c>
      <c r="G188" s="35">
        <v>37.99</v>
      </c>
      <c r="H188" s="36">
        <v>189.95</v>
      </c>
      <c r="I188" s="37">
        <f t="shared" si="1"/>
        <v>0</v>
      </c>
      <c r="J188" s="39">
        <f t="shared" si="2"/>
        <v>189.95</v>
      </c>
    </row>
    <row r="189" ht="15.75" customHeight="1">
      <c r="A189" s="30" t="s">
        <v>561</v>
      </c>
      <c r="B189" s="32" t="s">
        <v>562</v>
      </c>
      <c r="C189" s="30" t="s">
        <v>563</v>
      </c>
      <c r="D189" s="32" t="s">
        <v>442</v>
      </c>
      <c r="E189" s="32" t="s">
        <v>46</v>
      </c>
      <c r="F189" s="34">
        <v>36.0</v>
      </c>
      <c r="G189" s="35">
        <v>93.88</v>
      </c>
      <c r="H189" s="36">
        <v>3379.68</v>
      </c>
      <c r="I189" s="37">
        <f t="shared" si="1"/>
        <v>0</v>
      </c>
      <c r="J189" s="39">
        <f t="shared" si="2"/>
        <v>3379.68</v>
      </c>
    </row>
    <row r="190" ht="15.75" customHeight="1">
      <c r="A190" s="30" t="s">
        <v>564</v>
      </c>
      <c r="B190" s="32" t="s">
        <v>565</v>
      </c>
      <c r="C190" s="30" t="s">
        <v>566</v>
      </c>
      <c r="D190" s="32" t="s">
        <v>442</v>
      </c>
      <c r="E190" s="32" t="s">
        <v>66</v>
      </c>
      <c r="F190" s="34">
        <v>1.0</v>
      </c>
      <c r="G190" s="35">
        <v>18.46</v>
      </c>
      <c r="H190" s="36">
        <v>18.46</v>
      </c>
      <c r="I190" s="37">
        <f t="shared" si="1"/>
        <v>0</v>
      </c>
      <c r="J190" s="39">
        <f t="shared" si="2"/>
        <v>18.46</v>
      </c>
    </row>
    <row r="191" ht="15.75" customHeight="1">
      <c r="A191" s="30" t="s">
        <v>567</v>
      </c>
      <c r="B191" s="32" t="s">
        <v>568</v>
      </c>
      <c r="C191" s="30" t="s">
        <v>569</v>
      </c>
      <c r="D191" s="32" t="s">
        <v>570</v>
      </c>
      <c r="E191" s="32" t="s">
        <v>571</v>
      </c>
      <c r="F191" s="34">
        <v>1.0</v>
      </c>
      <c r="G191" s="35">
        <v>40.6</v>
      </c>
      <c r="H191" s="36">
        <v>40.6</v>
      </c>
      <c r="I191" s="37">
        <f t="shared" si="1"/>
        <v>0</v>
      </c>
      <c r="J191" s="39">
        <f t="shared" si="2"/>
        <v>40.6</v>
      </c>
    </row>
    <row r="192" ht="15.75" customHeight="1">
      <c r="A192" s="30" t="s">
        <v>572</v>
      </c>
      <c r="B192" s="32" t="s">
        <v>573</v>
      </c>
      <c r="C192" s="30" t="s">
        <v>574</v>
      </c>
      <c r="D192" s="32" t="s">
        <v>570</v>
      </c>
      <c r="E192" s="32" t="s">
        <v>571</v>
      </c>
      <c r="F192" s="34">
        <v>1.0</v>
      </c>
      <c r="G192" s="35">
        <v>39.97</v>
      </c>
      <c r="H192" s="36">
        <v>39.97</v>
      </c>
      <c r="I192" s="37">
        <f t="shared" si="1"/>
        <v>0</v>
      </c>
      <c r="J192" s="39">
        <f t="shared" si="2"/>
        <v>39.97</v>
      </c>
    </row>
    <row r="193" ht="15.75" customHeight="1">
      <c r="A193" s="30" t="s">
        <v>575</v>
      </c>
      <c r="B193" s="32" t="s">
        <v>576</v>
      </c>
      <c r="C193" s="30" t="s">
        <v>577</v>
      </c>
      <c r="D193" s="32" t="s">
        <v>30</v>
      </c>
      <c r="E193" s="32" t="s">
        <v>46</v>
      </c>
      <c r="F193" s="34">
        <v>46.0</v>
      </c>
      <c r="G193" s="35">
        <v>23.69</v>
      </c>
      <c r="H193" s="36">
        <v>1089.74</v>
      </c>
      <c r="I193" s="37">
        <f t="shared" si="1"/>
        <v>0</v>
      </c>
      <c r="J193" s="39">
        <f t="shared" si="2"/>
        <v>1089.74</v>
      </c>
    </row>
    <row r="194" ht="15.75" customHeight="1">
      <c r="A194" s="30" t="s">
        <v>578</v>
      </c>
      <c r="B194" s="32" t="s">
        <v>579</v>
      </c>
      <c r="C194" s="30" t="s">
        <v>580</v>
      </c>
      <c r="D194" s="32" t="s">
        <v>30</v>
      </c>
      <c r="E194" s="32" t="s">
        <v>66</v>
      </c>
      <c r="F194" s="34">
        <v>1.0</v>
      </c>
      <c r="G194" s="35">
        <v>42.26</v>
      </c>
      <c r="H194" s="36">
        <v>42.26</v>
      </c>
      <c r="I194" s="37">
        <f t="shared" si="1"/>
        <v>0</v>
      </c>
      <c r="J194" s="39">
        <f t="shared" si="2"/>
        <v>42.26</v>
      </c>
    </row>
    <row r="195" ht="15.75" customHeight="1">
      <c r="A195" s="30" t="s">
        <v>581</v>
      </c>
      <c r="B195" s="32" t="s">
        <v>582</v>
      </c>
      <c r="C195" s="30" t="s">
        <v>583</v>
      </c>
      <c r="D195" s="32" t="s">
        <v>30</v>
      </c>
      <c r="E195" s="32" t="s">
        <v>66</v>
      </c>
      <c r="F195" s="34">
        <v>5.0</v>
      </c>
      <c r="G195" s="35">
        <v>80.48</v>
      </c>
      <c r="H195" s="36">
        <v>402.4</v>
      </c>
      <c r="I195" s="37">
        <f t="shared" si="1"/>
        <v>0</v>
      </c>
      <c r="J195" s="39">
        <f t="shared" si="2"/>
        <v>402.4</v>
      </c>
    </row>
    <row r="196" ht="15.75" customHeight="1">
      <c r="A196" s="30" t="s">
        <v>584</v>
      </c>
      <c r="B196" s="32" t="s">
        <v>585</v>
      </c>
      <c r="C196" s="30" t="s">
        <v>586</v>
      </c>
      <c r="D196" s="32" t="s">
        <v>30</v>
      </c>
      <c r="E196" s="32" t="s">
        <v>46</v>
      </c>
      <c r="F196" s="34">
        <v>320.0</v>
      </c>
      <c r="G196" s="35">
        <v>8.17</v>
      </c>
      <c r="H196" s="36">
        <v>2614.4</v>
      </c>
      <c r="I196" s="37">
        <f t="shared" si="1"/>
        <v>0</v>
      </c>
      <c r="J196" s="39">
        <f t="shared" si="2"/>
        <v>2614.4</v>
      </c>
    </row>
    <row r="197" ht="15.75" customHeight="1">
      <c r="A197" s="30" t="s">
        <v>587</v>
      </c>
      <c r="B197" s="32" t="s">
        <v>588</v>
      </c>
      <c r="C197" s="30" t="s">
        <v>589</v>
      </c>
      <c r="D197" s="32" t="s">
        <v>30</v>
      </c>
      <c r="E197" s="32" t="s">
        <v>46</v>
      </c>
      <c r="F197" s="34">
        <v>20.0</v>
      </c>
      <c r="G197" s="35">
        <v>20.59</v>
      </c>
      <c r="H197" s="36">
        <v>411.8</v>
      </c>
      <c r="I197" s="37">
        <f t="shared" si="1"/>
        <v>0</v>
      </c>
      <c r="J197" s="39">
        <f t="shared" si="2"/>
        <v>411.8</v>
      </c>
    </row>
    <row r="198" ht="15.75" customHeight="1">
      <c r="A198" s="30" t="s">
        <v>590</v>
      </c>
      <c r="B198" s="32" t="s">
        <v>360</v>
      </c>
      <c r="C198" s="30" t="s">
        <v>361</v>
      </c>
      <c r="D198" s="32" t="s">
        <v>30</v>
      </c>
      <c r="E198" s="32" t="s">
        <v>31</v>
      </c>
      <c r="F198" s="34">
        <v>20.0</v>
      </c>
      <c r="G198" s="35">
        <v>43.01</v>
      </c>
      <c r="H198" s="36">
        <v>860.2</v>
      </c>
      <c r="I198" s="37">
        <f t="shared" si="1"/>
        <v>0</v>
      </c>
      <c r="J198" s="39">
        <f t="shared" si="2"/>
        <v>860.2</v>
      </c>
    </row>
    <row r="199" ht="15.75" customHeight="1">
      <c r="A199" s="30" t="s">
        <v>591</v>
      </c>
      <c r="B199" s="32" t="s">
        <v>592</v>
      </c>
      <c r="C199" s="30" t="s">
        <v>593</v>
      </c>
      <c r="D199" s="32" t="s">
        <v>255</v>
      </c>
      <c r="E199" s="32" t="s">
        <v>61</v>
      </c>
      <c r="F199" s="34">
        <v>1.0</v>
      </c>
      <c r="G199" s="35">
        <v>992.94</v>
      </c>
      <c r="H199" s="36">
        <v>992.94</v>
      </c>
      <c r="I199" s="37">
        <f t="shared" si="1"/>
        <v>0</v>
      </c>
      <c r="J199" s="39">
        <f t="shared" si="2"/>
        <v>992.94</v>
      </c>
    </row>
    <row r="200" ht="15.75" customHeight="1">
      <c r="A200" s="30" t="s">
        <v>594</v>
      </c>
      <c r="B200" s="32" t="s">
        <v>595</v>
      </c>
      <c r="C200" s="30" t="s">
        <v>596</v>
      </c>
      <c r="D200" s="32" t="s">
        <v>30</v>
      </c>
      <c r="E200" s="32" t="s">
        <v>86</v>
      </c>
      <c r="F200" s="34">
        <v>20.0</v>
      </c>
      <c r="G200" s="35">
        <v>17.72</v>
      </c>
      <c r="H200" s="36">
        <v>354.4</v>
      </c>
      <c r="I200" s="37">
        <f t="shared" si="1"/>
        <v>0</v>
      </c>
      <c r="J200" s="39">
        <f t="shared" si="2"/>
        <v>354.4</v>
      </c>
    </row>
    <row r="201" ht="15.75" customHeight="1">
      <c r="A201" s="30" t="s">
        <v>597</v>
      </c>
      <c r="B201" s="32" t="s">
        <v>598</v>
      </c>
      <c r="C201" s="30" t="s">
        <v>599</v>
      </c>
      <c r="D201" s="32" t="s">
        <v>30</v>
      </c>
      <c r="E201" s="32" t="s">
        <v>86</v>
      </c>
      <c r="F201" s="34">
        <v>20.0</v>
      </c>
      <c r="G201" s="35">
        <v>26.22</v>
      </c>
      <c r="H201" s="36">
        <v>524.4</v>
      </c>
      <c r="I201" s="37">
        <f t="shared" si="1"/>
        <v>0</v>
      </c>
      <c r="J201" s="39">
        <f t="shared" si="2"/>
        <v>524.4</v>
      </c>
    </row>
    <row r="202" ht="15.75" customHeight="1">
      <c r="A202" s="30" t="s">
        <v>600</v>
      </c>
      <c r="B202" s="32" t="s">
        <v>601</v>
      </c>
      <c r="C202" s="30" t="s">
        <v>602</v>
      </c>
      <c r="D202" s="32" t="s">
        <v>255</v>
      </c>
      <c r="E202" s="32" t="s">
        <v>603</v>
      </c>
      <c r="F202" s="34">
        <v>150.0</v>
      </c>
      <c r="G202" s="35">
        <v>19.63</v>
      </c>
      <c r="H202" s="36">
        <v>2944.5</v>
      </c>
      <c r="I202" s="37">
        <f t="shared" si="1"/>
        <v>0</v>
      </c>
      <c r="J202" s="39">
        <f t="shared" si="2"/>
        <v>2944.5</v>
      </c>
    </row>
    <row r="203" ht="15.75" customHeight="1">
      <c r="A203" s="30" t="s">
        <v>604</v>
      </c>
      <c r="B203" s="32" t="s">
        <v>605</v>
      </c>
      <c r="C203" s="30" t="s">
        <v>606</v>
      </c>
      <c r="D203" s="32" t="s">
        <v>30</v>
      </c>
      <c r="E203" s="32" t="s">
        <v>66</v>
      </c>
      <c r="F203" s="34">
        <v>1.0</v>
      </c>
      <c r="G203" s="35">
        <v>3370.54</v>
      </c>
      <c r="H203" s="36">
        <v>3370.54</v>
      </c>
      <c r="I203" s="37">
        <f t="shared" si="1"/>
        <v>0</v>
      </c>
      <c r="J203" s="39">
        <f t="shared" si="2"/>
        <v>3370.54</v>
      </c>
    </row>
    <row r="204" ht="15.75" customHeight="1">
      <c r="A204" s="30" t="s">
        <v>607</v>
      </c>
      <c r="B204" s="32" t="s">
        <v>608</v>
      </c>
      <c r="C204" s="30" t="s">
        <v>609</v>
      </c>
      <c r="D204" s="32" t="s">
        <v>531</v>
      </c>
      <c r="E204" s="32" t="s">
        <v>559</v>
      </c>
      <c r="F204" s="34">
        <v>1.0</v>
      </c>
      <c r="G204" s="35">
        <v>264.33</v>
      </c>
      <c r="H204" s="36">
        <v>264.33</v>
      </c>
      <c r="I204" s="37">
        <f t="shared" si="1"/>
        <v>0</v>
      </c>
      <c r="J204" s="39">
        <f t="shared" si="2"/>
        <v>264.33</v>
      </c>
    </row>
    <row r="205" ht="15.75" customHeight="1">
      <c r="A205" s="30" t="s">
        <v>610</v>
      </c>
      <c r="B205" s="32" t="s">
        <v>79</v>
      </c>
      <c r="C205" s="30" t="s">
        <v>80</v>
      </c>
      <c r="D205" s="32" t="s">
        <v>81</v>
      </c>
      <c r="E205" s="32" t="s">
        <v>7</v>
      </c>
      <c r="F205" s="34">
        <v>1.0</v>
      </c>
      <c r="G205" s="35">
        <v>3177.33</v>
      </c>
      <c r="H205" s="36">
        <v>3177.33</v>
      </c>
      <c r="I205" s="37">
        <f t="shared" si="1"/>
        <v>0</v>
      </c>
      <c r="J205" s="39">
        <f t="shared" si="2"/>
        <v>3177.33</v>
      </c>
    </row>
    <row r="206" ht="19.5" customHeight="1">
      <c r="A206" s="17" t="s">
        <v>611</v>
      </c>
      <c r="B206" s="18" t="s">
        <v>138</v>
      </c>
      <c r="C206" s="20"/>
      <c r="D206" s="20"/>
      <c r="E206" s="20"/>
      <c r="F206" s="20"/>
      <c r="G206" s="22"/>
      <c r="H206" s="23">
        <v>936.56</v>
      </c>
      <c r="I206" s="25">
        <f t="shared" si="1"/>
        <v>0</v>
      </c>
      <c r="J206" s="28">
        <f t="shared" si="2"/>
        <v>936.56</v>
      </c>
    </row>
    <row r="207" ht="15.75" customHeight="1">
      <c r="A207" s="30" t="s">
        <v>612</v>
      </c>
      <c r="B207" s="32" t="s">
        <v>613</v>
      </c>
      <c r="C207" s="30" t="s">
        <v>614</v>
      </c>
      <c r="D207" s="32" t="s">
        <v>30</v>
      </c>
      <c r="E207" s="32" t="s">
        <v>66</v>
      </c>
      <c r="F207" s="34">
        <v>10.0</v>
      </c>
      <c r="G207" s="35">
        <v>22.49</v>
      </c>
      <c r="H207" s="36">
        <v>224.9</v>
      </c>
      <c r="I207" s="37">
        <f t="shared" si="1"/>
        <v>0</v>
      </c>
      <c r="J207" s="39">
        <f t="shared" si="2"/>
        <v>224.9</v>
      </c>
    </row>
    <row r="208" ht="15.75" customHeight="1">
      <c r="A208" s="30" t="s">
        <v>615</v>
      </c>
      <c r="B208" s="32" t="s">
        <v>616</v>
      </c>
      <c r="C208" s="30" t="s">
        <v>617</v>
      </c>
      <c r="D208" s="32" t="s">
        <v>30</v>
      </c>
      <c r="E208" s="32" t="s">
        <v>66</v>
      </c>
      <c r="F208" s="34">
        <v>2.0</v>
      </c>
      <c r="G208" s="35">
        <v>26.01</v>
      </c>
      <c r="H208" s="36">
        <v>52.02</v>
      </c>
      <c r="I208" s="37">
        <f t="shared" si="1"/>
        <v>0</v>
      </c>
      <c r="J208" s="39">
        <f t="shared" si="2"/>
        <v>52.02</v>
      </c>
    </row>
    <row r="209" ht="15.75" customHeight="1">
      <c r="A209" s="30" t="s">
        <v>618</v>
      </c>
      <c r="B209" s="32" t="s">
        <v>616</v>
      </c>
      <c r="C209" s="30" t="s">
        <v>619</v>
      </c>
      <c r="D209" s="32" t="s">
        <v>30</v>
      </c>
      <c r="E209" s="32" t="s">
        <v>66</v>
      </c>
      <c r="F209" s="34">
        <v>2.0</v>
      </c>
      <c r="G209" s="35">
        <v>26.01</v>
      </c>
      <c r="H209" s="36">
        <v>52.02</v>
      </c>
      <c r="I209" s="37">
        <f t="shared" si="1"/>
        <v>0</v>
      </c>
      <c r="J209" s="39">
        <f t="shared" si="2"/>
        <v>52.02</v>
      </c>
    </row>
    <row r="210" ht="15.75" customHeight="1">
      <c r="A210" s="30" t="s">
        <v>620</v>
      </c>
      <c r="B210" s="32" t="s">
        <v>621</v>
      </c>
      <c r="C210" s="30" t="s">
        <v>622</v>
      </c>
      <c r="D210" s="32" t="s">
        <v>255</v>
      </c>
      <c r="E210" s="32" t="s">
        <v>61</v>
      </c>
      <c r="F210" s="34">
        <v>2.0</v>
      </c>
      <c r="G210" s="35">
        <v>240.27</v>
      </c>
      <c r="H210" s="36">
        <v>480.54</v>
      </c>
      <c r="I210" s="37">
        <f t="shared" si="1"/>
        <v>0</v>
      </c>
      <c r="J210" s="39">
        <f t="shared" si="2"/>
        <v>480.54</v>
      </c>
    </row>
    <row r="211" ht="15.75" customHeight="1">
      <c r="A211" s="30" t="s">
        <v>623</v>
      </c>
      <c r="B211" s="32" t="s">
        <v>624</v>
      </c>
      <c r="C211" s="30" t="s">
        <v>625</v>
      </c>
      <c r="D211" s="32" t="s">
        <v>30</v>
      </c>
      <c r="E211" s="32" t="s">
        <v>66</v>
      </c>
      <c r="F211" s="34">
        <v>9.0</v>
      </c>
      <c r="G211" s="35">
        <v>14.12</v>
      </c>
      <c r="H211" s="36">
        <v>127.08</v>
      </c>
      <c r="I211" s="37">
        <f t="shared" si="1"/>
        <v>0</v>
      </c>
      <c r="J211" s="39">
        <f t="shared" si="2"/>
        <v>127.08</v>
      </c>
    </row>
    <row r="212" ht="19.5" customHeight="1">
      <c r="A212" s="17" t="s">
        <v>626</v>
      </c>
      <c r="B212" s="18" t="s">
        <v>143</v>
      </c>
      <c r="C212" s="20"/>
      <c r="D212" s="20"/>
      <c r="E212" s="20"/>
      <c r="F212" s="20"/>
      <c r="G212" s="22"/>
      <c r="H212" s="23">
        <v>78444.94</v>
      </c>
      <c r="I212" s="25">
        <f t="shared" si="1"/>
        <v>0</v>
      </c>
      <c r="J212" s="28">
        <f t="shared" si="2"/>
        <v>78444.94</v>
      </c>
    </row>
    <row r="213" ht="15.75" customHeight="1">
      <c r="A213" s="30" t="s">
        <v>627</v>
      </c>
      <c r="B213" s="32" t="s">
        <v>628</v>
      </c>
      <c r="C213" s="30" t="s">
        <v>629</v>
      </c>
      <c r="D213" s="32" t="s">
        <v>30</v>
      </c>
      <c r="E213" s="32" t="s">
        <v>31</v>
      </c>
      <c r="F213" s="34">
        <v>442.0</v>
      </c>
      <c r="G213" s="35">
        <v>78.73</v>
      </c>
      <c r="H213" s="36">
        <v>34798.66</v>
      </c>
      <c r="I213" s="37">
        <f t="shared" si="1"/>
        <v>0</v>
      </c>
      <c r="J213" s="39">
        <f t="shared" si="2"/>
        <v>34798.66</v>
      </c>
    </row>
    <row r="214" ht="15.75" customHeight="1">
      <c r="A214" s="30" t="s">
        <v>630</v>
      </c>
      <c r="B214" s="32" t="s">
        <v>631</v>
      </c>
      <c r="C214" s="30" t="s">
        <v>632</v>
      </c>
      <c r="D214" s="32" t="s">
        <v>255</v>
      </c>
      <c r="E214" s="32" t="s">
        <v>61</v>
      </c>
      <c r="F214" s="34">
        <v>300.0</v>
      </c>
      <c r="G214" s="35">
        <v>4.39</v>
      </c>
      <c r="H214" s="36">
        <v>1317.0</v>
      </c>
      <c r="I214" s="37">
        <f t="shared" si="1"/>
        <v>0</v>
      </c>
      <c r="J214" s="39">
        <f t="shared" si="2"/>
        <v>1317</v>
      </c>
    </row>
    <row r="215" ht="15.75" customHeight="1">
      <c r="A215" s="30" t="s">
        <v>633</v>
      </c>
      <c r="B215" s="32" t="s">
        <v>634</v>
      </c>
      <c r="C215" s="30" t="s">
        <v>635</v>
      </c>
      <c r="D215" s="32" t="s">
        <v>30</v>
      </c>
      <c r="E215" s="32" t="s">
        <v>636</v>
      </c>
      <c r="F215" s="34">
        <v>10.0</v>
      </c>
      <c r="G215" s="35">
        <v>31.54</v>
      </c>
      <c r="H215" s="36">
        <v>315.4</v>
      </c>
      <c r="I215" s="37">
        <f t="shared" si="1"/>
        <v>0</v>
      </c>
      <c r="J215" s="39">
        <f t="shared" si="2"/>
        <v>315.4</v>
      </c>
    </row>
    <row r="216" ht="15.75" customHeight="1">
      <c r="A216" s="30" t="s">
        <v>637</v>
      </c>
      <c r="B216" s="32" t="s">
        <v>638</v>
      </c>
      <c r="C216" s="30" t="s">
        <v>639</v>
      </c>
      <c r="D216" s="32" t="s">
        <v>30</v>
      </c>
      <c r="E216" s="32" t="s">
        <v>104</v>
      </c>
      <c r="F216" s="34">
        <v>1259.76</v>
      </c>
      <c r="G216" s="35">
        <v>15.68</v>
      </c>
      <c r="H216" s="36">
        <v>19753.04</v>
      </c>
      <c r="I216" s="37">
        <f t="shared" si="1"/>
        <v>0</v>
      </c>
      <c r="J216" s="39">
        <f t="shared" si="2"/>
        <v>19753.04</v>
      </c>
    </row>
    <row r="217" ht="15.75" customHeight="1">
      <c r="A217" s="30" t="s">
        <v>640</v>
      </c>
      <c r="B217" s="32" t="s">
        <v>641</v>
      </c>
      <c r="C217" s="30" t="s">
        <v>642</v>
      </c>
      <c r="D217" s="32" t="s">
        <v>30</v>
      </c>
      <c r="E217" s="32" t="s">
        <v>31</v>
      </c>
      <c r="F217" s="34">
        <v>104.7</v>
      </c>
      <c r="G217" s="35">
        <v>106.2</v>
      </c>
      <c r="H217" s="36">
        <v>11119.14</v>
      </c>
      <c r="I217" s="37">
        <f t="shared" si="1"/>
        <v>0</v>
      </c>
      <c r="J217" s="39">
        <f t="shared" si="2"/>
        <v>11119.14</v>
      </c>
    </row>
    <row r="218" ht="15.75" customHeight="1">
      <c r="A218" s="30" t="s">
        <v>643</v>
      </c>
      <c r="B218" s="32" t="s">
        <v>644</v>
      </c>
      <c r="C218" s="30" t="s">
        <v>645</v>
      </c>
      <c r="D218" s="32" t="s">
        <v>255</v>
      </c>
      <c r="E218" s="32" t="s">
        <v>603</v>
      </c>
      <c r="F218" s="34">
        <v>60.2</v>
      </c>
      <c r="G218" s="35">
        <v>141.9</v>
      </c>
      <c r="H218" s="36">
        <v>8542.38</v>
      </c>
      <c r="I218" s="37">
        <f t="shared" si="1"/>
        <v>0</v>
      </c>
      <c r="J218" s="39">
        <f t="shared" si="2"/>
        <v>8542.38</v>
      </c>
    </row>
    <row r="219" ht="15.75" customHeight="1">
      <c r="A219" s="30" t="s">
        <v>646</v>
      </c>
      <c r="B219" s="32" t="s">
        <v>647</v>
      </c>
      <c r="C219" s="30" t="s">
        <v>648</v>
      </c>
      <c r="D219" s="32" t="s">
        <v>255</v>
      </c>
      <c r="E219" s="32" t="s">
        <v>603</v>
      </c>
      <c r="F219" s="34">
        <v>103.6</v>
      </c>
      <c r="G219" s="35">
        <v>25.09</v>
      </c>
      <c r="H219" s="36">
        <v>2599.32</v>
      </c>
      <c r="I219" s="37">
        <f t="shared" si="1"/>
        <v>0</v>
      </c>
      <c r="J219" s="39">
        <f t="shared" si="2"/>
        <v>2599.32</v>
      </c>
    </row>
    <row r="220" ht="19.5" customHeight="1">
      <c r="A220" s="17" t="s">
        <v>649</v>
      </c>
      <c r="B220" s="18" t="s">
        <v>151</v>
      </c>
      <c r="C220" s="20"/>
      <c r="D220" s="20"/>
      <c r="E220" s="20"/>
      <c r="F220" s="20"/>
      <c r="G220" s="22"/>
      <c r="H220" s="23">
        <v>46132.36</v>
      </c>
      <c r="I220" s="70">
        <f t="shared" si="1"/>
        <v>0</v>
      </c>
      <c r="J220" s="71">
        <f t="shared" si="2"/>
        <v>46132.36</v>
      </c>
    </row>
    <row r="221" ht="15.75" customHeight="1">
      <c r="A221" s="30" t="s">
        <v>650</v>
      </c>
      <c r="B221" s="32" t="s">
        <v>651</v>
      </c>
      <c r="C221" s="30" t="s">
        <v>652</v>
      </c>
      <c r="D221" s="32" t="s">
        <v>30</v>
      </c>
      <c r="E221" s="32" t="s">
        <v>66</v>
      </c>
      <c r="F221" s="34">
        <v>1.0</v>
      </c>
      <c r="G221" s="35">
        <v>2433.97</v>
      </c>
      <c r="H221" s="36">
        <v>2433.97</v>
      </c>
      <c r="I221" s="37">
        <f t="shared" si="1"/>
        <v>0</v>
      </c>
      <c r="J221" s="39">
        <f t="shared" si="2"/>
        <v>2433.97</v>
      </c>
    </row>
    <row r="222" ht="15.75" customHeight="1">
      <c r="A222" s="30" t="s">
        <v>653</v>
      </c>
      <c r="B222" s="32" t="s">
        <v>654</v>
      </c>
      <c r="C222" s="30" t="s">
        <v>655</v>
      </c>
      <c r="D222" s="32" t="s">
        <v>30</v>
      </c>
      <c r="E222" s="32" t="s">
        <v>66</v>
      </c>
      <c r="F222" s="34">
        <v>8.0</v>
      </c>
      <c r="G222" s="35">
        <v>609.66</v>
      </c>
      <c r="H222" s="36">
        <v>4877.28</v>
      </c>
      <c r="I222" s="37">
        <f t="shared" si="1"/>
        <v>0</v>
      </c>
      <c r="J222" s="39">
        <f t="shared" si="2"/>
        <v>4877.28</v>
      </c>
    </row>
    <row r="223" ht="15.75" customHeight="1">
      <c r="A223" s="30" t="s">
        <v>656</v>
      </c>
      <c r="B223" s="32" t="s">
        <v>657</v>
      </c>
      <c r="C223" s="30" t="s">
        <v>658</v>
      </c>
      <c r="D223" s="32" t="s">
        <v>30</v>
      </c>
      <c r="E223" s="32" t="s">
        <v>46</v>
      </c>
      <c r="F223" s="34">
        <v>27.0</v>
      </c>
      <c r="G223" s="35">
        <v>49.97</v>
      </c>
      <c r="H223" s="36">
        <v>1349.19</v>
      </c>
      <c r="I223" s="37">
        <f t="shared" si="1"/>
        <v>0</v>
      </c>
      <c r="J223" s="39">
        <f t="shared" si="2"/>
        <v>1349.19</v>
      </c>
    </row>
    <row r="224" ht="15.75" customHeight="1">
      <c r="A224" s="30" t="s">
        <v>659</v>
      </c>
      <c r="B224" s="32" t="s">
        <v>660</v>
      </c>
      <c r="C224" s="30" t="s">
        <v>661</v>
      </c>
      <c r="D224" s="32" t="s">
        <v>30</v>
      </c>
      <c r="E224" s="32" t="s">
        <v>46</v>
      </c>
      <c r="F224" s="34">
        <v>105.0</v>
      </c>
      <c r="G224" s="35">
        <v>244.23</v>
      </c>
      <c r="H224" s="36">
        <v>25644.15</v>
      </c>
      <c r="I224" s="37">
        <f t="shared" si="1"/>
        <v>0</v>
      </c>
      <c r="J224" s="39">
        <f t="shared" si="2"/>
        <v>25644.15</v>
      </c>
    </row>
    <row r="225" ht="15.75" customHeight="1">
      <c r="A225" s="30" t="s">
        <v>662</v>
      </c>
      <c r="B225" s="32" t="s">
        <v>663</v>
      </c>
      <c r="C225" s="30" t="s">
        <v>664</v>
      </c>
      <c r="D225" s="32" t="s">
        <v>30</v>
      </c>
      <c r="E225" s="32" t="s">
        <v>46</v>
      </c>
      <c r="F225" s="34">
        <v>27.0</v>
      </c>
      <c r="G225" s="35">
        <v>13.74</v>
      </c>
      <c r="H225" s="36">
        <v>370.98</v>
      </c>
      <c r="I225" s="37">
        <f t="shared" si="1"/>
        <v>0</v>
      </c>
      <c r="J225" s="39">
        <f t="shared" si="2"/>
        <v>370.98</v>
      </c>
    </row>
    <row r="226" ht="15.75" customHeight="1">
      <c r="A226" s="30" t="s">
        <v>665</v>
      </c>
      <c r="B226" s="32" t="s">
        <v>666</v>
      </c>
      <c r="C226" s="30" t="s">
        <v>667</v>
      </c>
      <c r="D226" s="32" t="s">
        <v>30</v>
      </c>
      <c r="E226" s="32" t="s">
        <v>46</v>
      </c>
      <c r="F226" s="34">
        <v>94.8</v>
      </c>
      <c r="G226" s="35">
        <v>103.54</v>
      </c>
      <c r="H226" s="36">
        <v>9815.59</v>
      </c>
      <c r="I226" s="37">
        <f t="shared" si="1"/>
        <v>0</v>
      </c>
      <c r="J226" s="39">
        <f t="shared" si="2"/>
        <v>9815.59</v>
      </c>
    </row>
    <row r="227" ht="15.75" customHeight="1">
      <c r="A227" s="30" t="s">
        <v>668</v>
      </c>
      <c r="B227" s="32" t="s">
        <v>669</v>
      </c>
      <c r="C227" s="30" t="s">
        <v>670</v>
      </c>
      <c r="D227" s="32" t="s">
        <v>30</v>
      </c>
      <c r="E227" s="32" t="s">
        <v>66</v>
      </c>
      <c r="F227" s="34">
        <v>10.0</v>
      </c>
      <c r="G227" s="35">
        <v>87.08</v>
      </c>
      <c r="H227" s="36">
        <v>870.8</v>
      </c>
      <c r="I227" s="37">
        <f t="shared" si="1"/>
        <v>0</v>
      </c>
      <c r="J227" s="39">
        <f t="shared" si="2"/>
        <v>870.8</v>
      </c>
    </row>
    <row r="228" ht="15.75" customHeight="1">
      <c r="A228" s="30" t="s">
        <v>671</v>
      </c>
      <c r="B228" s="32" t="s">
        <v>672</v>
      </c>
      <c r="C228" s="30" t="s">
        <v>673</v>
      </c>
      <c r="D228" s="32" t="s">
        <v>30</v>
      </c>
      <c r="E228" s="32" t="s">
        <v>66</v>
      </c>
      <c r="F228" s="34">
        <v>8.0</v>
      </c>
      <c r="G228" s="35">
        <v>26.61</v>
      </c>
      <c r="H228" s="36">
        <v>212.88</v>
      </c>
      <c r="I228" s="37">
        <f t="shared" si="1"/>
        <v>0</v>
      </c>
      <c r="J228" s="39">
        <f t="shared" si="2"/>
        <v>212.88</v>
      </c>
    </row>
    <row r="229" ht="15.75" customHeight="1">
      <c r="A229" s="30" t="s">
        <v>674</v>
      </c>
      <c r="B229" s="32" t="s">
        <v>675</v>
      </c>
      <c r="C229" s="30" t="s">
        <v>676</v>
      </c>
      <c r="D229" s="32" t="s">
        <v>60</v>
      </c>
      <c r="E229" s="32" t="s">
        <v>61</v>
      </c>
      <c r="F229" s="34">
        <v>8.0</v>
      </c>
      <c r="G229" s="35">
        <v>69.69</v>
      </c>
      <c r="H229" s="36">
        <v>557.52</v>
      </c>
      <c r="I229" s="37">
        <f t="shared" si="1"/>
        <v>0</v>
      </c>
      <c r="J229" s="39">
        <f t="shared" si="2"/>
        <v>557.52</v>
      </c>
    </row>
    <row r="230" ht="19.5" customHeight="1">
      <c r="A230" s="17" t="s">
        <v>677</v>
      </c>
      <c r="B230" s="18" t="s">
        <v>161</v>
      </c>
      <c r="C230" s="20"/>
      <c r="D230" s="20"/>
      <c r="E230" s="20"/>
      <c r="F230" s="20"/>
      <c r="G230" s="22"/>
      <c r="H230" s="23">
        <v>69137.1</v>
      </c>
      <c r="I230" s="72">
        <f t="shared" si="1"/>
        <v>0</v>
      </c>
      <c r="J230" s="28">
        <f t="shared" si="2"/>
        <v>69137.1</v>
      </c>
    </row>
    <row r="231" ht="15.75" customHeight="1">
      <c r="A231" s="30" t="s">
        <v>678</v>
      </c>
      <c r="B231" s="32" t="s">
        <v>679</v>
      </c>
      <c r="C231" s="30" t="s">
        <v>680</v>
      </c>
      <c r="D231" s="32" t="s">
        <v>30</v>
      </c>
      <c r="E231" s="32" t="s">
        <v>31</v>
      </c>
      <c r="F231" s="34">
        <v>350.0</v>
      </c>
      <c r="G231" s="35">
        <v>102.02</v>
      </c>
      <c r="H231" s="36">
        <v>35707.0</v>
      </c>
      <c r="I231" s="37">
        <f t="shared" si="1"/>
        <v>0</v>
      </c>
      <c r="J231" s="39">
        <f t="shared" si="2"/>
        <v>35707</v>
      </c>
    </row>
    <row r="232" ht="15.75" customHeight="1">
      <c r="A232" s="30" t="s">
        <v>681</v>
      </c>
      <c r="B232" s="32" t="s">
        <v>682</v>
      </c>
      <c r="C232" s="30" t="s">
        <v>683</v>
      </c>
      <c r="D232" s="32" t="s">
        <v>30</v>
      </c>
      <c r="E232" s="32" t="s">
        <v>46</v>
      </c>
      <c r="F232" s="34">
        <v>100.0</v>
      </c>
      <c r="G232" s="35">
        <v>60.15</v>
      </c>
      <c r="H232" s="36">
        <v>6015.0</v>
      </c>
      <c r="I232" s="37">
        <f t="shared" si="1"/>
        <v>0</v>
      </c>
      <c r="J232" s="39">
        <f t="shared" si="2"/>
        <v>6015</v>
      </c>
    </row>
    <row r="233" ht="15.75" customHeight="1">
      <c r="A233" s="30" t="s">
        <v>684</v>
      </c>
      <c r="B233" s="32" t="s">
        <v>685</v>
      </c>
      <c r="C233" s="30" t="s">
        <v>686</v>
      </c>
      <c r="D233" s="32" t="s">
        <v>30</v>
      </c>
      <c r="E233" s="32" t="s">
        <v>31</v>
      </c>
      <c r="F233" s="34">
        <v>320.0</v>
      </c>
      <c r="G233" s="35">
        <v>28.82</v>
      </c>
      <c r="H233" s="36">
        <v>9222.4</v>
      </c>
      <c r="I233" s="37">
        <f t="shared" si="1"/>
        <v>0</v>
      </c>
      <c r="J233" s="39">
        <f t="shared" si="2"/>
        <v>9222.4</v>
      </c>
    </row>
    <row r="234" ht="15.75" customHeight="1">
      <c r="A234" s="30" t="s">
        <v>687</v>
      </c>
      <c r="B234" s="32" t="s">
        <v>688</v>
      </c>
      <c r="C234" s="30" t="s">
        <v>689</v>
      </c>
      <c r="D234" s="32" t="s">
        <v>690</v>
      </c>
      <c r="E234" s="32" t="s">
        <v>691</v>
      </c>
      <c r="F234" s="34">
        <v>25.0</v>
      </c>
      <c r="G234" s="35">
        <v>524.38</v>
      </c>
      <c r="H234" s="36">
        <v>13109.5</v>
      </c>
      <c r="I234" s="37">
        <f t="shared" si="1"/>
        <v>0</v>
      </c>
      <c r="J234" s="39">
        <f t="shared" si="2"/>
        <v>13109.5</v>
      </c>
    </row>
    <row r="235" ht="15.75" customHeight="1">
      <c r="A235" s="30" t="s">
        <v>692</v>
      </c>
      <c r="B235" s="32" t="s">
        <v>693</v>
      </c>
      <c r="C235" s="30" t="s">
        <v>694</v>
      </c>
      <c r="D235" s="32" t="s">
        <v>30</v>
      </c>
      <c r="E235" s="32" t="s">
        <v>66</v>
      </c>
      <c r="F235" s="34">
        <v>15.0</v>
      </c>
      <c r="G235" s="35">
        <v>59.88</v>
      </c>
      <c r="H235" s="36">
        <v>898.2</v>
      </c>
      <c r="I235" s="37">
        <f t="shared" si="1"/>
        <v>0</v>
      </c>
      <c r="J235" s="39">
        <f t="shared" si="2"/>
        <v>898.2</v>
      </c>
    </row>
    <row r="236" ht="15.75" customHeight="1">
      <c r="A236" s="30" t="s">
        <v>695</v>
      </c>
      <c r="B236" s="32" t="s">
        <v>84</v>
      </c>
      <c r="C236" s="30" t="s">
        <v>85</v>
      </c>
      <c r="D236" s="32" t="s">
        <v>30</v>
      </c>
      <c r="E236" s="32" t="s">
        <v>86</v>
      </c>
      <c r="F236" s="34">
        <v>300.0</v>
      </c>
      <c r="G236" s="35">
        <v>13.95</v>
      </c>
      <c r="H236" s="36">
        <v>4185.0</v>
      </c>
      <c r="I236" s="37">
        <f t="shared" si="1"/>
        <v>0</v>
      </c>
      <c r="J236" s="39">
        <f t="shared" si="2"/>
        <v>4185</v>
      </c>
    </row>
    <row r="237" ht="19.5" customHeight="1">
      <c r="A237" s="17" t="s">
        <v>696</v>
      </c>
      <c r="B237" s="18" t="s">
        <v>167</v>
      </c>
      <c r="C237" s="20"/>
      <c r="D237" s="20"/>
      <c r="E237" s="20"/>
      <c r="F237" s="20"/>
      <c r="G237" s="22"/>
      <c r="H237" s="23">
        <v>11686.54</v>
      </c>
      <c r="I237" s="70">
        <f t="shared" si="1"/>
        <v>0</v>
      </c>
      <c r="J237" s="71">
        <f t="shared" si="2"/>
        <v>11686.54</v>
      </c>
    </row>
    <row r="238" ht="19.5" customHeight="1">
      <c r="A238" s="17" t="s">
        <v>697</v>
      </c>
      <c r="B238" s="18" t="s">
        <v>698</v>
      </c>
      <c r="C238" s="20"/>
      <c r="D238" s="20"/>
      <c r="E238" s="20"/>
      <c r="F238" s="20"/>
      <c r="G238" s="22"/>
      <c r="H238" s="23">
        <v>2589.54</v>
      </c>
      <c r="I238" s="70">
        <f t="shared" si="1"/>
        <v>0</v>
      </c>
      <c r="J238" s="71">
        <f t="shared" si="2"/>
        <v>2589.54</v>
      </c>
    </row>
    <row r="239" ht="15.75" customHeight="1">
      <c r="A239" s="30" t="s">
        <v>699</v>
      </c>
      <c r="B239" s="32" t="s">
        <v>700</v>
      </c>
      <c r="C239" s="30" t="s">
        <v>701</v>
      </c>
      <c r="D239" s="32" t="s">
        <v>30</v>
      </c>
      <c r="E239" s="32" t="s">
        <v>46</v>
      </c>
      <c r="F239" s="34">
        <v>48.85</v>
      </c>
      <c r="G239" s="35">
        <v>53.01</v>
      </c>
      <c r="H239" s="36">
        <v>2589.54</v>
      </c>
      <c r="I239" s="37">
        <f t="shared" si="1"/>
        <v>0</v>
      </c>
      <c r="J239" s="39">
        <f t="shared" si="2"/>
        <v>2589.54</v>
      </c>
    </row>
    <row r="240" ht="19.5" customHeight="1">
      <c r="A240" s="17" t="s">
        <v>702</v>
      </c>
      <c r="B240" s="18" t="s">
        <v>703</v>
      </c>
      <c r="C240" s="20"/>
      <c r="D240" s="20"/>
      <c r="E240" s="20"/>
      <c r="F240" s="20"/>
      <c r="G240" s="22"/>
      <c r="H240" s="23">
        <v>9097.0</v>
      </c>
      <c r="I240" s="25">
        <f t="shared" si="1"/>
        <v>0</v>
      </c>
      <c r="J240" s="28">
        <f t="shared" si="2"/>
        <v>9097</v>
      </c>
    </row>
    <row r="241" ht="15.75" customHeight="1">
      <c r="A241" s="30" t="s">
        <v>704</v>
      </c>
      <c r="B241" s="32" t="s">
        <v>705</v>
      </c>
      <c r="C241" s="30" t="s">
        <v>706</v>
      </c>
      <c r="D241" s="32" t="s">
        <v>65</v>
      </c>
      <c r="E241" s="32" t="s">
        <v>46</v>
      </c>
      <c r="F241" s="34">
        <v>11.3</v>
      </c>
      <c r="G241" s="35">
        <v>223.27</v>
      </c>
      <c r="H241" s="36">
        <v>2522.95</v>
      </c>
      <c r="I241" s="37">
        <f t="shared" si="1"/>
        <v>0</v>
      </c>
      <c r="J241" s="39">
        <f t="shared" si="2"/>
        <v>2522.95</v>
      </c>
    </row>
    <row r="242" ht="15.75" customHeight="1">
      <c r="A242" s="30" t="s">
        <v>707</v>
      </c>
      <c r="B242" s="32" t="s">
        <v>708</v>
      </c>
      <c r="C242" s="30" t="s">
        <v>709</v>
      </c>
      <c r="D242" s="32" t="s">
        <v>30</v>
      </c>
      <c r="E242" s="32" t="s">
        <v>31</v>
      </c>
      <c r="F242" s="34">
        <v>21.0</v>
      </c>
      <c r="G242" s="35">
        <v>194.5</v>
      </c>
      <c r="H242" s="36">
        <v>4084.5</v>
      </c>
      <c r="I242" s="37">
        <f t="shared" si="1"/>
        <v>0</v>
      </c>
      <c r="J242" s="39">
        <f t="shared" si="2"/>
        <v>4084.5</v>
      </c>
    </row>
    <row r="243" ht="15.75" customHeight="1">
      <c r="A243" s="30" t="s">
        <v>710</v>
      </c>
      <c r="B243" s="32" t="s">
        <v>711</v>
      </c>
      <c r="C243" s="30" t="s">
        <v>712</v>
      </c>
      <c r="D243" s="32" t="s">
        <v>30</v>
      </c>
      <c r="E243" s="32" t="s">
        <v>31</v>
      </c>
      <c r="F243" s="34">
        <v>15.0</v>
      </c>
      <c r="G243" s="35">
        <v>165.97</v>
      </c>
      <c r="H243" s="36">
        <v>2489.55</v>
      </c>
      <c r="I243" s="37">
        <f t="shared" si="1"/>
        <v>0</v>
      </c>
      <c r="J243" s="39">
        <f t="shared" si="2"/>
        <v>2489.55</v>
      </c>
    </row>
    <row r="244" ht="19.5" customHeight="1">
      <c r="A244" s="17" t="s">
        <v>713</v>
      </c>
      <c r="B244" s="18" t="s">
        <v>173</v>
      </c>
      <c r="C244" s="20"/>
      <c r="D244" s="20"/>
      <c r="E244" s="20"/>
      <c r="F244" s="20"/>
      <c r="G244" s="22"/>
      <c r="H244" s="23">
        <v>4669.08</v>
      </c>
      <c r="I244" s="72">
        <f t="shared" si="1"/>
        <v>0</v>
      </c>
      <c r="J244" s="28">
        <f t="shared" si="2"/>
        <v>4669.08</v>
      </c>
    </row>
    <row r="245" ht="15.75" customHeight="1">
      <c r="A245" s="30" t="s">
        <v>714</v>
      </c>
      <c r="B245" s="32" t="s">
        <v>715</v>
      </c>
      <c r="C245" s="30" t="s">
        <v>716</v>
      </c>
      <c r="D245" s="32" t="s">
        <v>30</v>
      </c>
      <c r="E245" s="32" t="s">
        <v>717</v>
      </c>
      <c r="F245" s="34">
        <v>54.0</v>
      </c>
      <c r="G245" s="35">
        <v>37.48</v>
      </c>
      <c r="H245" s="36">
        <v>2023.92</v>
      </c>
      <c r="I245" s="37">
        <f t="shared" si="1"/>
        <v>0</v>
      </c>
      <c r="J245" s="39">
        <f t="shared" si="2"/>
        <v>2023.92</v>
      </c>
    </row>
    <row r="246" ht="15.75" customHeight="1">
      <c r="A246" s="30" t="s">
        <v>718</v>
      </c>
      <c r="B246" s="32" t="s">
        <v>719</v>
      </c>
      <c r="C246" s="30" t="s">
        <v>720</v>
      </c>
      <c r="D246" s="32" t="s">
        <v>30</v>
      </c>
      <c r="E246" s="32" t="s">
        <v>46</v>
      </c>
      <c r="F246" s="34">
        <v>67.0</v>
      </c>
      <c r="G246" s="35">
        <v>39.48</v>
      </c>
      <c r="H246" s="36">
        <v>2645.16</v>
      </c>
      <c r="I246" s="37">
        <f t="shared" si="1"/>
        <v>0</v>
      </c>
      <c r="J246" s="39">
        <f t="shared" si="2"/>
        <v>2645.16</v>
      </c>
    </row>
    <row r="247" ht="19.5" customHeight="1">
      <c r="A247" s="17" t="s">
        <v>721</v>
      </c>
      <c r="B247" s="18" t="s">
        <v>182</v>
      </c>
      <c r="C247" s="20"/>
      <c r="D247" s="20"/>
      <c r="E247" s="20"/>
      <c r="F247" s="20"/>
      <c r="G247" s="22"/>
      <c r="H247" s="23">
        <v>3629.47</v>
      </c>
      <c r="I247" s="72">
        <f t="shared" si="1"/>
        <v>0</v>
      </c>
      <c r="J247" s="28">
        <f t="shared" si="2"/>
        <v>3629.47</v>
      </c>
    </row>
    <row r="248" ht="15.75" customHeight="1">
      <c r="A248" s="30" t="s">
        <v>722</v>
      </c>
      <c r="B248" s="32" t="s">
        <v>723</v>
      </c>
      <c r="C248" s="30" t="s">
        <v>724</v>
      </c>
      <c r="D248" s="32" t="s">
        <v>725</v>
      </c>
      <c r="E248" s="32" t="s">
        <v>726</v>
      </c>
      <c r="F248" s="34">
        <v>341.0</v>
      </c>
      <c r="G248" s="35">
        <v>1.9</v>
      </c>
      <c r="H248" s="36">
        <v>647.9</v>
      </c>
      <c r="I248" s="37">
        <f t="shared" si="1"/>
        <v>0</v>
      </c>
      <c r="J248" s="39">
        <f t="shared" si="2"/>
        <v>647.9</v>
      </c>
    </row>
    <row r="249" ht="15.75" customHeight="1">
      <c r="A249" s="30" t="s">
        <v>727</v>
      </c>
      <c r="B249" s="32" t="s">
        <v>728</v>
      </c>
      <c r="C249" s="30" t="s">
        <v>729</v>
      </c>
      <c r="D249" s="32" t="s">
        <v>30</v>
      </c>
      <c r="E249" s="32" t="s">
        <v>66</v>
      </c>
      <c r="F249" s="34">
        <v>1.0</v>
      </c>
      <c r="G249" s="35">
        <v>2590.57</v>
      </c>
      <c r="H249" s="36">
        <v>2590.57</v>
      </c>
      <c r="I249" s="37">
        <f t="shared" si="1"/>
        <v>0</v>
      </c>
      <c r="J249" s="39">
        <f t="shared" si="2"/>
        <v>2590.57</v>
      </c>
    </row>
    <row r="250" ht="15.75" customHeight="1">
      <c r="A250" s="30" t="s">
        <v>730</v>
      </c>
      <c r="B250" s="32" t="s">
        <v>731</v>
      </c>
      <c r="C250" s="30" t="s">
        <v>732</v>
      </c>
      <c r="D250" s="32" t="s">
        <v>60</v>
      </c>
      <c r="E250" s="32" t="s">
        <v>726</v>
      </c>
      <c r="F250" s="34">
        <v>340.0</v>
      </c>
      <c r="G250" s="35">
        <v>1.15</v>
      </c>
      <c r="H250" s="36">
        <v>391.0</v>
      </c>
      <c r="I250" s="37">
        <f t="shared" si="1"/>
        <v>0</v>
      </c>
      <c r="J250" s="39">
        <f t="shared" si="2"/>
        <v>391</v>
      </c>
    </row>
    <row r="251" ht="15.0" customHeight="1">
      <c r="A251" s="1"/>
      <c r="B251" s="1"/>
      <c r="C251" s="1"/>
      <c r="D251" s="1"/>
      <c r="E251" s="1"/>
      <c r="F251" s="73" t="s">
        <v>733</v>
      </c>
      <c r="H251" s="23">
        <v>268544.17</v>
      </c>
      <c r="I251" s="25">
        <f t="shared" si="1"/>
        <v>0</v>
      </c>
      <c r="J251" s="28">
        <f t="shared" si="2"/>
        <v>268544.17</v>
      </c>
    </row>
    <row r="252" ht="15.0" customHeight="1">
      <c r="A252" s="1"/>
      <c r="B252" s="1"/>
      <c r="C252" s="1"/>
      <c r="D252" s="1"/>
      <c r="E252" s="1"/>
      <c r="F252" s="73" t="s">
        <v>734</v>
      </c>
      <c r="H252" s="23">
        <v>1077144.46</v>
      </c>
      <c r="I252" s="25">
        <f t="shared" si="1"/>
        <v>0</v>
      </c>
      <c r="J252" s="28">
        <f t="shared" si="2"/>
        <v>1077144.46</v>
      </c>
    </row>
    <row r="253" ht="15.0" customHeight="1">
      <c r="A253" s="1"/>
      <c r="B253" s="1"/>
      <c r="C253" s="1"/>
      <c r="D253" s="1"/>
      <c r="E253" s="1"/>
      <c r="F253" s="73" t="s">
        <v>735</v>
      </c>
      <c r="H253" s="23">
        <v>1345688.63</v>
      </c>
      <c r="I253" s="25">
        <f t="shared" si="1"/>
        <v>0</v>
      </c>
      <c r="J253" s="28">
        <f t="shared" si="2"/>
        <v>1345688.63</v>
      </c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5">
    <mergeCell ref="A1:H1"/>
    <mergeCell ref="B2:G2"/>
    <mergeCell ref="B4:G4"/>
    <mergeCell ref="B16:G16"/>
    <mergeCell ref="B17:G17"/>
    <mergeCell ref="B23:G23"/>
    <mergeCell ref="B34:G34"/>
    <mergeCell ref="B45:G45"/>
    <mergeCell ref="B47:G47"/>
    <mergeCell ref="B48:G48"/>
    <mergeCell ref="B53:G53"/>
    <mergeCell ref="B61:G61"/>
    <mergeCell ref="B64:G64"/>
    <mergeCell ref="B70:G70"/>
    <mergeCell ref="B78:G78"/>
    <mergeCell ref="B82:G82"/>
    <mergeCell ref="B86:G86"/>
    <mergeCell ref="B91:G91"/>
    <mergeCell ref="B98:G98"/>
    <mergeCell ref="B99:G99"/>
    <mergeCell ref="B103:G103"/>
    <mergeCell ref="B107:G107"/>
    <mergeCell ref="B110:G110"/>
    <mergeCell ref="B113:G113"/>
    <mergeCell ref="B114:G114"/>
    <mergeCell ref="B124:G124"/>
    <mergeCell ref="B125:G125"/>
    <mergeCell ref="B132:G132"/>
    <mergeCell ref="B138:G138"/>
    <mergeCell ref="B145:G145"/>
    <mergeCell ref="B167:G167"/>
    <mergeCell ref="B173:G173"/>
    <mergeCell ref="B186:G186"/>
    <mergeCell ref="B206:G206"/>
    <mergeCell ref="B212:G212"/>
    <mergeCell ref="F251:G251"/>
    <mergeCell ref="F252:G252"/>
    <mergeCell ref="F253:G253"/>
    <mergeCell ref="B220:G220"/>
    <mergeCell ref="B230:G230"/>
    <mergeCell ref="B237:G237"/>
    <mergeCell ref="B238:G238"/>
    <mergeCell ref="B240:G240"/>
    <mergeCell ref="B244:G244"/>
    <mergeCell ref="B247:G247"/>
  </mergeCells>
  <printOptions/>
  <pageMargins bottom="0.5" footer="0.0" header="0.0" left="0.5" right="0.5" top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1.14"/>
    <col customWidth="1" min="4" max="5" width="10.0"/>
    <col customWidth="1" min="6" max="12" width="8.71"/>
    <col customWidth="1" min="13" max="13" width="13.57"/>
    <col customWidth="1" min="14" max="14" width="13.71"/>
    <col customWidth="1" min="15" max="15" width="16.43"/>
    <col customWidth="1" min="16" max="26" width="8.71"/>
  </cols>
  <sheetData>
    <row r="1" ht="234.75" customHeight="1">
      <c r="A1" s="3"/>
    </row>
    <row r="2">
      <c r="A2" s="7"/>
      <c r="B2" s="8"/>
      <c r="C2" s="8"/>
      <c r="D2" s="8"/>
      <c r="E2" s="8"/>
      <c r="F2" s="8"/>
      <c r="G2" s="8"/>
      <c r="H2" s="9"/>
      <c r="I2" s="10"/>
      <c r="J2" s="10"/>
      <c r="K2" s="10"/>
      <c r="L2" s="10"/>
      <c r="M2" s="10"/>
      <c r="N2" s="10"/>
      <c r="O2" s="10"/>
    </row>
    <row r="3">
      <c r="A3" s="13" t="s">
        <v>3</v>
      </c>
      <c r="B3" s="14" t="s">
        <v>5</v>
      </c>
      <c r="C3" s="14" t="s">
        <v>11</v>
      </c>
      <c r="D3" s="14" t="s">
        <v>13</v>
      </c>
      <c r="E3" s="14" t="s">
        <v>14</v>
      </c>
      <c r="F3" s="14" t="s">
        <v>15</v>
      </c>
      <c r="G3" s="14" t="s">
        <v>18</v>
      </c>
      <c r="H3" s="19" t="s">
        <v>20</v>
      </c>
      <c r="I3" s="21"/>
      <c r="J3" s="14" t="s">
        <v>21</v>
      </c>
      <c r="K3" s="14" t="s">
        <v>22</v>
      </c>
      <c r="L3" s="14" t="s">
        <v>23</v>
      </c>
      <c r="M3" s="14" t="s">
        <v>24</v>
      </c>
      <c r="N3" s="14" t="s">
        <v>25</v>
      </c>
      <c r="O3" s="24" t="s">
        <v>26</v>
      </c>
    </row>
    <row r="4">
      <c r="A4" s="26">
        <v>1.0</v>
      </c>
      <c r="B4" s="27" t="s">
        <v>19</v>
      </c>
      <c r="C4" s="29">
        <v>81749.82</v>
      </c>
      <c r="D4" s="31">
        <v>0.35</v>
      </c>
      <c r="E4" s="31">
        <v>0.25</v>
      </c>
      <c r="F4" s="31">
        <v>0.05</v>
      </c>
      <c r="G4" s="31">
        <v>0.05</v>
      </c>
      <c r="H4" s="33">
        <v>0.05</v>
      </c>
      <c r="I4" s="21"/>
      <c r="J4" s="31">
        <v>0.05</v>
      </c>
      <c r="K4" s="31">
        <v>0.05</v>
      </c>
      <c r="L4" s="31">
        <v>0.05</v>
      </c>
      <c r="M4" s="31">
        <v>0.05</v>
      </c>
      <c r="N4" s="31">
        <v>0.05</v>
      </c>
      <c r="O4" s="38">
        <v>1.0</v>
      </c>
    </row>
    <row r="5">
      <c r="A5" s="40"/>
      <c r="B5" s="40"/>
      <c r="C5" s="40"/>
      <c r="D5" s="41">
        <v>28612.44</v>
      </c>
      <c r="E5" s="41">
        <v>20437.46</v>
      </c>
      <c r="F5" s="41">
        <v>4087.49</v>
      </c>
      <c r="G5" s="41">
        <v>4087.49</v>
      </c>
      <c r="H5" s="42">
        <v>4087.49</v>
      </c>
      <c r="I5" s="21"/>
      <c r="J5" s="41">
        <v>4087.49</v>
      </c>
      <c r="K5" s="41">
        <v>4087.49</v>
      </c>
      <c r="L5" s="41">
        <v>4087.49</v>
      </c>
      <c r="M5" s="41">
        <v>4087.49</v>
      </c>
      <c r="N5" s="41">
        <v>4087.49</v>
      </c>
      <c r="O5" s="43">
        <v>81749.82</v>
      </c>
    </row>
    <row r="6">
      <c r="A6" s="26">
        <v>2.0</v>
      </c>
      <c r="B6" s="27" t="s">
        <v>39</v>
      </c>
      <c r="C6" s="29">
        <v>335122.11</v>
      </c>
      <c r="D6" s="31">
        <v>0.25</v>
      </c>
      <c r="E6" s="31">
        <v>0.25</v>
      </c>
      <c r="F6" s="31">
        <v>0.25</v>
      </c>
      <c r="G6" s="31">
        <v>0.25</v>
      </c>
      <c r="H6" s="44"/>
      <c r="I6" s="45"/>
      <c r="J6" s="45"/>
      <c r="K6" s="45"/>
      <c r="L6" s="45"/>
      <c r="M6" s="45"/>
      <c r="N6" s="45"/>
      <c r="O6" s="38">
        <v>1.0</v>
      </c>
    </row>
    <row r="7">
      <c r="A7" s="40"/>
      <c r="B7" s="40"/>
      <c r="C7" s="40"/>
      <c r="D7" s="41">
        <v>83780.53</v>
      </c>
      <c r="E7" s="41">
        <v>83780.53</v>
      </c>
      <c r="F7" s="41">
        <v>83780.53</v>
      </c>
      <c r="G7" s="41">
        <v>83780.52</v>
      </c>
      <c r="H7" s="10"/>
      <c r="I7" s="46"/>
      <c r="J7" s="46"/>
      <c r="K7" s="46"/>
      <c r="L7" s="46"/>
      <c r="M7" s="46"/>
      <c r="N7" s="46"/>
      <c r="O7" s="43">
        <v>335122.11</v>
      </c>
    </row>
    <row r="8">
      <c r="A8" s="26">
        <v>3.0</v>
      </c>
      <c r="B8" s="27" t="s">
        <v>51</v>
      </c>
      <c r="C8" s="29">
        <v>172373.54</v>
      </c>
      <c r="D8" s="45"/>
      <c r="E8" s="45"/>
      <c r="F8" s="45"/>
      <c r="G8" s="31">
        <v>0.25</v>
      </c>
      <c r="H8" s="33">
        <v>0.4</v>
      </c>
      <c r="I8" s="21"/>
      <c r="J8" s="31">
        <v>0.35</v>
      </c>
      <c r="K8" s="45"/>
      <c r="L8" s="45"/>
      <c r="M8" s="45"/>
      <c r="N8" s="45"/>
      <c r="O8" s="38">
        <v>1.0</v>
      </c>
    </row>
    <row r="9">
      <c r="A9" s="40"/>
      <c r="B9" s="40"/>
      <c r="C9" s="40"/>
      <c r="D9" s="46"/>
      <c r="E9" s="46"/>
      <c r="F9" s="46"/>
      <c r="G9" s="41">
        <v>43093.39</v>
      </c>
      <c r="H9" s="42">
        <v>68949.42</v>
      </c>
      <c r="I9" s="21"/>
      <c r="J9" s="41">
        <v>60330.73</v>
      </c>
      <c r="K9" s="46"/>
      <c r="L9" s="46"/>
      <c r="M9" s="46"/>
      <c r="N9" s="46"/>
      <c r="O9" s="43">
        <v>172373.54</v>
      </c>
    </row>
    <row r="10">
      <c r="A10" s="26">
        <v>4.0</v>
      </c>
      <c r="B10" s="27" t="s">
        <v>67</v>
      </c>
      <c r="C10" s="29">
        <v>58173.47</v>
      </c>
      <c r="D10" s="45"/>
      <c r="E10" s="45"/>
      <c r="F10" s="45"/>
      <c r="G10" s="31">
        <v>0.35</v>
      </c>
      <c r="H10" s="33">
        <v>0.4</v>
      </c>
      <c r="I10" s="21"/>
      <c r="J10" s="31">
        <v>0.1</v>
      </c>
      <c r="K10" s="31">
        <v>0.15</v>
      </c>
      <c r="L10" s="45"/>
      <c r="M10" s="45"/>
      <c r="N10" s="45"/>
      <c r="O10" s="38">
        <v>1.0</v>
      </c>
    </row>
    <row r="11">
      <c r="A11" s="40"/>
      <c r="B11" s="40"/>
      <c r="C11" s="40"/>
      <c r="D11" s="46"/>
      <c r="E11" s="46"/>
      <c r="F11" s="46"/>
      <c r="G11" s="41">
        <v>20360.71</v>
      </c>
      <c r="H11" s="42">
        <v>23269.39</v>
      </c>
      <c r="I11" s="21"/>
      <c r="J11" s="41">
        <v>5817.35</v>
      </c>
      <c r="K11" s="41">
        <v>8726.02</v>
      </c>
      <c r="L11" s="46"/>
      <c r="M11" s="46"/>
      <c r="N11" s="46"/>
      <c r="O11" s="43">
        <v>58173.47</v>
      </c>
    </row>
    <row r="12">
      <c r="A12" s="26">
        <v>5.0</v>
      </c>
      <c r="B12" s="27" t="s">
        <v>75</v>
      </c>
      <c r="C12" s="29">
        <v>81278.4</v>
      </c>
      <c r="D12" s="45"/>
      <c r="E12" s="45"/>
      <c r="F12" s="45"/>
      <c r="G12" s="45"/>
      <c r="H12" s="33">
        <v>0.1</v>
      </c>
      <c r="I12" s="21"/>
      <c r="J12" s="31">
        <v>0.25</v>
      </c>
      <c r="K12" s="31">
        <v>0.25</v>
      </c>
      <c r="L12" s="31">
        <v>0.25</v>
      </c>
      <c r="M12" s="31">
        <v>0.15</v>
      </c>
      <c r="N12" s="45"/>
      <c r="O12" s="38">
        <v>1.0</v>
      </c>
    </row>
    <row r="13">
      <c r="A13" s="40"/>
      <c r="B13" s="40"/>
      <c r="C13" s="40"/>
      <c r="D13" s="46"/>
      <c r="E13" s="46"/>
      <c r="F13" s="46"/>
      <c r="G13" s="46"/>
      <c r="H13" s="42">
        <v>8127.84</v>
      </c>
      <c r="I13" s="21"/>
      <c r="J13" s="41">
        <v>20319.6</v>
      </c>
      <c r="K13" s="41">
        <v>20319.6</v>
      </c>
      <c r="L13" s="41">
        <v>20319.6</v>
      </c>
      <c r="M13" s="41">
        <v>12191.76</v>
      </c>
      <c r="N13" s="46"/>
      <c r="O13" s="43">
        <v>81278.4</v>
      </c>
    </row>
    <row r="14">
      <c r="A14" s="26">
        <v>6.0</v>
      </c>
      <c r="B14" s="27" t="s">
        <v>82</v>
      </c>
      <c r="C14" s="29">
        <v>59674.7</v>
      </c>
      <c r="D14" s="45"/>
      <c r="E14" s="45"/>
      <c r="F14" s="45"/>
      <c r="G14" s="45"/>
      <c r="H14" s="44"/>
      <c r="I14" s="45"/>
      <c r="J14" s="31">
        <v>0.5</v>
      </c>
      <c r="K14" s="31">
        <v>0.5</v>
      </c>
      <c r="L14" s="45"/>
      <c r="M14" s="45"/>
      <c r="N14" s="45"/>
      <c r="O14" s="38">
        <v>1.0</v>
      </c>
    </row>
    <row r="15">
      <c r="A15" s="40"/>
      <c r="B15" s="40"/>
      <c r="C15" s="40"/>
      <c r="D15" s="46"/>
      <c r="E15" s="46"/>
      <c r="F15" s="46"/>
      <c r="G15" s="46"/>
      <c r="H15" s="10"/>
      <c r="I15" s="46"/>
      <c r="J15" s="41">
        <v>29837.35</v>
      </c>
      <c r="K15" s="41">
        <v>29837.35</v>
      </c>
      <c r="L15" s="46"/>
      <c r="M15" s="46"/>
      <c r="N15" s="46"/>
      <c r="O15" s="43">
        <v>59674.7</v>
      </c>
    </row>
    <row r="16">
      <c r="A16" s="26">
        <v>7.0</v>
      </c>
      <c r="B16" s="27" t="s">
        <v>92</v>
      </c>
      <c r="C16" s="29">
        <v>10534.5</v>
      </c>
      <c r="D16" s="45"/>
      <c r="E16" s="45"/>
      <c r="F16" s="45"/>
      <c r="G16" s="45"/>
      <c r="H16" s="44"/>
      <c r="I16" s="45"/>
      <c r="J16" s="31">
        <v>0.5</v>
      </c>
      <c r="K16" s="31">
        <v>0.5</v>
      </c>
      <c r="L16" s="45"/>
      <c r="M16" s="45"/>
      <c r="N16" s="45"/>
      <c r="O16" s="38">
        <v>1.0</v>
      </c>
    </row>
    <row r="17">
      <c r="A17" s="40"/>
      <c r="B17" s="40"/>
      <c r="C17" s="40"/>
      <c r="D17" s="46"/>
      <c r="E17" s="46"/>
      <c r="F17" s="46"/>
      <c r="G17" s="46"/>
      <c r="H17" s="10"/>
      <c r="I17" s="46"/>
      <c r="J17" s="41">
        <v>5267.25</v>
      </c>
      <c r="K17" s="41">
        <v>5267.25</v>
      </c>
      <c r="L17" s="46"/>
      <c r="M17" s="46"/>
      <c r="N17" s="46"/>
      <c r="O17" s="43">
        <v>10534.5</v>
      </c>
    </row>
    <row r="18">
      <c r="A18" s="26">
        <v>8.0</v>
      </c>
      <c r="B18" s="27" t="s">
        <v>102</v>
      </c>
      <c r="C18" s="29">
        <v>56338.71</v>
      </c>
      <c r="D18" s="45"/>
      <c r="E18" s="45"/>
      <c r="F18" s="45"/>
      <c r="G18" s="45"/>
      <c r="H18" s="33">
        <v>0.25</v>
      </c>
      <c r="I18" s="21"/>
      <c r="J18" s="31">
        <v>0.1</v>
      </c>
      <c r="K18" s="31">
        <v>0.25</v>
      </c>
      <c r="L18" s="31">
        <v>0.25</v>
      </c>
      <c r="M18" s="31">
        <v>0.1</v>
      </c>
      <c r="N18" s="31">
        <v>0.05</v>
      </c>
      <c r="O18" s="38">
        <v>1.0</v>
      </c>
    </row>
    <row r="19">
      <c r="A19" s="40"/>
      <c r="B19" s="40"/>
      <c r="C19" s="40"/>
      <c r="D19" s="46"/>
      <c r="E19" s="46"/>
      <c r="F19" s="46"/>
      <c r="G19" s="46"/>
      <c r="H19" s="42">
        <v>14084.68</v>
      </c>
      <c r="I19" s="21"/>
      <c r="J19" s="41">
        <v>5633.87</v>
      </c>
      <c r="K19" s="41">
        <v>14084.68</v>
      </c>
      <c r="L19" s="41">
        <v>14084.68</v>
      </c>
      <c r="M19" s="41">
        <v>5633.87</v>
      </c>
      <c r="N19" s="41">
        <v>2816.93</v>
      </c>
      <c r="O19" s="43">
        <v>56338.71</v>
      </c>
    </row>
    <row r="20">
      <c r="A20" s="26">
        <v>9.0</v>
      </c>
      <c r="B20" s="27" t="s">
        <v>112</v>
      </c>
      <c r="C20" s="29">
        <v>16280.16</v>
      </c>
      <c r="D20" s="45"/>
      <c r="E20" s="45"/>
      <c r="F20" s="45"/>
      <c r="G20" s="45"/>
      <c r="H20" s="44"/>
      <c r="I20" s="45"/>
      <c r="J20" s="45"/>
      <c r="K20" s="45"/>
      <c r="L20" s="31">
        <v>0.25</v>
      </c>
      <c r="M20" s="31">
        <v>0.5</v>
      </c>
      <c r="N20" s="31">
        <v>0.25</v>
      </c>
      <c r="O20" s="38">
        <v>1.0</v>
      </c>
    </row>
    <row r="21" ht="15.75" customHeight="1">
      <c r="A21" s="40"/>
      <c r="B21" s="40"/>
      <c r="C21" s="40"/>
      <c r="D21" s="46"/>
      <c r="E21" s="46"/>
      <c r="F21" s="46"/>
      <c r="G21" s="46"/>
      <c r="H21" s="10"/>
      <c r="I21" s="46"/>
      <c r="J21" s="46"/>
      <c r="K21" s="46"/>
      <c r="L21" s="41">
        <v>4070.04</v>
      </c>
      <c r="M21" s="41">
        <v>8140.08</v>
      </c>
      <c r="N21" s="41">
        <v>4070.04</v>
      </c>
      <c r="O21" s="43">
        <v>16280.16</v>
      </c>
    </row>
    <row r="22" ht="15.75" customHeight="1">
      <c r="A22" s="26">
        <v>10.0</v>
      </c>
      <c r="B22" s="27" t="s">
        <v>121</v>
      </c>
      <c r="C22" s="29">
        <v>53631.72</v>
      </c>
      <c r="D22" s="45"/>
      <c r="E22" s="45"/>
      <c r="F22" s="45"/>
      <c r="G22" s="45"/>
      <c r="H22" s="44"/>
      <c r="I22" s="45"/>
      <c r="J22" s="45"/>
      <c r="K22" s="31">
        <v>0.25</v>
      </c>
      <c r="L22" s="31">
        <v>0.25</v>
      </c>
      <c r="M22" s="31">
        <v>0.25</v>
      </c>
      <c r="N22" s="31">
        <v>0.25</v>
      </c>
      <c r="O22" s="38">
        <v>1.0</v>
      </c>
    </row>
    <row r="23" ht="15.75" customHeight="1">
      <c r="A23" s="40"/>
      <c r="B23" s="40"/>
      <c r="C23" s="40"/>
      <c r="D23" s="46"/>
      <c r="E23" s="46"/>
      <c r="F23" s="46"/>
      <c r="G23" s="46"/>
      <c r="H23" s="10"/>
      <c r="I23" s="46"/>
      <c r="J23" s="46"/>
      <c r="K23" s="41">
        <v>13407.93</v>
      </c>
      <c r="L23" s="41">
        <v>13407.93</v>
      </c>
      <c r="M23" s="41">
        <v>13407.93</v>
      </c>
      <c r="N23" s="41">
        <v>13407.93</v>
      </c>
      <c r="O23" s="43">
        <v>53631.72</v>
      </c>
    </row>
    <row r="24" ht="15.75" customHeight="1">
      <c r="A24" s="26">
        <v>11.0</v>
      </c>
      <c r="B24" s="27" t="s">
        <v>128</v>
      </c>
      <c r="C24" s="29">
        <v>205895.45</v>
      </c>
      <c r="D24" s="45"/>
      <c r="E24" s="45"/>
      <c r="F24" s="31">
        <v>0.1</v>
      </c>
      <c r="G24" s="31">
        <v>0.15</v>
      </c>
      <c r="H24" s="33">
        <v>0.2</v>
      </c>
      <c r="I24" s="21"/>
      <c r="J24" s="31">
        <v>0.1</v>
      </c>
      <c r="K24" s="31">
        <v>0.2</v>
      </c>
      <c r="L24" s="31">
        <v>0.1</v>
      </c>
      <c r="M24" s="31">
        <v>0.1</v>
      </c>
      <c r="N24" s="31">
        <v>0.05</v>
      </c>
      <c r="O24" s="38">
        <v>1.0</v>
      </c>
    </row>
    <row r="25" ht="15.75" customHeight="1">
      <c r="A25" s="40"/>
      <c r="B25" s="40"/>
      <c r="C25" s="40"/>
      <c r="D25" s="46"/>
      <c r="E25" s="46"/>
      <c r="F25" s="41">
        <v>20589.55</v>
      </c>
      <c r="G25" s="41">
        <v>30884.32</v>
      </c>
      <c r="H25" s="42">
        <v>41179.09</v>
      </c>
      <c r="I25" s="21"/>
      <c r="J25" s="41">
        <v>20589.55</v>
      </c>
      <c r="K25" s="41">
        <v>41179.09</v>
      </c>
      <c r="L25" s="41">
        <v>20589.55</v>
      </c>
      <c r="M25" s="41">
        <v>20589.55</v>
      </c>
      <c r="N25" s="41">
        <v>10294.75</v>
      </c>
      <c r="O25" s="43">
        <v>205895.45</v>
      </c>
    </row>
    <row r="26" ht="20.25" customHeight="1">
      <c r="A26" s="26">
        <v>12.0</v>
      </c>
      <c r="B26" s="27" t="s">
        <v>138</v>
      </c>
      <c r="C26" s="29">
        <v>936.56</v>
      </c>
      <c r="D26" s="45"/>
      <c r="E26" s="45"/>
      <c r="F26" s="45"/>
      <c r="G26" s="45"/>
      <c r="H26" s="44"/>
      <c r="I26" s="45"/>
      <c r="J26" s="45"/>
      <c r="K26" s="45"/>
      <c r="L26" s="45"/>
      <c r="M26" s="31">
        <v>0.5</v>
      </c>
      <c r="N26" s="31">
        <v>0.5</v>
      </c>
      <c r="O26" s="38">
        <v>1.0</v>
      </c>
    </row>
    <row r="27" ht="15.75" customHeight="1">
      <c r="A27" s="40"/>
      <c r="B27" s="40"/>
      <c r="C27" s="40"/>
      <c r="D27" s="46"/>
      <c r="E27" s="46"/>
      <c r="F27" s="46"/>
      <c r="G27" s="46"/>
      <c r="H27" s="10"/>
      <c r="I27" s="46"/>
      <c r="J27" s="46"/>
      <c r="K27" s="46"/>
      <c r="L27" s="46"/>
      <c r="M27" s="41">
        <v>468.28</v>
      </c>
      <c r="N27" s="41">
        <v>468.28</v>
      </c>
      <c r="O27" s="43">
        <v>936.56</v>
      </c>
    </row>
    <row r="28" ht="15.75" customHeight="1">
      <c r="A28" s="26">
        <v>13.0</v>
      </c>
      <c r="B28" s="27" t="s">
        <v>143</v>
      </c>
      <c r="C28" s="29">
        <v>78444.94</v>
      </c>
      <c r="D28" s="45"/>
      <c r="E28" s="45"/>
      <c r="F28" s="45"/>
      <c r="G28" s="45"/>
      <c r="H28" s="44"/>
      <c r="I28" s="45"/>
      <c r="J28" s="45"/>
      <c r="K28" s="31">
        <v>0.25</v>
      </c>
      <c r="L28" s="31">
        <v>0.25</v>
      </c>
      <c r="M28" s="31">
        <v>0.25</v>
      </c>
      <c r="N28" s="31">
        <v>0.25</v>
      </c>
      <c r="O28" s="38">
        <v>1.0</v>
      </c>
    </row>
    <row r="29" ht="15.75" customHeight="1">
      <c r="A29" s="40"/>
      <c r="B29" s="40"/>
      <c r="C29" s="40"/>
      <c r="D29" s="46"/>
      <c r="E29" s="46"/>
      <c r="F29" s="46"/>
      <c r="G29" s="46"/>
      <c r="H29" s="10"/>
      <c r="I29" s="46"/>
      <c r="J29" s="46"/>
      <c r="K29" s="41">
        <v>19611.24</v>
      </c>
      <c r="L29" s="41">
        <v>19611.24</v>
      </c>
      <c r="M29" s="41">
        <v>19611.24</v>
      </c>
      <c r="N29" s="41">
        <v>19611.22</v>
      </c>
      <c r="O29" s="43">
        <v>78444.94</v>
      </c>
    </row>
    <row r="30" ht="15.75" customHeight="1">
      <c r="A30" s="26">
        <v>14.0</v>
      </c>
      <c r="B30" s="27" t="s">
        <v>151</v>
      </c>
      <c r="C30" s="29">
        <v>46132.36</v>
      </c>
      <c r="D30" s="45"/>
      <c r="E30" s="45"/>
      <c r="F30" s="45"/>
      <c r="G30" s="45"/>
      <c r="H30" s="44"/>
      <c r="I30" s="45"/>
      <c r="J30" s="31">
        <v>0.6</v>
      </c>
      <c r="K30" s="31">
        <v>0.1</v>
      </c>
      <c r="L30" s="31">
        <v>0.1</v>
      </c>
      <c r="M30" s="31">
        <v>0.1</v>
      </c>
      <c r="N30" s="31">
        <v>0.1</v>
      </c>
      <c r="O30" s="38">
        <v>1.0</v>
      </c>
    </row>
    <row r="31" ht="15.75" customHeight="1">
      <c r="A31" s="40"/>
      <c r="B31" s="40"/>
      <c r="C31" s="40"/>
      <c r="D31" s="46"/>
      <c r="E31" s="46"/>
      <c r="F31" s="46"/>
      <c r="G31" s="46"/>
      <c r="H31" s="10"/>
      <c r="I31" s="46"/>
      <c r="J31" s="41">
        <v>27679.42</v>
      </c>
      <c r="K31" s="41">
        <v>4613.24</v>
      </c>
      <c r="L31" s="41">
        <v>4613.24</v>
      </c>
      <c r="M31" s="41">
        <v>4613.24</v>
      </c>
      <c r="N31" s="41">
        <v>4613.22</v>
      </c>
      <c r="O31" s="43">
        <v>46132.36</v>
      </c>
    </row>
    <row r="32" ht="15.75" customHeight="1">
      <c r="A32" s="26">
        <v>15.0</v>
      </c>
      <c r="B32" s="27" t="s">
        <v>161</v>
      </c>
      <c r="C32" s="29">
        <v>69137.1</v>
      </c>
      <c r="D32" s="45"/>
      <c r="E32" s="45"/>
      <c r="F32" s="45"/>
      <c r="G32" s="45"/>
      <c r="H32" s="44"/>
      <c r="I32" s="45"/>
      <c r="J32" s="45"/>
      <c r="K32" s="45"/>
      <c r="L32" s="31">
        <v>0.25</v>
      </c>
      <c r="M32" s="31">
        <v>0.5</v>
      </c>
      <c r="N32" s="31">
        <v>0.25</v>
      </c>
      <c r="O32" s="38">
        <v>1.0</v>
      </c>
    </row>
    <row r="33" ht="15.75" customHeight="1">
      <c r="A33" s="40"/>
      <c r="B33" s="40"/>
      <c r="C33" s="40"/>
      <c r="D33" s="46"/>
      <c r="E33" s="46"/>
      <c r="F33" s="46"/>
      <c r="G33" s="46"/>
      <c r="H33" s="10"/>
      <c r="I33" s="46"/>
      <c r="J33" s="46"/>
      <c r="K33" s="46"/>
      <c r="L33" s="41">
        <v>17284.28</v>
      </c>
      <c r="M33" s="41">
        <v>34568.55</v>
      </c>
      <c r="N33" s="41">
        <v>17284.27</v>
      </c>
      <c r="O33" s="43">
        <v>69137.1</v>
      </c>
    </row>
    <row r="34" ht="15.75" customHeight="1">
      <c r="A34" s="26">
        <v>16.0</v>
      </c>
      <c r="B34" s="27" t="s">
        <v>167</v>
      </c>
      <c r="C34" s="29">
        <v>11686.54</v>
      </c>
      <c r="D34" s="45"/>
      <c r="E34" s="45"/>
      <c r="F34" s="45"/>
      <c r="G34" s="45"/>
      <c r="H34" s="44"/>
      <c r="I34" s="45"/>
      <c r="J34" s="45"/>
      <c r="K34" s="45"/>
      <c r="L34" s="45"/>
      <c r="M34" s="31">
        <v>0.5</v>
      </c>
      <c r="N34" s="31">
        <v>0.5</v>
      </c>
      <c r="O34" s="38">
        <v>1.0</v>
      </c>
    </row>
    <row r="35" ht="15.75" customHeight="1">
      <c r="A35" s="40"/>
      <c r="B35" s="40"/>
      <c r="C35" s="40"/>
      <c r="D35" s="46"/>
      <c r="E35" s="46"/>
      <c r="F35" s="46"/>
      <c r="G35" s="46"/>
      <c r="H35" s="10"/>
      <c r="I35" s="46"/>
      <c r="J35" s="46"/>
      <c r="K35" s="46"/>
      <c r="L35" s="46"/>
      <c r="M35" s="41">
        <v>5843.27</v>
      </c>
      <c r="N35" s="41">
        <v>5843.27</v>
      </c>
      <c r="O35" s="43">
        <v>11686.54</v>
      </c>
    </row>
    <row r="36" ht="15.75" customHeight="1">
      <c r="A36" s="26">
        <v>17.0</v>
      </c>
      <c r="B36" s="27" t="s">
        <v>173</v>
      </c>
      <c r="C36" s="29">
        <v>4669.08</v>
      </c>
      <c r="D36" s="45"/>
      <c r="E36" s="45"/>
      <c r="F36" s="45"/>
      <c r="G36" s="45"/>
      <c r="H36" s="33">
        <v>0.15</v>
      </c>
      <c r="I36" s="21"/>
      <c r="J36" s="31">
        <v>0.15</v>
      </c>
      <c r="K36" s="31">
        <v>0.3</v>
      </c>
      <c r="L36" s="31">
        <v>0.3</v>
      </c>
      <c r="M36" s="45"/>
      <c r="N36" s="31">
        <v>0.1</v>
      </c>
      <c r="O36" s="38">
        <v>1.0</v>
      </c>
    </row>
    <row r="37" ht="15.75" customHeight="1">
      <c r="A37" s="40"/>
      <c r="B37" s="40"/>
      <c r="C37" s="40"/>
      <c r="D37" s="46"/>
      <c r="E37" s="46"/>
      <c r="F37" s="46"/>
      <c r="G37" s="46"/>
      <c r="H37" s="42">
        <v>700.36</v>
      </c>
      <c r="I37" s="21"/>
      <c r="J37" s="41">
        <v>700.36</v>
      </c>
      <c r="K37" s="41">
        <v>1400.72</v>
      </c>
      <c r="L37" s="41">
        <v>1400.72</v>
      </c>
      <c r="M37" s="46"/>
      <c r="N37" s="41">
        <v>466.92</v>
      </c>
      <c r="O37" s="43">
        <v>4669.08</v>
      </c>
    </row>
    <row r="38" ht="15.75" customHeight="1">
      <c r="A38" s="26">
        <v>18.0</v>
      </c>
      <c r="B38" s="27" t="s">
        <v>182</v>
      </c>
      <c r="C38" s="29">
        <v>3629.47</v>
      </c>
      <c r="D38" s="45"/>
      <c r="E38" s="45"/>
      <c r="F38" s="45"/>
      <c r="G38" s="45"/>
      <c r="H38" s="44"/>
      <c r="I38" s="45"/>
      <c r="J38" s="45"/>
      <c r="K38" s="45"/>
      <c r="L38" s="45"/>
      <c r="M38" s="45"/>
      <c r="N38" s="31">
        <v>1.0</v>
      </c>
      <c r="O38" s="38">
        <v>1.0</v>
      </c>
    </row>
    <row r="39" ht="15.75" customHeight="1">
      <c r="A39" s="40"/>
      <c r="B39" s="40"/>
      <c r="C39" s="40"/>
      <c r="D39" s="46"/>
      <c r="E39" s="46"/>
      <c r="F39" s="46"/>
      <c r="G39" s="46"/>
      <c r="H39" s="10"/>
      <c r="I39" s="46"/>
      <c r="J39" s="46"/>
      <c r="K39" s="46"/>
      <c r="L39" s="46"/>
      <c r="M39" s="46"/>
      <c r="N39" s="41">
        <v>3629.47</v>
      </c>
      <c r="O39" s="43">
        <v>3629.47</v>
      </c>
    </row>
    <row r="40" ht="15.75" customHeight="1">
      <c r="A40" s="47"/>
      <c r="B40" s="48"/>
      <c r="C40" s="49">
        <v>1345688.63</v>
      </c>
      <c r="D40" s="41">
        <v>112392.97</v>
      </c>
      <c r="E40" s="41">
        <v>104217.99</v>
      </c>
      <c r="F40" s="41">
        <v>108457.57</v>
      </c>
      <c r="G40" s="41">
        <v>182206.43</v>
      </c>
      <c r="H40" s="42">
        <v>160398.27</v>
      </c>
      <c r="I40" s="21"/>
      <c r="J40" s="41">
        <v>180262.97</v>
      </c>
      <c r="K40" s="41">
        <v>162534.61</v>
      </c>
      <c r="L40" s="41">
        <v>119468.77</v>
      </c>
      <c r="M40" s="41">
        <v>129155.26</v>
      </c>
      <c r="N40" s="41">
        <v>86593.79</v>
      </c>
      <c r="O40" s="50">
        <v>1345688.63</v>
      </c>
    </row>
    <row r="41" ht="15.75" customHeight="1">
      <c r="A41" s="51"/>
      <c r="B41" s="52"/>
      <c r="C41" s="53"/>
      <c r="D41" s="41">
        <v>112392.97</v>
      </c>
      <c r="E41" s="41">
        <v>216610.96</v>
      </c>
      <c r="F41" s="41">
        <v>325068.53</v>
      </c>
      <c r="G41" s="41">
        <v>507274.96</v>
      </c>
      <c r="H41" s="42">
        <v>667673.23</v>
      </c>
      <c r="I41" s="21"/>
      <c r="J41" s="41">
        <v>847936.2</v>
      </c>
      <c r="K41" s="54">
        <v>1010470.81</v>
      </c>
      <c r="L41" s="54">
        <v>1129939.58</v>
      </c>
      <c r="M41" s="54">
        <v>1259094.84</v>
      </c>
      <c r="N41" s="54">
        <v>1345688.63</v>
      </c>
      <c r="O41" s="40"/>
    </row>
    <row r="42" ht="15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ht="15.75" customHeight="1">
      <c r="A43" s="55" t="s">
        <v>204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7">
        <f>'Orçamento'!I2</f>
        <v>0</v>
      </c>
      <c r="P43" s="55"/>
    </row>
    <row r="44" ht="15.75" customHeight="1">
      <c r="A44" s="58" t="s">
        <v>3</v>
      </c>
      <c r="B44" s="59" t="s">
        <v>5</v>
      </c>
      <c r="C44" s="59" t="s">
        <v>11</v>
      </c>
      <c r="D44" s="59" t="s">
        <v>13</v>
      </c>
      <c r="E44" s="59" t="s">
        <v>14</v>
      </c>
      <c r="F44" s="59" t="s">
        <v>15</v>
      </c>
      <c r="G44" s="59" t="s">
        <v>18</v>
      </c>
      <c r="H44" s="60" t="s">
        <v>20</v>
      </c>
      <c r="I44" s="61"/>
      <c r="J44" s="59" t="s">
        <v>21</v>
      </c>
      <c r="K44" s="59" t="s">
        <v>22</v>
      </c>
      <c r="L44" s="59" t="s">
        <v>23</v>
      </c>
      <c r="M44" s="59" t="s">
        <v>24</v>
      </c>
      <c r="N44" s="59" t="s">
        <v>25</v>
      </c>
      <c r="O44" s="62" t="s">
        <v>26</v>
      </c>
    </row>
    <row r="45" ht="15.75" customHeight="1">
      <c r="A45" s="26">
        <v>1.0</v>
      </c>
      <c r="B45" s="27" t="s">
        <v>19</v>
      </c>
      <c r="C45" s="29">
        <f>C4-(C4*$O$43)</f>
        <v>81749.82</v>
      </c>
      <c r="D45" s="31">
        <v>0.35</v>
      </c>
      <c r="E45" s="31">
        <v>0.25</v>
      </c>
      <c r="F45" s="31">
        <v>0.05</v>
      </c>
      <c r="G45" s="31">
        <v>0.05</v>
      </c>
      <c r="H45" s="33">
        <v>0.05</v>
      </c>
      <c r="I45" s="21"/>
      <c r="J45" s="31">
        <v>0.05</v>
      </c>
      <c r="K45" s="31">
        <v>0.05</v>
      </c>
      <c r="L45" s="31">
        <v>0.05</v>
      </c>
      <c r="M45" s="31">
        <v>0.05</v>
      </c>
      <c r="N45" s="31">
        <v>0.05</v>
      </c>
      <c r="O45" s="38">
        <v>1.0</v>
      </c>
    </row>
    <row r="46" ht="15.75" customHeight="1">
      <c r="A46" s="40"/>
      <c r="B46" s="40"/>
      <c r="C46" s="40"/>
      <c r="D46" s="41">
        <f t="shared" ref="D46:H46" si="1">D5-(D5*$O$43)</f>
        <v>28612.44</v>
      </c>
      <c r="E46" s="41">
        <f t="shared" si="1"/>
        <v>20437.46</v>
      </c>
      <c r="F46" s="41">
        <f t="shared" si="1"/>
        <v>4087.49</v>
      </c>
      <c r="G46" s="41">
        <f t="shared" si="1"/>
        <v>4087.49</v>
      </c>
      <c r="H46" s="63">
        <f t="shared" si="1"/>
        <v>4087.49</v>
      </c>
      <c r="I46" s="64"/>
      <c r="J46" s="41">
        <f t="shared" ref="J46:N46" si="2">J5-(J5*$O$43)</f>
        <v>4087.49</v>
      </c>
      <c r="K46" s="41">
        <f t="shared" si="2"/>
        <v>4087.49</v>
      </c>
      <c r="L46" s="41">
        <f t="shared" si="2"/>
        <v>4087.49</v>
      </c>
      <c r="M46" s="41">
        <f t="shared" si="2"/>
        <v>4087.49</v>
      </c>
      <c r="N46" s="41">
        <f t="shared" si="2"/>
        <v>4087.49</v>
      </c>
      <c r="O46" s="43">
        <f>SUM(D46:N46)</f>
        <v>81749.82</v>
      </c>
    </row>
    <row r="47" ht="15.75" customHeight="1">
      <c r="A47" s="26">
        <v>2.0</v>
      </c>
      <c r="B47" s="27" t="s">
        <v>39</v>
      </c>
      <c r="C47" s="29">
        <f>C6-(C6*$O$43)</f>
        <v>335122.11</v>
      </c>
      <c r="D47" s="31">
        <v>0.25</v>
      </c>
      <c r="E47" s="31">
        <v>0.25</v>
      </c>
      <c r="F47" s="31">
        <v>0.25</v>
      </c>
      <c r="G47" s="31">
        <v>0.25</v>
      </c>
      <c r="H47" s="65"/>
      <c r="I47" s="66"/>
      <c r="J47" s="45"/>
      <c r="K47" s="45"/>
      <c r="L47" s="45"/>
      <c r="M47" s="45"/>
      <c r="N47" s="45"/>
      <c r="O47" s="38">
        <v>1.0</v>
      </c>
    </row>
    <row r="48" ht="15.75" customHeight="1">
      <c r="A48" s="40"/>
      <c r="B48" s="40"/>
      <c r="C48" s="40"/>
      <c r="D48" s="41">
        <f t="shared" ref="D48:G48" si="3">D7-(D7*$O$43)</f>
        <v>83780.53</v>
      </c>
      <c r="E48" s="41">
        <f t="shared" si="3"/>
        <v>83780.53</v>
      </c>
      <c r="F48" s="41">
        <f t="shared" si="3"/>
        <v>83780.53</v>
      </c>
      <c r="G48" s="41">
        <f t="shared" si="3"/>
        <v>83780.52</v>
      </c>
      <c r="H48" s="10"/>
      <c r="I48" s="46"/>
      <c r="J48" s="46"/>
      <c r="K48" s="46"/>
      <c r="L48" s="46"/>
      <c r="M48" s="46"/>
      <c r="N48" s="46"/>
      <c r="O48" s="43">
        <f>SUM(D48:N48)</f>
        <v>335122.11</v>
      </c>
    </row>
    <row r="49" ht="15.75" customHeight="1">
      <c r="A49" s="26">
        <v>3.0</v>
      </c>
      <c r="B49" s="27" t="s">
        <v>51</v>
      </c>
      <c r="C49" s="29">
        <f>C8-(C8*$O$43)</f>
        <v>172373.54</v>
      </c>
      <c r="D49" s="45"/>
      <c r="E49" s="45"/>
      <c r="F49" s="45"/>
      <c r="G49" s="31">
        <v>0.25</v>
      </c>
      <c r="H49" s="33">
        <v>0.4</v>
      </c>
      <c r="I49" s="21"/>
      <c r="J49" s="31">
        <v>0.35</v>
      </c>
      <c r="K49" s="45"/>
      <c r="L49" s="45"/>
      <c r="M49" s="45"/>
      <c r="N49" s="45"/>
      <c r="O49" s="38">
        <v>1.0</v>
      </c>
    </row>
    <row r="50" ht="15.75" customHeight="1">
      <c r="A50" s="40"/>
      <c r="B50" s="40"/>
      <c r="C50" s="40"/>
      <c r="D50" s="46"/>
      <c r="E50" s="46"/>
      <c r="F50" s="46"/>
      <c r="G50" s="41">
        <f t="shared" ref="G50:H50" si="4">G9-(G9*$O$43)</f>
        <v>43093.39</v>
      </c>
      <c r="H50" s="63">
        <f t="shared" si="4"/>
        <v>68949.42</v>
      </c>
      <c r="I50" s="64"/>
      <c r="J50" s="41">
        <f>J9-(J9*$O$43)</f>
        <v>60330.73</v>
      </c>
      <c r="K50" s="46"/>
      <c r="L50" s="46"/>
      <c r="M50" s="46"/>
      <c r="N50" s="46"/>
      <c r="O50" s="43">
        <f>SUM(D50:N50)</f>
        <v>172373.54</v>
      </c>
    </row>
    <row r="51" ht="15.75" customHeight="1">
      <c r="A51" s="26">
        <v>4.0</v>
      </c>
      <c r="B51" s="27" t="s">
        <v>67</v>
      </c>
      <c r="C51" s="29">
        <f>C10-(C10*$O$43)</f>
        <v>58173.47</v>
      </c>
      <c r="D51" s="45"/>
      <c r="E51" s="45"/>
      <c r="F51" s="45"/>
      <c r="G51" s="31">
        <v>0.35</v>
      </c>
      <c r="H51" s="33">
        <v>0.4</v>
      </c>
      <c r="I51" s="21"/>
      <c r="J51" s="31">
        <v>0.1</v>
      </c>
      <c r="K51" s="31">
        <v>0.15</v>
      </c>
      <c r="L51" s="45"/>
      <c r="M51" s="45"/>
      <c r="N51" s="45"/>
      <c r="O51" s="38">
        <v>1.0</v>
      </c>
    </row>
    <row r="52" ht="15.75" customHeight="1">
      <c r="A52" s="40"/>
      <c r="B52" s="40"/>
      <c r="C52" s="40"/>
      <c r="D52" s="46"/>
      <c r="E52" s="46"/>
      <c r="F52" s="46"/>
      <c r="G52" s="41">
        <f t="shared" ref="G52:H52" si="5">G11-(G11*$O$43)</f>
        <v>20360.71</v>
      </c>
      <c r="H52" s="63">
        <f t="shared" si="5"/>
        <v>23269.39</v>
      </c>
      <c r="I52" s="64"/>
      <c r="J52" s="41">
        <f t="shared" ref="J52:K52" si="6">J11-(J11*$O$43)</f>
        <v>5817.35</v>
      </c>
      <c r="K52" s="41">
        <f t="shared" si="6"/>
        <v>8726.02</v>
      </c>
      <c r="L52" s="46"/>
      <c r="M52" s="46"/>
      <c r="N52" s="46"/>
      <c r="O52" s="43">
        <f>SUM(D52:N52)</f>
        <v>58173.47</v>
      </c>
    </row>
    <row r="53" ht="15.75" customHeight="1">
      <c r="A53" s="26">
        <v>5.0</v>
      </c>
      <c r="B53" s="27" t="s">
        <v>75</v>
      </c>
      <c r="C53" s="29">
        <f>C12-(C12*$O$43)</f>
        <v>81278.4</v>
      </c>
      <c r="D53" s="45"/>
      <c r="E53" s="45"/>
      <c r="F53" s="45"/>
      <c r="G53" s="45"/>
      <c r="H53" s="33">
        <v>0.1</v>
      </c>
      <c r="I53" s="21"/>
      <c r="J53" s="31">
        <v>0.25</v>
      </c>
      <c r="K53" s="31">
        <v>0.25</v>
      </c>
      <c r="L53" s="31">
        <v>0.25</v>
      </c>
      <c r="M53" s="31">
        <v>0.15</v>
      </c>
      <c r="N53" s="45"/>
      <c r="O53" s="38">
        <v>1.0</v>
      </c>
    </row>
    <row r="54" ht="15.75" customHeight="1">
      <c r="A54" s="40"/>
      <c r="B54" s="40"/>
      <c r="C54" s="40"/>
      <c r="D54" s="46"/>
      <c r="E54" s="46"/>
      <c r="F54" s="46"/>
      <c r="G54" s="46"/>
      <c r="H54" s="63">
        <f>H13-(H13*$O$43)</f>
        <v>8127.84</v>
      </c>
      <c r="I54" s="64"/>
      <c r="J54" s="41">
        <f t="shared" ref="J54:M54" si="7">J13-(J13*$O$43)</f>
        <v>20319.6</v>
      </c>
      <c r="K54" s="41">
        <f t="shared" si="7"/>
        <v>20319.6</v>
      </c>
      <c r="L54" s="41">
        <f t="shared" si="7"/>
        <v>20319.6</v>
      </c>
      <c r="M54" s="41">
        <f t="shared" si="7"/>
        <v>12191.76</v>
      </c>
      <c r="N54" s="46"/>
      <c r="O54" s="43">
        <f>SUM(D54:N54)</f>
        <v>81278.4</v>
      </c>
    </row>
    <row r="55" ht="15.75" customHeight="1">
      <c r="A55" s="26">
        <v>6.0</v>
      </c>
      <c r="B55" s="27" t="s">
        <v>82</v>
      </c>
      <c r="C55" s="29">
        <f>C14-(C14*$O$43)</f>
        <v>59674.7</v>
      </c>
      <c r="D55" s="45"/>
      <c r="E55" s="45"/>
      <c r="F55" s="45"/>
      <c r="G55" s="45"/>
      <c r="H55" s="44"/>
      <c r="I55" s="45"/>
      <c r="J55" s="31">
        <v>0.5</v>
      </c>
      <c r="K55" s="31">
        <v>0.5</v>
      </c>
      <c r="L55" s="45"/>
      <c r="M55" s="45"/>
      <c r="N55" s="45"/>
      <c r="O55" s="38">
        <v>1.0</v>
      </c>
    </row>
    <row r="56" ht="15.75" customHeight="1">
      <c r="A56" s="40"/>
      <c r="B56" s="40"/>
      <c r="C56" s="40"/>
      <c r="D56" s="46"/>
      <c r="E56" s="46"/>
      <c r="F56" s="46"/>
      <c r="G56" s="46"/>
      <c r="H56" s="10"/>
      <c r="I56" s="46"/>
      <c r="J56" s="41">
        <f t="shared" ref="J56:K56" si="8">J15-(J15*$O$43)</f>
        <v>29837.35</v>
      </c>
      <c r="K56" s="41">
        <f t="shared" si="8"/>
        <v>29837.35</v>
      </c>
      <c r="L56" s="46"/>
      <c r="M56" s="46"/>
      <c r="N56" s="46"/>
      <c r="O56" s="43">
        <f>SUM(D56:N56)</f>
        <v>59674.7</v>
      </c>
    </row>
    <row r="57" ht="15.75" customHeight="1">
      <c r="A57" s="26">
        <v>7.0</v>
      </c>
      <c r="B57" s="27" t="s">
        <v>92</v>
      </c>
      <c r="C57" s="29">
        <f>C16-(C16*$O$43)</f>
        <v>10534.5</v>
      </c>
      <c r="D57" s="45"/>
      <c r="E57" s="45"/>
      <c r="F57" s="45"/>
      <c r="G57" s="45"/>
      <c r="H57" s="44"/>
      <c r="I57" s="45"/>
      <c r="J57" s="31">
        <v>0.5</v>
      </c>
      <c r="K57" s="31">
        <v>0.5</v>
      </c>
      <c r="L57" s="45"/>
      <c r="M57" s="45"/>
      <c r="N57" s="45"/>
      <c r="O57" s="38">
        <v>1.0</v>
      </c>
    </row>
    <row r="58" ht="15.75" customHeight="1">
      <c r="A58" s="40"/>
      <c r="B58" s="40"/>
      <c r="C58" s="40"/>
      <c r="D58" s="46"/>
      <c r="E58" s="46"/>
      <c r="F58" s="46"/>
      <c r="G58" s="46"/>
      <c r="H58" s="10"/>
      <c r="I58" s="46"/>
      <c r="J58" s="41">
        <f t="shared" ref="J58:K58" si="9">J17-(J17*$O$43)</f>
        <v>5267.25</v>
      </c>
      <c r="K58" s="41">
        <f t="shared" si="9"/>
        <v>5267.25</v>
      </c>
      <c r="L58" s="46"/>
      <c r="M58" s="46"/>
      <c r="N58" s="46"/>
      <c r="O58" s="43">
        <f>SUM(D58:N58)</f>
        <v>10534.5</v>
      </c>
    </row>
    <row r="59" ht="15.75" customHeight="1">
      <c r="A59" s="26">
        <v>8.0</v>
      </c>
      <c r="B59" s="27" t="s">
        <v>102</v>
      </c>
      <c r="C59" s="29">
        <f>C18-(C18*$O$43)</f>
        <v>56338.71</v>
      </c>
      <c r="D59" s="45"/>
      <c r="E59" s="45"/>
      <c r="F59" s="45"/>
      <c r="G59" s="45"/>
      <c r="H59" s="33">
        <v>0.25</v>
      </c>
      <c r="I59" s="21"/>
      <c r="J59" s="31">
        <v>0.1</v>
      </c>
      <c r="K59" s="31">
        <v>0.25</v>
      </c>
      <c r="L59" s="31">
        <v>0.25</v>
      </c>
      <c r="M59" s="31">
        <v>0.1</v>
      </c>
      <c r="N59" s="31">
        <v>0.05</v>
      </c>
      <c r="O59" s="38">
        <v>1.0</v>
      </c>
    </row>
    <row r="60" ht="15.75" customHeight="1">
      <c r="A60" s="40"/>
      <c r="B60" s="40"/>
      <c r="C60" s="40"/>
      <c r="D60" s="46"/>
      <c r="E60" s="46"/>
      <c r="F60" s="46"/>
      <c r="G60" s="46"/>
      <c r="H60" s="63">
        <f>H19-(H19*$O$43)</f>
        <v>14084.68</v>
      </c>
      <c r="I60" s="64"/>
      <c r="J60" s="41">
        <f t="shared" ref="J60:N60" si="10">J19-(J19*$O$43)</f>
        <v>5633.87</v>
      </c>
      <c r="K60" s="41">
        <f t="shared" si="10"/>
        <v>14084.68</v>
      </c>
      <c r="L60" s="41">
        <f t="shared" si="10"/>
        <v>14084.68</v>
      </c>
      <c r="M60" s="41">
        <f t="shared" si="10"/>
        <v>5633.87</v>
      </c>
      <c r="N60" s="41">
        <f t="shared" si="10"/>
        <v>2816.93</v>
      </c>
      <c r="O60" s="43">
        <f>SUM(D60:N60)</f>
        <v>56338.71</v>
      </c>
    </row>
    <row r="61" ht="15.75" customHeight="1">
      <c r="A61" s="26">
        <v>9.0</v>
      </c>
      <c r="B61" s="27" t="s">
        <v>112</v>
      </c>
      <c r="C61" s="29">
        <f>C20-(C20*$O$43)</f>
        <v>16280.16</v>
      </c>
      <c r="D61" s="45"/>
      <c r="E61" s="45"/>
      <c r="F61" s="45"/>
      <c r="G61" s="45"/>
      <c r="H61" s="44"/>
      <c r="I61" s="45"/>
      <c r="J61" s="45"/>
      <c r="K61" s="45"/>
      <c r="L61" s="31">
        <v>0.25</v>
      </c>
      <c r="M61" s="31">
        <v>0.5</v>
      </c>
      <c r="N61" s="31">
        <v>0.25</v>
      </c>
      <c r="O61" s="38">
        <v>1.0</v>
      </c>
    </row>
    <row r="62" ht="15.75" customHeight="1">
      <c r="A62" s="40"/>
      <c r="B62" s="40"/>
      <c r="C62" s="40"/>
      <c r="D62" s="46"/>
      <c r="E62" s="46"/>
      <c r="F62" s="46"/>
      <c r="G62" s="46"/>
      <c r="H62" s="10"/>
      <c r="I62" s="46"/>
      <c r="J62" s="46"/>
      <c r="K62" s="46"/>
      <c r="L62" s="41">
        <f t="shared" ref="L62:N62" si="11">L21-(L21*$O$43)</f>
        <v>4070.04</v>
      </c>
      <c r="M62" s="41">
        <f t="shared" si="11"/>
        <v>8140.08</v>
      </c>
      <c r="N62" s="41">
        <f t="shared" si="11"/>
        <v>4070.04</v>
      </c>
      <c r="O62" s="43">
        <f>SUM(D62:N62)</f>
        <v>16280.16</v>
      </c>
    </row>
    <row r="63" ht="15.75" customHeight="1">
      <c r="A63" s="26">
        <v>10.0</v>
      </c>
      <c r="B63" s="27" t="s">
        <v>121</v>
      </c>
      <c r="C63" s="29">
        <f>C22-(C22*$O$43)</f>
        <v>53631.72</v>
      </c>
      <c r="D63" s="45"/>
      <c r="E63" s="45"/>
      <c r="F63" s="45"/>
      <c r="G63" s="45"/>
      <c r="H63" s="44"/>
      <c r="I63" s="45"/>
      <c r="J63" s="45"/>
      <c r="K63" s="31">
        <v>0.25</v>
      </c>
      <c r="L63" s="31">
        <v>0.25</v>
      </c>
      <c r="M63" s="31">
        <v>0.25</v>
      </c>
      <c r="N63" s="31">
        <v>0.25</v>
      </c>
      <c r="O63" s="38">
        <v>1.0</v>
      </c>
    </row>
    <row r="64" ht="15.75" customHeight="1">
      <c r="A64" s="40"/>
      <c r="B64" s="40"/>
      <c r="C64" s="40"/>
      <c r="D64" s="46"/>
      <c r="E64" s="46"/>
      <c r="F64" s="46"/>
      <c r="G64" s="46"/>
      <c r="H64" s="10"/>
      <c r="I64" s="46"/>
      <c r="J64" s="46"/>
      <c r="K64" s="41">
        <f t="shared" ref="K64:N64" si="12">K23-(K23*$O$43)</f>
        <v>13407.93</v>
      </c>
      <c r="L64" s="41">
        <f t="shared" si="12"/>
        <v>13407.93</v>
      </c>
      <c r="M64" s="41">
        <f t="shared" si="12"/>
        <v>13407.93</v>
      </c>
      <c r="N64" s="41">
        <f t="shared" si="12"/>
        <v>13407.93</v>
      </c>
      <c r="O64" s="43">
        <f>SUM(D64:N64)</f>
        <v>53631.72</v>
      </c>
    </row>
    <row r="65" ht="15.75" customHeight="1">
      <c r="A65" s="26">
        <v>11.0</v>
      </c>
      <c r="B65" s="27" t="s">
        <v>128</v>
      </c>
      <c r="C65" s="29">
        <f>C24-(C24*$O$43)</f>
        <v>205895.45</v>
      </c>
      <c r="D65" s="45"/>
      <c r="E65" s="45"/>
      <c r="F65" s="31">
        <v>0.1</v>
      </c>
      <c r="G65" s="31">
        <v>0.15</v>
      </c>
      <c r="H65" s="33">
        <v>0.2</v>
      </c>
      <c r="I65" s="21"/>
      <c r="J65" s="31">
        <v>0.1</v>
      </c>
      <c r="K65" s="31">
        <v>0.2</v>
      </c>
      <c r="L65" s="31">
        <v>0.1</v>
      </c>
      <c r="M65" s="31">
        <v>0.1</v>
      </c>
      <c r="N65" s="31">
        <v>0.05</v>
      </c>
      <c r="O65" s="38">
        <v>1.0</v>
      </c>
    </row>
    <row r="66" ht="15.75" customHeight="1">
      <c r="A66" s="40"/>
      <c r="B66" s="40"/>
      <c r="C66" s="40"/>
      <c r="D66" s="46"/>
      <c r="E66" s="46"/>
      <c r="F66" s="41">
        <f t="shared" ref="F66:H66" si="13">F25-(F25*$O$43)</f>
        <v>20589.55</v>
      </c>
      <c r="G66" s="41">
        <f t="shared" si="13"/>
        <v>30884.32</v>
      </c>
      <c r="H66" s="63">
        <f t="shared" si="13"/>
        <v>41179.09</v>
      </c>
      <c r="I66" s="64"/>
      <c r="J66" s="41">
        <f t="shared" ref="J66:N66" si="14">J25-(J25*$O$43)</f>
        <v>20589.55</v>
      </c>
      <c r="K66" s="41">
        <f t="shared" si="14"/>
        <v>41179.09</v>
      </c>
      <c r="L66" s="41">
        <f t="shared" si="14"/>
        <v>20589.55</v>
      </c>
      <c r="M66" s="41">
        <f t="shared" si="14"/>
        <v>20589.55</v>
      </c>
      <c r="N66" s="41">
        <f t="shared" si="14"/>
        <v>10294.75</v>
      </c>
      <c r="O66" s="43">
        <f>SUM(D66:N66)</f>
        <v>205895.45</v>
      </c>
    </row>
    <row r="67" ht="15.75" customHeight="1">
      <c r="A67" s="26">
        <v>12.0</v>
      </c>
      <c r="B67" s="27" t="s">
        <v>138</v>
      </c>
      <c r="C67" s="29">
        <f>C26-(C26*$O$43)</f>
        <v>936.56</v>
      </c>
      <c r="D67" s="45"/>
      <c r="E67" s="45"/>
      <c r="F67" s="45"/>
      <c r="G67" s="45"/>
      <c r="H67" s="44"/>
      <c r="I67" s="45"/>
      <c r="J67" s="45"/>
      <c r="K67" s="45"/>
      <c r="L67" s="45"/>
      <c r="M67" s="31">
        <v>0.5</v>
      </c>
      <c r="N67" s="31">
        <v>0.5</v>
      </c>
      <c r="O67" s="38">
        <v>1.0</v>
      </c>
    </row>
    <row r="68" ht="15.75" customHeight="1">
      <c r="A68" s="40"/>
      <c r="B68" s="40"/>
      <c r="C68" s="40"/>
      <c r="D68" s="46"/>
      <c r="E68" s="46"/>
      <c r="F68" s="46"/>
      <c r="G68" s="46"/>
      <c r="H68" s="10"/>
      <c r="I68" s="46"/>
      <c r="J68" s="46"/>
      <c r="K68" s="46"/>
      <c r="L68" s="46"/>
      <c r="M68" s="41">
        <f t="shared" ref="M68:N68" si="15">M27-(M27*$O$43)</f>
        <v>468.28</v>
      </c>
      <c r="N68" s="41">
        <f t="shared" si="15"/>
        <v>468.28</v>
      </c>
      <c r="O68" s="43">
        <f>SUM(D68:N68)</f>
        <v>936.56</v>
      </c>
    </row>
    <row r="69" ht="15.75" customHeight="1">
      <c r="A69" s="26">
        <v>13.0</v>
      </c>
      <c r="B69" s="27" t="s">
        <v>143</v>
      </c>
      <c r="C69" s="29">
        <f>C28-(C28*$O$43)</f>
        <v>78444.94</v>
      </c>
      <c r="D69" s="45"/>
      <c r="E69" s="45"/>
      <c r="F69" s="45"/>
      <c r="G69" s="45"/>
      <c r="H69" s="44"/>
      <c r="I69" s="45"/>
      <c r="J69" s="45"/>
      <c r="K69" s="31">
        <v>0.25</v>
      </c>
      <c r="L69" s="31">
        <v>0.25</v>
      </c>
      <c r="M69" s="31">
        <v>0.25</v>
      </c>
      <c r="N69" s="31">
        <v>0.25</v>
      </c>
      <c r="O69" s="38">
        <v>1.0</v>
      </c>
    </row>
    <row r="70" ht="15.75" customHeight="1">
      <c r="A70" s="40"/>
      <c r="B70" s="40"/>
      <c r="C70" s="40"/>
      <c r="D70" s="46"/>
      <c r="E70" s="46"/>
      <c r="F70" s="46"/>
      <c r="G70" s="46"/>
      <c r="H70" s="10"/>
      <c r="I70" s="46"/>
      <c r="J70" s="46"/>
      <c r="K70" s="41">
        <f t="shared" ref="K70:N70" si="16">K29-(K29*$O$43)</f>
        <v>19611.24</v>
      </c>
      <c r="L70" s="41">
        <f t="shared" si="16"/>
        <v>19611.24</v>
      </c>
      <c r="M70" s="41">
        <f t="shared" si="16"/>
        <v>19611.24</v>
      </c>
      <c r="N70" s="41">
        <f t="shared" si="16"/>
        <v>19611.22</v>
      </c>
      <c r="O70" s="43">
        <f>SUM(D70:N70)</f>
        <v>78444.94</v>
      </c>
    </row>
    <row r="71" ht="15.75" customHeight="1">
      <c r="A71" s="26">
        <v>14.0</v>
      </c>
      <c r="B71" s="27" t="s">
        <v>151</v>
      </c>
      <c r="C71" s="29">
        <f>C30-(C30*$O$43)</f>
        <v>46132.36</v>
      </c>
      <c r="D71" s="45"/>
      <c r="E71" s="45"/>
      <c r="F71" s="45"/>
      <c r="G71" s="45"/>
      <c r="H71" s="44"/>
      <c r="I71" s="45"/>
      <c r="J71" s="31">
        <v>0.6</v>
      </c>
      <c r="K71" s="31">
        <v>0.1</v>
      </c>
      <c r="L71" s="31">
        <v>0.1</v>
      </c>
      <c r="M71" s="31">
        <v>0.1</v>
      </c>
      <c r="N71" s="31">
        <v>0.1</v>
      </c>
      <c r="O71" s="38">
        <v>1.0</v>
      </c>
    </row>
    <row r="72" ht="15.75" customHeight="1">
      <c r="A72" s="40"/>
      <c r="B72" s="40"/>
      <c r="C72" s="40"/>
      <c r="D72" s="46"/>
      <c r="E72" s="46"/>
      <c r="F72" s="46"/>
      <c r="G72" s="46"/>
      <c r="H72" s="10"/>
      <c r="I72" s="46"/>
      <c r="J72" s="41">
        <f t="shared" ref="J72:N72" si="17">J31-(J31*$O$43)</f>
        <v>27679.42</v>
      </c>
      <c r="K72" s="41">
        <f t="shared" si="17"/>
        <v>4613.24</v>
      </c>
      <c r="L72" s="41">
        <f t="shared" si="17"/>
        <v>4613.24</v>
      </c>
      <c r="M72" s="41">
        <f t="shared" si="17"/>
        <v>4613.24</v>
      </c>
      <c r="N72" s="41">
        <f t="shared" si="17"/>
        <v>4613.22</v>
      </c>
      <c r="O72" s="43">
        <f>SUM(D72:N72)</f>
        <v>46132.36</v>
      </c>
    </row>
    <row r="73" ht="15.75" customHeight="1">
      <c r="A73" s="26">
        <v>15.0</v>
      </c>
      <c r="B73" s="27" t="s">
        <v>161</v>
      </c>
      <c r="C73" s="29">
        <f>C32-(C32*$O$43)</f>
        <v>69137.1</v>
      </c>
      <c r="D73" s="45"/>
      <c r="E73" s="45"/>
      <c r="F73" s="45"/>
      <c r="G73" s="45"/>
      <c r="H73" s="44"/>
      <c r="I73" s="45"/>
      <c r="J73" s="45"/>
      <c r="K73" s="45"/>
      <c r="L73" s="31">
        <v>0.25</v>
      </c>
      <c r="M73" s="31">
        <v>0.5</v>
      </c>
      <c r="N73" s="31">
        <v>0.25</v>
      </c>
      <c r="O73" s="38">
        <v>1.0</v>
      </c>
    </row>
    <row r="74" ht="15.75" customHeight="1">
      <c r="A74" s="40"/>
      <c r="B74" s="40"/>
      <c r="C74" s="40"/>
      <c r="D74" s="46"/>
      <c r="E74" s="46"/>
      <c r="F74" s="46"/>
      <c r="G74" s="46"/>
      <c r="H74" s="10"/>
      <c r="I74" s="46"/>
      <c r="J74" s="46"/>
      <c r="K74" s="46"/>
      <c r="L74" s="41">
        <f t="shared" ref="L74:N74" si="18">L33-(L33*$O$43)</f>
        <v>17284.28</v>
      </c>
      <c r="M74" s="41">
        <f t="shared" si="18"/>
        <v>34568.55</v>
      </c>
      <c r="N74" s="41">
        <f t="shared" si="18"/>
        <v>17284.27</v>
      </c>
      <c r="O74" s="43">
        <f>SUM(D74:N74)</f>
        <v>69137.1</v>
      </c>
    </row>
    <row r="75" ht="15.75" customHeight="1">
      <c r="A75" s="26">
        <v>16.0</v>
      </c>
      <c r="B75" s="27" t="s">
        <v>167</v>
      </c>
      <c r="C75" s="29">
        <f>C34-(C34*$O$43)</f>
        <v>11686.54</v>
      </c>
      <c r="D75" s="45"/>
      <c r="E75" s="45"/>
      <c r="F75" s="45"/>
      <c r="G75" s="45"/>
      <c r="H75" s="44"/>
      <c r="I75" s="45"/>
      <c r="J75" s="45"/>
      <c r="K75" s="45"/>
      <c r="L75" s="45"/>
      <c r="M75" s="31">
        <v>0.5</v>
      </c>
      <c r="N75" s="31">
        <v>0.5</v>
      </c>
      <c r="O75" s="38">
        <v>1.0</v>
      </c>
    </row>
    <row r="76" ht="15.75" customHeight="1">
      <c r="A76" s="40"/>
      <c r="B76" s="40"/>
      <c r="C76" s="40"/>
      <c r="D76" s="46"/>
      <c r="E76" s="46"/>
      <c r="F76" s="46"/>
      <c r="G76" s="46"/>
      <c r="H76" s="10"/>
      <c r="I76" s="46"/>
      <c r="J76" s="46"/>
      <c r="K76" s="46"/>
      <c r="L76" s="46"/>
      <c r="M76" s="41">
        <f t="shared" ref="M76:N76" si="19">M35-(M35*$O$43)</f>
        <v>5843.27</v>
      </c>
      <c r="N76" s="41">
        <f t="shared" si="19"/>
        <v>5843.27</v>
      </c>
      <c r="O76" s="43">
        <f>SUM(D76:N76)</f>
        <v>11686.54</v>
      </c>
    </row>
    <row r="77" ht="15.75" customHeight="1">
      <c r="A77" s="26">
        <v>17.0</v>
      </c>
      <c r="B77" s="27" t="s">
        <v>173</v>
      </c>
      <c r="C77" s="29">
        <f>C36-(C36*$O$43)</f>
        <v>4669.08</v>
      </c>
      <c r="D77" s="45"/>
      <c r="E77" s="45"/>
      <c r="F77" s="45"/>
      <c r="G77" s="45"/>
      <c r="H77" s="33">
        <v>0.15</v>
      </c>
      <c r="I77" s="21"/>
      <c r="J77" s="31">
        <v>0.15</v>
      </c>
      <c r="K77" s="31">
        <v>0.3</v>
      </c>
      <c r="L77" s="31">
        <v>0.3</v>
      </c>
      <c r="M77" s="45"/>
      <c r="N77" s="31">
        <v>0.1</v>
      </c>
      <c r="O77" s="38">
        <v>1.0</v>
      </c>
    </row>
    <row r="78" ht="15.75" customHeight="1">
      <c r="A78" s="40"/>
      <c r="B78" s="40"/>
      <c r="C78" s="40"/>
      <c r="D78" s="46"/>
      <c r="E78" s="46"/>
      <c r="F78" s="46"/>
      <c r="G78" s="46"/>
      <c r="H78" s="63">
        <f>H37-(H37*$O$43)</f>
        <v>700.36</v>
      </c>
      <c r="I78" s="64"/>
      <c r="J78" s="41">
        <f t="shared" ref="J78:L78" si="20">J37-(J37*$O$43)</f>
        <v>700.36</v>
      </c>
      <c r="K78" s="41">
        <f t="shared" si="20"/>
        <v>1400.72</v>
      </c>
      <c r="L78" s="41">
        <f t="shared" si="20"/>
        <v>1400.72</v>
      </c>
      <c r="M78" s="46"/>
      <c r="N78" s="41">
        <f>N37-(N37*$O$43)</f>
        <v>466.92</v>
      </c>
      <c r="O78" s="43">
        <f>SUM(D78:N78)</f>
        <v>4669.08</v>
      </c>
    </row>
    <row r="79" ht="15.75" customHeight="1">
      <c r="A79" s="26">
        <v>18.0</v>
      </c>
      <c r="B79" s="27" t="s">
        <v>182</v>
      </c>
      <c r="C79" s="29">
        <f>C38-(C38*$O$43)</f>
        <v>3629.47</v>
      </c>
      <c r="D79" s="45"/>
      <c r="E79" s="45"/>
      <c r="F79" s="45"/>
      <c r="G79" s="45"/>
      <c r="H79" s="44"/>
      <c r="I79" s="45"/>
      <c r="J79" s="45"/>
      <c r="K79" s="45"/>
      <c r="L79" s="45"/>
      <c r="M79" s="45"/>
      <c r="N79" s="31">
        <v>1.0</v>
      </c>
      <c r="O79" s="38">
        <v>1.0</v>
      </c>
    </row>
    <row r="80" ht="15.75" customHeight="1">
      <c r="A80" s="40"/>
      <c r="B80" s="40"/>
      <c r="C80" s="40"/>
      <c r="D80" s="46"/>
      <c r="E80" s="46"/>
      <c r="F80" s="46"/>
      <c r="G80" s="46"/>
      <c r="H80" s="10"/>
      <c r="I80" s="46"/>
      <c r="J80" s="46"/>
      <c r="K80" s="46"/>
      <c r="L80" s="46"/>
      <c r="M80" s="46"/>
      <c r="N80" s="41">
        <f>N39-(N39*$O$43)</f>
        <v>3629.47</v>
      </c>
      <c r="O80" s="43">
        <f>SUM(D80:N80)</f>
        <v>3629.47</v>
      </c>
    </row>
    <row r="81" ht="15.75" customHeight="1">
      <c r="A81" s="47"/>
      <c r="B81" s="48"/>
      <c r="C81" s="67">
        <f>C40-(C40*$O$43)</f>
        <v>1345688.63</v>
      </c>
      <c r="D81" s="41">
        <f>suM(D46:D48)</f>
        <v>112393.22</v>
      </c>
      <c r="E81" s="41">
        <f>suM(E46,E48)</f>
        <v>104217.99</v>
      </c>
      <c r="F81" s="41">
        <f t="shared" ref="F81:H81" si="21">SUM(F46,F48,F50,F52,F54,F56,F58,F60,F62,F64,F66,F68,F70,F72,F74,F76,F78,F80)</f>
        <v>108457.57</v>
      </c>
      <c r="G81" s="41">
        <f t="shared" si="21"/>
        <v>182206.43</v>
      </c>
      <c r="H81" s="63">
        <f t="shared" si="21"/>
        <v>160398.27</v>
      </c>
      <c r="I81" s="64"/>
      <c r="J81" s="41">
        <f t="shared" ref="J81:N81" si="22">SUM(J46,J48,J50,J52,J54,J56,J58,J60,J62,J64,J66,J68,J70,J72,J74,J76,J78,J80)</f>
        <v>180262.97</v>
      </c>
      <c r="K81" s="41">
        <f t="shared" si="22"/>
        <v>162534.61</v>
      </c>
      <c r="L81" s="41">
        <f t="shared" si="22"/>
        <v>119468.77</v>
      </c>
      <c r="M81" s="41">
        <f t="shared" si="22"/>
        <v>129155.26</v>
      </c>
      <c r="N81" s="41">
        <f t="shared" si="22"/>
        <v>86593.79</v>
      </c>
      <c r="O81" s="50">
        <f>sUM(O80,O78,O76,O74,O72,O70,O68,O66,O64,O62,O60,O58,O56,O54,O52,O50,O48,O46)</f>
        <v>1345688.63</v>
      </c>
    </row>
    <row r="82" ht="15.75" customHeight="1">
      <c r="A82" s="51"/>
      <c r="B82" s="52"/>
      <c r="C82" s="53"/>
      <c r="D82" s="41">
        <f>D81</f>
        <v>112393.22</v>
      </c>
      <c r="E82" s="41">
        <f t="shared" ref="E82:H82" si="23">D82+E81</f>
        <v>216611.21</v>
      </c>
      <c r="F82" s="41">
        <f t="shared" si="23"/>
        <v>325068.78</v>
      </c>
      <c r="G82" s="41">
        <f t="shared" si="23"/>
        <v>507275.21</v>
      </c>
      <c r="H82" s="63">
        <f t="shared" si="23"/>
        <v>667673.48</v>
      </c>
      <c r="I82" s="64"/>
      <c r="J82" s="41">
        <f>H82+J81</f>
        <v>847936.45</v>
      </c>
      <c r="K82" s="41">
        <f t="shared" ref="K82:N82" si="24">J82+K81</f>
        <v>1010471.06</v>
      </c>
      <c r="L82" s="41">
        <f t="shared" si="24"/>
        <v>1129939.83</v>
      </c>
      <c r="M82" s="41">
        <f t="shared" si="24"/>
        <v>1259095.09</v>
      </c>
      <c r="N82" s="41">
        <f t="shared" si="24"/>
        <v>1345688.88</v>
      </c>
      <c r="O82" s="40"/>
    </row>
    <row r="83" ht="15.75" customHeight="1"/>
    <row r="84" ht="15.75" customHeight="1"/>
    <row r="85" ht="15.75" customHeight="1"/>
    <row r="86" ht="15.75" customHeight="1"/>
    <row r="87" ht="15.75" customHeight="1">
      <c r="O87" s="68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9">
    <mergeCell ref="H8:I8"/>
    <mergeCell ref="H9:I9"/>
    <mergeCell ref="H10:I10"/>
    <mergeCell ref="H11:I11"/>
    <mergeCell ref="H12:I12"/>
    <mergeCell ref="H13:I13"/>
    <mergeCell ref="H18:I18"/>
    <mergeCell ref="H60:I60"/>
    <mergeCell ref="H65:I65"/>
    <mergeCell ref="H66:I66"/>
    <mergeCell ref="H77:I77"/>
    <mergeCell ref="H78:I78"/>
    <mergeCell ref="H81:I81"/>
    <mergeCell ref="H19:I19"/>
    <mergeCell ref="H24:I24"/>
    <mergeCell ref="H36:I36"/>
    <mergeCell ref="H37:I37"/>
    <mergeCell ref="H40:I40"/>
    <mergeCell ref="H44:I44"/>
    <mergeCell ref="H59:I59"/>
    <mergeCell ref="A1:O1"/>
    <mergeCell ref="A2:H2"/>
    <mergeCell ref="H3:I3"/>
    <mergeCell ref="B4:B5"/>
    <mergeCell ref="C4:C5"/>
    <mergeCell ref="H4:I4"/>
    <mergeCell ref="H5:I5"/>
    <mergeCell ref="A4:A5"/>
    <mergeCell ref="A6:A7"/>
    <mergeCell ref="B6:B7"/>
    <mergeCell ref="C6:C7"/>
    <mergeCell ref="A8:A9"/>
    <mergeCell ref="B8:B9"/>
    <mergeCell ref="C8:C9"/>
    <mergeCell ref="B14:B15"/>
    <mergeCell ref="C14:C15"/>
    <mergeCell ref="A10:A11"/>
    <mergeCell ref="B10:B11"/>
    <mergeCell ref="C10:C11"/>
    <mergeCell ref="A12:A13"/>
    <mergeCell ref="B12:B13"/>
    <mergeCell ref="C12:C13"/>
    <mergeCell ref="A14:A15"/>
    <mergeCell ref="B20:B21"/>
    <mergeCell ref="C20:C21"/>
    <mergeCell ref="A22:A23"/>
    <mergeCell ref="B22:B23"/>
    <mergeCell ref="C22:C23"/>
    <mergeCell ref="A24:A25"/>
    <mergeCell ref="B24:B25"/>
    <mergeCell ref="C24:C25"/>
    <mergeCell ref="H25:I25"/>
    <mergeCell ref="A16:A17"/>
    <mergeCell ref="B16:B17"/>
    <mergeCell ref="C16:C17"/>
    <mergeCell ref="A18:A19"/>
    <mergeCell ref="B18:B19"/>
    <mergeCell ref="C18:C19"/>
    <mergeCell ref="A20:A21"/>
    <mergeCell ref="B30:B31"/>
    <mergeCell ref="C30:C31"/>
    <mergeCell ref="A26:A27"/>
    <mergeCell ref="B26:B27"/>
    <mergeCell ref="C26:C27"/>
    <mergeCell ref="A28:A29"/>
    <mergeCell ref="B28:B29"/>
    <mergeCell ref="C28:C29"/>
    <mergeCell ref="A30:A31"/>
    <mergeCell ref="B36:B37"/>
    <mergeCell ref="C36:C37"/>
    <mergeCell ref="A38:A39"/>
    <mergeCell ref="B38:B39"/>
    <mergeCell ref="C38:C39"/>
    <mergeCell ref="C40:C41"/>
    <mergeCell ref="O40:O41"/>
    <mergeCell ref="H41:I41"/>
    <mergeCell ref="A43:N43"/>
    <mergeCell ref="A32:A33"/>
    <mergeCell ref="B32:B33"/>
    <mergeCell ref="C32:C33"/>
    <mergeCell ref="A34:A35"/>
    <mergeCell ref="B34:B35"/>
    <mergeCell ref="C34:C35"/>
    <mergeCell ref="A36:A37"/>
    <mergeCell ref="H49:I49"/>
    <mergeCell ref="H50:I50"/>
    <mergeCell ref="H51:I51"/>
    <mergeCell ref="H52:I52"/>
    <mergeCell ref="H53:I53"/>
    <mergeCell ref="H54:I54"/>
    <mergeCell ref="A45:A46"/>
    <mergeCell ref="B45:B46"/>
    <mergeCell ref="C45:C46"/>
    <mergeCell ref="H45:I45"/>
    <mergeCell ref="H46:I46"/>
    <mergeCell ref="B47:B48"/>
    <mergeCell ref="C47:C48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C81:C82"/>
    <mergeCell ref="H82:I82"/>
    <mergeCell ref="A77:A78"/>
    <mergeCell ref="B77:B78"/>
    <mergeCell ref="C77:C78"/>
    <mergeCell ref="A79:A80"/>
    <mergeCell ref="B79:B80"/>
    <mergeCell ref="C79:C80"/>
    <mergeCell ref="O81:O82"/>
    <mergeCell ref="A47:A48"/>
    <mergeCell ref="A49:A50"/>
    <mergeCell ref="B49:B50"/>
    <mergeCell ref="C49:C50"/>
    <mergeCell ref="A51:A52"/>
    <mergeCell ref="B51:B52"/>
    <mergeCell ref="C51:C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