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F9D5939B-E6EF-4212-AB15-03FE20C18397}" xr6:coauthVersionLast="47" xr6:coauthVersionMax="47" xr10:uidLastSave="{00000000-0000-0000-0000-000000000000}"/>
  <bookViews>
    <workbookView xWindow="-120" yWindow="-120" windowWidth="20730" windowHeight="11040" xr2:uid="{00000000-000D-0000-FFFF-FFFF00000000}"/>
  </bookViews>
  <sheets>
    <sheet name="Servente de limpeza" sheetId="1" r:id="rId1"/>
    <sheet name="Insumos IFRS" sheetId="2" r:id="rId2"/>
    <sheet name="produtividade"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l1ayOH7imeGHzJZC8l/hcgVFGFHJJX6P+rrsGwYMZYg="/>
    </ext>
  </extLst>
</workbook>
</file>

<file path=xl/calcChain.xml><?xml version="1.0" encoding="utf-8"?>
<calcChain xmlns="http://schemas.openxmlformats.org/spreadsheetml/2006/main">
  <c r="L999" i="3" l="1"/>
  <c r="K999" i="3"/>
  <c r="L998" i="3"/>
  <c r="K998" i="3"/>
  <c r="L997" i="3"/>
  <c r="K997" i="3"/>
  <c r="L996" i="3"/>
  <c r="K996" i="3"/>
  <c r="L995" i="3"/>
  <c r="K995" i="3"/>
  <c r="L994" i="3"/>
  <c r="K994" i="3"/>
  <c r="L993" i="3"/>
  <c r="K993" i="3"/>
  <c r="L992" i="3"/>
  <c r="K992" i="3"/>
  <c r="L991" i="3"/>
  <c r="K991" i="3"/>
  <c r="L990" i="3"/>
  <c r="K990" i="3"/>
  <c r="L989" i="3"/>
  <c r="K989" i="3"/>
  <c r="L988" i="3"/>
  <c r="K988" i="3"/>
  <c r="L987" i="3"/>
  <c r="K987" i="3"/>
  <c r="L986" i="3"/>
  <c r="K986" i="3"/>
  <c r="L985" i="3"/>
  <c r="K985" i="3"/>
  <c r="L984" i="3"/>
  <c r="K984" i="3"/>
  <c r="L983" i="3"/>
  <c r="K983" i="3"/>
  <c r="L982" i="3"/>
  <c r="K982" i="3"/>
  <c r="L981" i="3"/>
  <c r="K981" i="3"/>
  <c r="L980" i="3"/>
  <c r="K980" i="3"/>
  <c r="L979" i="3"/>
  <c r="K979" i="3"/>
  <c r="L978" i="3"/>
  <c r="K978" i="3"/>
  <c r="L977" i="3"/>
  <c r="K977" i="3"/>
  <c r="L976" i="3"/>
  <c r="K976" i="3"/>
  <c r="L975" i="3"/>
  <c r="K975" i="3"/>
  <c r="L974" i="3"/>
  <c r="K974" i="3"/>
  <c r="L973" i="3"/>
  <c r="K973" i="3"/>
  <c r="L972" i="3"/>
  <c r="K972" i="3"/>
  <c r="L971" i="3"/>
  <c r="K971" i="3"/>
  <c r="L970" i="3"/>
  <c r="K970" i="3"/>
  <c r="L969" i="3"/>
  <c r="K969" i="3"/>
  <c r="L968" i="3"/>
  <c r="K968" i="3"/>
  <c r="L967" i="3"/>
  <c r="K967" i="3"/>
  <c r="L966" i="3"/>
  <c r="K966" i="3"/>
  <c r="L965" i="3"/>
  <c r="K965" i="3"/>
  <c r="L964" i="3"/>
  <c r="K964" i="3"/>
  <c r="L963" i="3"/>
  <c r="K963" i="3"/>
  <c r="L962" i="3"/>
  <c r="K962" i="3"/>
  <c r="L961" i="3"/>
  <c r="K961" i="3"/>
  <c r="L960" i="3"/>
  <c r="K960" i="3"/>
  <c r="L959" i="3"/>
  <c r="K959" i="3"/>
  <c r="L958" i="3"/>
  <c r="K958" i="3"/>
  <c r="L957" i="3"/>
  <c r="K957" i="3"/>
  <c r="L956" i="3"/>
  <c r="K956" i="3"/>
  <c r="L955" i="3"/>
  <c r="K955" i="3"/>
  <c r="L954" i="3"/>
  <c r="K954" i="3"/>
  <c r="L953" i="3"/>
  <c r="K953" i="3"/>
  <c r="L952" i="3"/>
  <c r="K952" i="3"/>
  <c r="L951" i="3"/>
  <c r="K951" i="3"/>
  <c r="L950" i="3"/>
  <c r="K950" i="3"/>
  <c r="L949" i="3"/>
  <c r="K949" i="3"/>
  <c r="L948" i="3"/>
  <c r="K948" i="3"/>
  <c r="L947" i="3"/>
  <c r="K947" i="3"/>
  <c r="L946" i="3"/>
  <c r="K946" i="3"/>
  <c r="L945" i="3"/>
  <c r="K945" i="3"/>
  <c r="L944" i="3"/>
  <c r="K944" i="3"/>
  <c r="L943" i="3"/>
  <c r="K943" i="3"/>
  <c r="L942" i="3"/>
  <c r="K942" i="3"/>
  <c r="L941" i="3"/>
  <c r="K941" i="3"/>
  <c r="L940" i="3"/>
  <c r="K940" i="3"/>
  <c r="L939" i="3"/>
  <c r="K939" i="3"/>
  <c r="L938" i="3"/>
  <c r="K938" i="3"/>
  <c r="L937" i="3"/>
  <c r="K937" i="3"/>
  <c r="L936" i="3"/>
  <c r="K936" i="3"/>
  <c r="L935" i="3"/>
  <c r="K935" i="3"/>
  <c r="L934" i="3"/>
  <c r="K934" i="3"/>
  <c r="L933" i="3"/>
  <c r="K933" i="3"/>
  <c r="L932" i="3"/>
  <c r="K932" i="3"/>
  <c r="L931" i="3"/>
  <c r="K931" i="3"/>
  <c r="L930" i="3"/>
  <c r="K930" i="3"/>
  <c r="L929" i="3"/>
  <c r="K929" i="3"/>
  <c r="L928" i="3"/>
  <c r="K928" i="3"/>
  <c r="L927" i="3"/>
  <c r="K927" i="3"/>
  <c r="L926" i="3"/>
  <c r="K926" i="3"/>
  <c r="L925" i="3"/>
  <c r="K925" i="3"/>
  <c r="L924" i="3"/>
  <c r="K924" i="3"/>
  <c r="L923" i="3"/>
  <c r="K923" i="3"/>
  <c r="L922" i="3"/>
  <c r="K922" i="3"/>
  <c r="L921" i="3"/>
  <c r="K921" i="3"/>
  <c r="L920" i="3"/>
  <c r="K920" i="3"/>
  <c r="L919" i="3"/>
  <c r="K919" i="3"/>
  <c r="L918" i="3"/>
  <c r="K918" i="3"/>
  <c r="L917" i="3"/>
  <c r="K917" i="3"/>
  <c r="L916" i="3"/>
  <c r="K916" i="3"/>
  <c r="L915" i="3"/>
  <c r="K915" i="3"/>
  <c r="L914" i="3"/>
  <c r="K914" i="3"/>
  <c r="L913" i="3"/>
  <c r="K913" i="3"/>
  <c r="L912" i="3"/>
  <c r="K912" i="3"/>
  <c r="L911" i="3"/>
  <c r="K911" i="3"/>
  <c r="L910" i="3"/>
  <c r="K910" i="3"/>
  <c r="L909" i="3"/>
  <c r="K909" i="3"/>
  <c r="L908" i="3"/>
  <c r="K908" i="3"/>
  <c r="L907" i="3"/>
  <c r="K907" i="3"/>
  <c r="L906" i="3"/>
  <c r="K906" i="3"/>
  <c r="L905" i="3"/>
  <c r="K905" i="3"/>
  <c r="L904" i="3"/>
  <c r="K904" i="3"/>
  <c r="L903" i="3"/>
  <c r="K903" i="3"/>
  <c r="L902" i="3"/>
  <c r="K902" i="3"/>
  <c r="L901" i="3"/>
  <c r="K901" i="3"/>
  <c r="L900" i="3"/>
  <c r="K900" i="3"/>
  <c r="L899" i="3"/>
  <c r="K899" i="3"/>
  <c r="L898" i="3"/>
  <c r="K898" i="3"/>
  <c r="L897" i="3"/>
  <c r="K897" i="3"/>
  <c r="L896" i="3"/>
  <c r="K896" i="3"/>
  <c r="L895" i="3"/>
  <c r="K895" i="3"/>
  <c r="L894" i="3"/>
  <c r="K894" i="3"/>
  <c r="L893" i="3"/>
  <c r="K893" i="3"/>
  <c r="L892" i="3"/>
  <c r="K892" i="3"/>
  <c r="L891" i="3"/>
  <c r="K891" i="3"/>
  <c r="L890" i="3"/>
  <c r="K890" i="3"/>
  <c r="L889" i="3"/>
  <c r="K889" i="3"/>
  <c r="L888" i="3"/>
  <c r="K888" i="3"/>
  <c r="L887" i="3"/>
  <c r="K887" i="3"/>
  <c r="L886" i="3"/>
  <c r="K886" i="3"/>
  <c r="L885" i="3"/>
  <c r="K885" i="3"/>
  <c r="L884" i="3"/>
  <c r="K884" i="3"/>
  <c r="L883" i="3"/>
  <c r="K883" i="3"/>
  <c r="L882" i="3"/>
  <c r="K882" i="3"/>
  <c r="L881" i="3"/>
  <c r="K881" i="3"/>
  <c r="L880" i="3"/>
  <c r="K880" i="3"/>
  <c r="L879" i="3"/>
  <c r="K879" i="3"/>
  <c r="L878" i="3"/>
  <c r="K878" i="3"/>
  <c r="L877" i="3"/>
  <c r="K877" i="3"/>
  <c r="L876" i="3"/>
  <c r="K876" i="3"/>
  <c r="L875" i="3"/>
  <c r="K875" i="3"/>
  <c r="L874" i="3"/>
  <c r="K874" i="3"/>
  <c r="L873" i="3"/>
  <c r="K873" i="3"/>
  <c r="L872" i="3"/>
  <c r="K872" i="3"/>
  <c r="L871" i="3"/>
  <c r="K871" i="3"/>
  <c r="L870" i="3"/>
  <c r="K870" i="3"/>
  <c r="L869" i="3"/>
  <c r="K869" i="3"/>
  <c r="L868" i="3"/>
  <c r="K868" i="3"/>
  <c r="L867" i="3"/>
  <c r="K867" i="3"/>
  <c r="L866" i="3"/>
  <c r="K866" i="3"/>
  <c r="L865" i="3"/>
  <c r="K865" i="3"/>
  <c r="L864" i="3"/>
  <c r="K864" i="3"/>
  <c r="L863" i="3"/>
  <c r="K863" i="3"/>
  <c r="L862" i="3"/>
  <c r="K862" i="3"/>
  <c r="L861" i="3"/>
  <c r="K861" i="3"/>
  <c r="L860" i="3"/>
  <c r="K860" i="3"/>
  <c r="L859" i="3"/>
  <c r="K859" i="3"/>
  <c r="L858" i="3"/>
  <c r="K858" i="3"/>
  <c r="L857" i="3"/>
  <c r="K857" i="3"/>
  <c r="L856" i="3"/>
  <c r="K856" i="3"/>
  <c r="L855" i="3"/>
  <c r="K855" i="3"/>
  <c r="L854" i="3"/>
  <c r="K854" i="3"/>
  <c r="L853" i="3"/>
  <c r="K853" i="3"/>
  <c r="L852" i="3"/>
  <c r="K852" i="3"/>
  <c r="L851" i="3"/>
  <c r="K851" i="3"/>
  <c r="L850" i="3"/>
  <c r="K850" i="3"/>
  <c r="L849" i="3"/>
  <c r="K849" i="3"/>
  <c r="L848" i="3"/>
  <c r="K848" i="3"/>
  <c r="L847" i="3"/>
  <c r="K847" i="3"/>
  <c r="L846" i="3"/>
  <c r="K846" i="3"/>
  <c r="L845" i="3"/>
  <c r="K845" i="3"/>
  <c r="L844" i="3"/>
  <c r="K844" i="3"/>
  <c r="L843" i="3"/>
  <c r="K843" i="3"/>
  <c r="L842" i="3"/>
  <c r="K842" i="3"/>
  <c r="L841" i="3"/>
  <c r="K841" i="3"/>
  <c r="L840" i="3"/>
  <c r="K840" i="3"/>
  <c r="L839" i="3"/>
  <c r="K839" i="3"/>
  <c r="L838" i="3"/>
  <c r="K838" i="3"/>
  <c r="L837" i="3"/>
  <c r="K837" i="3"/>
  <c r="L836" i="3"/>
  <c r="K836" i="3"/>
  <c r="L835" i="3"/>
  <c r="K835" i="3"/>
  <c r="L834" i="3"/>
  <c r="K834" i="3"/>
  <c r="L833" i="3"/>
  <c r="K833" i="3"/>
  <c r="L832" i="3"/>
  <c r="K832" i="3"/>
  <c r="L831" i="3"/>
  <c r="K831" i="3"/>
  <c r="L830" i="3"/>
  <c r="K830" i="3"/>
  <c r="L829" i="3"/>
  <c r="K829" i="3"/>
  <c r="L828" i="3"/>
  <c r="K828" i="3"/>
  <c r="L827" i="3"/>
  <c r="K827" i="3"/>
  <c r="L826" i="3"/>
  <c r="K826" i="3"/>
  <c r="L825" i="3"/>
  <c r="K825" i="3"/>
  <c r="L824" i="3"/>
  <c r="K824" i="3"/>
  <c r="L823" i="3"/>
  <c r="K823" i="3"/>
  <c r="L822" i="3"/>
  <c r="K822" i="3"/>
  <c r="L821" i="3"/>
  <c r="K821" i="3"/>
  <c r="L820" i="3"/>
  <c r="K820" i="3"/>
  <c r="L819" i="3"/>
  <c r="K819" i="3"/>
  <c r="L818" i="3"/>
  <c r="K818" i="3"/>
  <c r="L817" i="3"/>
  <c r="K817" i="3"/>
  <c r="L816" i="3"/>
  <c r="K816" i="3"/>
  <c r="L815" i="3"/>
  <c r="K815" i="3"/>
  <c r="L814" i="3"/>
  <c r="K814" i="3"/>
  <c r="L813" i="3"/>
  <c r="K813" i="3"/>
  <c r="L812" i="3"/>
  <c r="K812" i="3"/>
  <c r="L811" i="3"/>
  <c r="K811" i="3"/>
  <c r="L810" i="3"/>
  <c r="K810" i="3"/>
  <c r="L809" i="3"/>
  <c r="K809" i="3"/>
  <c r="L808" i="3"/>
  <c r="K808" i="3"/>
  <c r="L807" i="3"/>
  <c r="K807" i="3"/>
  <c r="L806" i="3"/>
  <c r="K806" i="3"/>
  <c r="L805" i="3"/>
  <c r="K805" i="3"/>
  <c r="L804" i="3"/>
  <c r="K804" i="3"/>
  <c r="L803" i="3"/>
  <c r="K803" i="3"/>
  <c r="L802" i="3"/>
  <c r="K802" i="3"/>
  <c r="L801" i="3"/>
  <c r="K801" i="3"/>
  <c r="L800" i="3"/>
  <c r="K800" i="3"/>
  <c r="L799" i="3"/>
  <c r="K799" i="3"/>
  <c r="L798" i="3"/>
  <c r="K798" i="3"/>
  <c r="L797" i="3"/>
  <c r="K797" i="3"/>
  <c r="L796" i="3"/>
  <c r="K796" i="3"/>
  <c r="L795" i="3"/>
  <c r="K795" i="3"/>
  <c r="L794" i="3"/>
  <c r="K794" i="3"/>
  <c r="L793" i="3"/>
  <c r="K793" i="3"/>
  <c r="L792" i="3"/>
  <c r="K792" i="3"/>
  <c r="L791" i="3"/>
  <c r="K791" i="3"/>
  <c r="L790" i="3"/>
  <c r="K790" i="3"/>
  <c r="L789" i="3"/>
  <c r="K789" i="3"/>
  <c r="L788" i="3"/>
  <c r="K788" i="3"/>
  <c r="L787" i="3"/>
  <c r="K787" i="3"/>
  <c r="L786" i="3"/>
  <c r="K786" i="3"/>
  <c r="L785" i="3"/>
  <c r="K785" i="3"/>
  <c r="L784" i="3"/>
  <c r="K784" i="3"/>
  <c r="L783" i="3"/>
  <c r="K783" i="3"/>
  <c r="L782" i="3"/>
  <c r="K782" i="3"/>
  <c r="L781" i="3"/>
  <c r="K781" i="3"/>
  <c r="L780" i="3"/>
  <c r="K780" i="3"/>
  <c r="L779" i="3"/>
  <c r="K779" i="3"/>
  <c r="L778" i="3"/>
  <c r="K778" i="3"/>
  <c r="L777" i="3"/>
  <c r="K777" i="3"/>
  <c r="L776" i="3"/>
  <c r="K776" i="3"/>
  <c r="L775" i="3"/>
  <c r="K775" i="3"/>
  <c r="L774" i="3"/>
  <c r="K774" i="3"/>
  <c r="L773" i="3"/>
  <c r="K773" i="3"/>
  <c r="L772" i="3"/>
  <c r="K772" i="3"/>
  <c r="L771" i="3"/>
  <c r="K771" i="3"/>
  <c r="L770" i="3"/>
  <c r="K770" i="3"/>
  <c r="L769" i="3"/>
  <c r="K769" i="3"/>
  <c r="L768" i="3"/>
  <c r="K768" i="3"/>
  <c r="L767" i="3"/>
  <c r="K767" i="3"/>
  <c r="L766" i="3"/>
  <c r="K766" i="3"/>
  <c r="L765" i="3"/>
  <c r="K765" i="3"/>
  <c r="L764" i="3"/>
  <c r="K764" i="3"/>
  <c r="L763" i="3"/>
  <c r="K763" i="3"/>
  <c r="L762" i="3"/>
  <c r="K762" i="3"/>
  <c r="L761" i="3"/>
  <c r="K761" i="3"/>
  <c r="L760" i="3"/>
  <c r="K760" i="3"/>
  <c r="L759" i="3"/>
  <c r="K759" i="3"/>
  <c r="L758" i="3"/>
  <c r="K758" i="3"/>
  <c r="L757" i="3"/>
  <c r="K757" i="3"/>
  <c r="L756" i="3"/>
  <c r="K756" i="3"/>
  <c r="L755" i="3"/>
  <c r="K755" i="3"/>
  <c r="L754" i="3"/>
  <c r="K754" i="3"/>
  <c r="L753" i="3"/>
  <c r="K753" i="3"/>
  <c r="L752" i="3"/>
  <c r="K752" i="3"/>
  <c r="L751" i="3"/>
  <c r="K751" i="3"/>
  <c r="L750" i="3"/>
  <c r="K750" i="3"/>
  <c r="L749" i="3"/>
  <c r="K749" i="3"/>
  <c r="L748" i="3"/>
  <c r="K748" i="3"/>
  <c r="L747" i="3"/>
  <c r="K747" i="3"/>
  <c r="L746" i="3"/>
  <c r="K746" i="3"/>
  <c r="L745" i="3"/>
  <c r="K745" i="3"/>
  <c r="L744" i="3"/>
  <c r="K744" i="3"/>
  <c r="L743" i="3"/>
  <c r="K743" i="3"/>
  <c r="L742" i="3"/>
  <c r="K742" i="3"/>
  <c r="L741" i="3"/>
  <c r="K741" i="3"/>
  <c r="L740" i="3"/>
  <c r="K740" i="3"/>
  <c r="L739" i="3"/>
  <c r="K739" i="3"/>
  <c r="L738" i="3"/>
  <c r="K738" i="3"/>
  <c r="L737" i="3"/>
  <c r="K737" i="3"/>
  <c r="L736" i="3"/>
  <c r="K736" i="3"/>
  <c r="L735" i="3"/>
  <c r="K735" i="3"/>
  <c r="L734" i="3"/>
  <c r="K734" i="3"/>
  <c r="L733" i="3"/>
  <c r="K733" i="3"/>
  <c r="L732" i="3"/>
  <c r="K732" i="3"/>
  <c r="L731" i="3"/>
  <c r="K731" i="3"/>
  <c r="L730" i="3"/>
  <c r="K730" i="3"/>
  <c r="L729" i="3"/>
  <c r="K729" i="3"/>
  <c r="L728" i="3"/>
  <c r="K728" i="3"/>
  <c r="L727" i="3"/>
  <c r="K727" i="3"/>
  <c r="L726" i="3"/>
  <c r="K726" i="3"/>
  <c r="L725" i="3"/>
  <c r="K725" i="3"/>
  <c r="L724" i="3"/>
  <c r="K724" i="3"/>
  <c r="L723" i="3"/>
  <c r="K723" i="3"/>
  <c r="L722" i="3"/>
  <c r="K722" i="3"/>
  <c r="L721" i="3"/>
  <c r="K721" i="3"/>
  <c r="L720" i="3"/>
  <c r="K720" i="3"/>
  <c r="L719" i="3"/>
  <c r="K719" i="3"/>
  <c r="L718" i="3"/>
  <c r="K718" i="3"/>
  <c r="L717" i="3"/>
  <c r="K717" i="3"/>
  <c r="L716" i="3"/>
  <c r="K716" i="3"/>
  <c r="L715" i="3"/>
  <c r="K715" i="3"/>
  <c r="L714" i="3"/>
  <c r="K714" i="3"/>
  <c r="L713" i="3"/>
  <c r="K713" i="3"/>
  <c r="L712" i="3"/>
  <c r="K712" i="3"/>
  <c r="L711" i="3"/>
  <c r="K711" i="3"/>
  <c r="L710" i="3"/>
  <c r="K710" i="3"/>
  <c r="L709" i="3"/>
  <c r="K709" i="3"/>
  <c r="L708" i="3"/>
  <c r="K708" i="3"/>
  <c r="L707" i="3"/>
  <c r="K707" i="3"/>
  <c r="L706" i="3"/>
  <c r="K706" i="3"/>
  <c r="L705" i="3"/>
  <c r="K705" i="3"/>
  <c r="L704" i="3"/>
  <c r="K704" i="3"/>
  <c r="L703" i="3"/>
  <c r="K703" i="3"/>
  <c r="L702" i="3"/>
  <c r="K702" i="3"/>
  <c r="L701" i="3"/>
  <c r="K701" i="3"/>
  <c r="L700" i="3"/>
  <c r="K700" i="3"/>
  <c r="L699" i="3"/>
  <c r="K699" i="3"/>
  <c r="L698" i="3"/>
  <c r="K698" i="3"/>
  <c r="L697" i="3"/>
  <c r="K697" i="3"/>
  <c r="L696" i="3"/>
  <c r="K696" i="3"/>
  <c r="L695" i="3"/>
  <c r="K695" i="3"/>
  <c r="L694" i="3"/>
  <c r="K694" i="3"/>
  <c r="L693" i="3"/>
  <c r="K693" i="3"/>
  <c r="L692" i="3"/>
  <c r="K692" i="3"/>
  <c r="L691" i="3"/>
  <c r="K691" i="3"/>
  <c r="L690" i="3"/>
  <c r="K690" i="3"/>
  <c r="L689" i="3"/>
  <c r="K689" i="3"/>
  <c r="L688" i="3"/>
  <c r="K688" i="3"/>
  <c r="L687" i="3"/>
  <c r="K687" i="3"/>
  <c r="L686" i="3"/>
  <c r="K686" i="3"/>
  <c r="L685" i="3"/>
  <c r="K685" i="3"/>
  <c r="L684" i="3"/>
  <c r="K684" i="3"/>
  <c r="L683" i="3"/>
  <c r="K683" i="3"/>
  <c r="L682" i="3"/>
  <c r="K682" i="3"/>
  <c r="L681" i="3"/>
  <c r="K681" i="3"/>
  <c r="L680" i="3"/>
  <c r="K680" i="3"/>
  <c r="L679" i="3"/>
  <c r="K679" i="3"/>
  <c r="L678" i="3"/>
  <c r="K678" i="3"/>
  <c r="L677" i="3"/>
  <c r="K677" i="3"/>
  <c r="L676" i="3"/>
  <c r="K676" i="3"/>
  <c r="L675" i="3"/>
  <c r="K675" i="3"/>
  <c r="L674" i="3"/>
  <c r="K674" i="3"/>
  <c r="L673" i="3"/>
  <c r="K673" i="3"/>
  <c r="L672" i="3"/>
  <c r="K672" i="3"/>
  <c r="L671" i="3"/>
  <c r="K671" i="3"/>
  <c r="L670" i="3"/>
  <c r="K670" i="3"/>
  <c r="L669" i="3"/>
  <c r="K669" i="3"/>
  <c r="L668" i="3"/>
  <c r="K668" i="3"/>
  <c r="L667" i="3"/>
  <c r="K667" i="3"/>
  <c r="L666" i="3"/>
  <c r="K666" i="3"/>
  <c r="L665" i="3"/>
  <c r="K665" i="3"/>
  <c r="L664" i="3"/>
  <c r="K664" i="3"/>
  <c r="L663" i="3"/>
  <c r="K663" i="3"/>
  <c r="L662" i="3"/>
  <c r="K662" i="3"/>
  <c r="L661" i="3"/>
  <c r="K661" i="3"/>
  <c r="L660" i="3"/>
  <c r="K660" i="3"/>
  <c r="L659" i="3"/>
  <c r="K659" i="3"/>
  <c r="L658" i="3"/>
  <c r="K658" i="3"/>
  <c r="L657" i="3"/>
  <c r="K657" i="3"/>
  <c r="L656" i="3"/>
  <c r="K656" i="3"/>
  <c r="L655" i="3"/>
  <c r="K655" i="3"/>
  <c r="L654" i="3"/>
  <c r="K654" i="3"/>
  <c r="L653" i="3"/>
  <c r="K653" i="3"/>
  <c r="L652" i="3"/>
  <c r="K652" i="3"/>
  <c r="L651" i="3"/>
  <c r="K651" i="3"/>
  <c r="L650" i="3"/>
  <c r="K650" i="3"/>
  <c r="L649" i="3"/>
  <c r="K649" i="3"/>
  <c r="L648" i="3"/>
  <c r="K648" i="3"/>
  <c r="L647" i="3"/>
  <c r="K647" i="3"/>
  <c r="L646" i="3"/>
  <c r="K646" i="3"/>
  <c r="L645" i="3"/>
  <c r="K645" i="3"/>
  <c r="L644" i="3"/>
  <c r="K644" i="3"/>
  <c r="L643" i="3"/>
  <c r="K643" i="3"/>
  <c r="L642" i="3"/>
  <c r="K642" i="3"/>
  <c r="L641" i="3"/>
  <c r="K641" i="3"/>
  <c r="L640" i="3"/>
  <c r="K640" i="3"/>
  <c r="L639" i="3"/>
  <c r="K639" i="3"/>
  <c r="L638" i="3"/>
  <c r="K638" i="3"/>
  <c r="L637" i="3"/>
  <c r="K637" i="3"/>
  <c r="L636" i="3"/>
  <c r="K636" i="3"/>
  <c r="L635" i="3"/>
  <c r="K635" i="3"/>
  <c r="L634" i="3"/>
  <c r="K634" i="3"/>
  <c r="L633" i="3"/>
  <c r="K633" i="3"/>
  <c r="L632" i="3"/>
  <c r="K632" i="3"/>
  <c r="L631" i="3"/>
  <c r="K631" i="3"/>
  <c r="L630" i="3"/>
  <c r="K630" i="3"/>
  <c r="L629" i="3"/>
  <c r="K629" i="3"/>
  <c r="L628" i="3"/>
  <c r="K628" i="3"/>
  <c r="L627" i="3"/>
  <c r="K627" i="3"/>
  <c r="L626" i="3"/>
  <c r="K626" i="3"/>
  <c r="L625" i="3"/>
  <c r="K625" i="3"/>
  <c r="L624" i="3"/>
  <c r="K624" i="3"/>
  <c r="L623" i="3"/>
  <c r="K623" i="3"/>
  <c r="L622" i="3"/>
  <c r="K622" i="3"/>
  <c r="L621" i="3"/>
  <c r="K621" i="3"/>
  <c r="L620" i="3"/>
  <c r="K620" i="3"/>
  <c r="L619" i="3"/>
  <c r="K619" i="3"/>
  <c r="L618" i="3"/>
  <c r="K618" i="3"/>
  <c r="L617" i="3"/>
  <c r="K617" i="3"/>
  <c r="L616" i="3"/>
  <c r="K616" i="3"/>
  <c r="L615" i="3"/>
  <c r="K615" i="3"/>
  <c r="L614" i="3"/>
  <c r="K614" i="3"/>
  <c r="L613" i="3"/>
  <c r="K613" i="3"/>
  <c r="L612" i="3"/>
  <c r="K612" i="3"/>
  <c r="L611" i="3"/>
  <c r="K611" i="3"/>
  <c r="L610" i="3"/>
  <c r="K610" i="3"/>
  <c r="L609" i="3"/>
  <c r="K609" i="3"/>
  <c r="L608" i="3"/>
  <c r="K608" i="3"/>
  <c r="L607" i="3"/>
  <c r="K607" i="3"/>
  <c r="L606" i="3"/>
  <c r="K606" i="3"/>
  <c r="L605" i="3"/>
  <c r="K605" i="3"/>
  <c r="L604" i="3"/>
  <c r="K604" i="3"/>
  <c r="L603" i="3"/>
  <c r="K603" i="3"/>
  <c r="L602" i="3"/>
  <c r="K602" i="3"/>
  <c r="L601" i="3"/>
  <c r="K601" i="3"/>
  <c r="L600" i="3"/>
  <c r="K600" i="3"/>
  <c r="L599" i="3"/>
  <c r="K599" i="3"/>
  <c r="L598" i="3"/>
  <c r="K598" i="3"/>
  <c r="L597" i="3"/>
  <c r="K597" i="3"/>
  <c r="L596" i="3"/>
  <c r="K596" i="3"/>
  <c r="L595" i="3"/>
  <c r="K595" i="3"/>
  <c r="L594" i="3"/>
  <c r="K594" i="3"/>
  <c r="L593" i="3"/>
  <c r="K593" i="3"/>
  <c r="L592" i="3"/>
  <c r="K592" i="3"/>
  <c r="L591" i="3"/>
  <c r="K591" i="3"/>
  <c r="L590" i="3"/>
  <c r="K590" i="3"/>
  <c r="L589" i="3"/>
  <c r="K589" i="3"/>
  <c r="L588" i="3"/>
  <c r="K588" i="3"/>
  <c r="L587" i="3"/>
  <c r="K587" i="3"/>
  <c r="L586" i="3"/>
  <c r="K586" i="3"/>
  <c r="L585" i="3"/>
  <c r="K585" i="3"/>
  <c r="L584" i="3"/>
  <c r="K584" i="3"/>
  <c r="L583" i="3"/>
  <c r="K583" i="3"/>
  <c r="L582" i="3"/>
  <c r="K582" i="3"/>
  <c r="L581" i="3"/>
  <c r="K581" i="3"/>
  <c r="L580" i="3"/>
  <c r="K580" i="3"/>
  <c r="L579" i="3"/>
  <c r="K579" i="3"/>
  <c r="L578" i="3"/>
  <c r="K578" i="3"/>
  <c r="L577" i="3"/>
  <c r="K577" i="3"/>
  <c r="L576" i="3"/>
  <c r="K576" i="3"/>
  <c r="L575" i="3"/>
  <c r="K575" i="3"/>
  <c r="L574" i="3"/>
  <c r="K574" i="3"/>
  <c r="L573" i="3"/>
  <c r="K573" i="3"/>
  <c r="L572" i="3"/>
  <c r="K572" i="3"/>
  <c r="L571" i="3"/>
  <c r="K571" i="3"/>
  <c r="L570" i="3"/>
  <c r="K570" i="3"/>
  <c r="L569" i="3"/>
  <c r="K569" i="3"/>
  <c r="L568" i="3"/>
  <c r="K568" i="3"/>
  <c r="L567" i="3"/>
  <c r="K567" i="3"/>
  <c r="L566" i="3"/>
  <c r="K566" i="3"/>
  <c r="L565" i="3"/>
  <c r="K565" i="3"/>
  <c r="L564" i="3"/>
  <c r="K564" i="3"/>
  <c r="L563" i="3"/>
  <c r="K563" i="3"/>
  <c r="L562" i="3"/>
  <c r="K562" i="3"/>
  <c r="L561" i="3"/>
  <c r="K561" i="3"/>
  <c r="L560" i="3"/>
  <c r="K560" i="3"/>
  <c r="L559" i="3"/>
  <c r="K559" i="3"/>
  <c r="L558" i="3"/>
  <c r="K558" i="3"/>
  <c r="L557" i="3"/>
  <c r="K557" i="3"/>
  <c r="L556" i="3"/>
  <c r="K556" i="3"/>
  <c r="L555" i="3"/>
  <c r="K555" i="3"/>
  <c r="L554" i="3"/>
  <c r="K554" i="3"/>
  <c r="L553" i="3"/>
  <c r="K553" i="3"/>
  <c r="L552" i="3"/>
  <c r="K552" i="3"/>
  <c r="L551" i="3"/>
  <c r="K551" i="3"/>
  <c r="L550" i="3"/>
  <c r="K550" i="3"/>
  <c r="L549" i="3"/>
  <c r="K549" i="3"/>
  <c r="L548" i="3"/>
  <c r="K548" i="3"/>
  <c r="L547" i="3"/>
  <c r="K547" i="3"/>
  <c r="L546" i="3"/>
  <c r="K546" i="3"/>
  <c r="L545" i="3"/>
  <c r="K545" i="3"/>
  <c r="L544" i="3"/>
  <c r="K544" i="3"/>
  <c r="L543" i="3"/>
  <c r="K543" i="3"/>
  <c r="L542" i="3"/>
  <c r="K542" i="3"/>
  <c r="L541" i="3"/>
  <c r="K541" i="3"/>
  <c r="L540" i="3"/>
  <c r="K540" i="3"/>
  <c r="L539" i="3"/>
  <c r="K539" i="3"/>
  <c r="L538" i="3"/>
  <c r="K538" i="3"/>
  <c r="L537" i="3"/>
  <c r="K537" i="3"/>
  <c r="L536" i="3"/>
  <c r="K536" i="3"/>
  <c r="L535" i="3"/>
  <c r="K535" i="3"/>
  <c r="L534" i="3"/>
  <c r="K534" i="3"/>
  <c r="L533" i="3"/>
  <c r="K533" i="3"/>
  <c r="L532" i="3"/>
  <c r="K532" i="3"/>
  <c r="L531" i="3"/>
  <c r="K531" i="3"/>
  <c r="L530" i="3"/>
  <c r="K530" i="3"/>
  <c r="L529" i="3"/>
  <c r="K529" i="3"/>
  <c r="L528" i="3"/>
  <c r="K528" i="3"/>
  <c r="L527" i="3"/>
  <c r="K527" i="3"/>
  <c r="L526" i="3"/>
  <c r="K526" i="3"/>
  <c r="L525" i="3"/>
  <c r="K525" i="3"/>
  <c r="L524" i="3"/>
  <c r="K524" i="3"/>
  <c r="L523" i="3"/>
  <c r="K523" i="3"/>
  <c r="L522" i="3"/>
  <c r="K522" i="3"/>
  <c r="L521" i="3"/>
  <c r="K521" i="3"/>
  <c r="L520" i="3"/>
  <c r="K520" i="3"/>
  <c r="L519" i="3"/>
  <c r="K519" i="3"/>
  <c r="L518" i="3"/>
  <c r="K518" i="3"/>
  <c r="L517" i="3"/>
  <c r="K517" i="3"/>
  <c r="L516" i="3"/>
  <c r="K516" i="3"/>
  <c r="L515" i="3"/>
  <c r="K515" i="3"/>
  <c r="L514" i="3"/>
  <c r="K514" i="3"/>
  <c r="L513" i="3"/>
  <c r="K513" i="3"/>
  <c r="L512" i="3"/>
  <c r="K512" i="3"/>
  <c r="L511" i="3"/>
  <c r="K511" i="3"/>
  <c r="L510" i="3"/>
  <c r="K510" i="3"/>
  <c r="L509" i="3"/>
  <c r="K509" i="3"/>
  <c r="L508" i="3"/>
  <c r="K508" i="3"/>
  <c r="L507" i="3"/>
  <c r="K507" i="3"/>
  <c r="L506" i="3"/>
  <c r="K506" i="3"/>
  <c r="L505" i="3"/>
  <c r="K505" i="3"/>
  <c r="L504" i="3"/>
  <c r="K504" i="3"/>
  <c r="L503" i="3"/>
  <c r="K503" i="3"/>
  <c r="L502" i="3"/>
  <c r="K502" i="3"/>
  <c r="L501" i="3"/>
  <c r="K501" i="3"/>
  <c r="L500" i="3"/>
  <c r="K500" i="3"/>
  <c r="L499" i="3"/>
  <c r="K499" i="3"/>
  <c r="L498" i="3"/>
  <c r="K498" i="3"/>
  <c r="L497" i="3"/>
  <c r="K497" i="3"/>
  <c r="L496" i="3"/>
  <c r="K496" i="3"/>
  <c r="L495" i="3"/>
  <c r="K495" i="3"/>
  <c r="L494" i="3"/>
  <c r="K494" i="3"/>
  <c r="L493" i="3"/>
  <c r="K493" i="3"/>
  <c r="L492" i="3"/>
  <c r="K492" i="3"/>
  <c r="L491" i="3"/>
  <c r="K491" i="3"/>
  <c r="L490" i="3"/>
  <c r="K490" i="3"/>
  <c r="L489" i="3"/>
  <c r="K489" i="3"/>
  <c r="L488" i="3"/>
  <c r="K488" i="3"/>
  <c r="L487" i="3"/>
  <c r="K487" i="3"/>
  <c r="L486" i="3"/>
  <c r="K486" i="3"/>
  <c r="L485" i="3"/>
  <c r="K485" i="3"/>
  <c r="L484" i="3"/>
  <c r="K484" i="3"/>
  <c r="L483" i="3"/>
  <c r="K483" i="3"/>
  <c r="L482" i="3"/>
  <c r="K482" i="3"/>
  <c r="L481" i="3"/>
  <c r="K481" i="3"/>
  <c r="L480" i="3"/>
  <c r="K480" i="3"/>
  <c r="L479" i="3"/>
  <c r="K479" i="3"/>
  <c r="L478" i="3"/>
  <c r="K478" i="3"/>
  <c r="L477" i="3"/>
  <c r="K477" i="3"/>
  <c r="L476" i="3"/>
  <c r="K476" i="3"/>
  <c r="L475" i="3"/>
  <c r="K475" i="3"/>
  <c r="L474" i="3"/>
  <c r="K474" i="3"/>
  <c r="L473" i="3"/>
  <c r="K473" i="3"/>
  <c r="L472" i="3"/>
  <c r="K472" i="3"/>
  <c r="L471" i="3"/>
  <c r="K471" i="3"/>
  <c r="L470" i="3"/>
  <c r="K470" i="3"/>
  <c r="L469" i="3"/>
  <c r="K469" i="3"/>
  <c r="L468" i="3"/>
  <c r="K468" i="3"/>
  <c r="L467" i="3"/>
  <c r="K467" i="3"/>
  <c r="L466" i="3"/>
  <c r="K466" i="3"/>
  <c r="L465" i="3"/>
  <c r="K465" i="3"/>
  <c r="L464" i="3"/>
  <c r="K464" i="3"/>
  <c r="L463" i="3"/>
  <c r="K463" i="3"/>
  <c r="L462" i="3"/>
  <c r="K462" i="3"/>
  <c r="L461" i="3"/>
  <c r="K461" i="3"/>
  <c r="L460" i="3"/>
  <c r="K460" i="3"/>
  <c r="L459" i="3"/>
  <c r="K459" i="3"/>
  <c r="L458" i="3"/>
  <c r="K458" i="3"/>
  <c r="L457" i="3"/>
  <c r="K457" i="3"/>
  <c r="L456" i="3"/>
  <c r="K456" i="3"/>
  <c r="L455" i="3"/>
  <c r="K455" i="3"/>
  <c r="L454" i="3"/>
  <c r="K454" i="3"/>
  <c r="L453" i="3"/>
  <c r="K453" i="3"/>
  <c r="L452" i="3"/>
  <c r="K452" i="3"/>
  <c r="L451" i="3"/>
  <c r="K451" i="3"/>
  <c r="L450" i="3"/>
  <c r="K450" i="3"/>
  <c r="L449" i="3"/>
  <c r="K449" i="3"/>
  <c r="L448" i="3"/>
  <c r="K448" i="3"/>
  <c r="L447" i="3"/>
  <c r="K447" i="3"/>
  <c r="L446" i="3"/>
  <c r="K446" i="3"/>
  <c r="L445" i="3"/>
  <c r="K445" i="3"/>
  <c r="L444" i="3"/>
  <c r="K444" i="3"/>
  <c r="L443" i="3"/>
  <c r="K443" i="3"/>
  <c r="L442" i="3"/>
  <c r="K442" i="3"/>
  <c r="L441" i="3"/>
  <c r="K441" i="3"/>
  <c r="L440" i="3"/>
  <c r="K440" i="3"/>
  <c r="L439" i="3"/>
  <c r="K439" i="3"/>
  <c r="L438" i="3"/>
  <c r="K438" i="3"/>
  <c r="L437" i="3"/>
  <c r="K437" i="3"/>
  <c r="L436" i="3"/>
  <c r="K436" i="3"/>
  <c r="L435" i="3"/>
  <c r="K435" i="3"/>
  <c r="L434" i="3"/>
  <c r="K434" i="3"/>
  <c r="L433" i="3"/>
  <c r="K433" i="3"/>
  <c r="L432" i="3"/>
  <c r="K432" i="3"/>
  <c r="L431" i="3"/>
  <c r="K431" i="3"/>
  <c r="J430" i="3"/>
  <c r="L430" i="3" s="1"/>
  <c r="G430" i="3"/>
  <c r="L429" i="3"/>
  <c r="K429" i="3"/>
  <c r="L428" i="3"/>
  <c r="K428" i="3"/>
  <c r="L427" i="3"/>
  <c r="K427" i="3"/>
  <c r="L426" i="3"/>
  <c r="K426" i="3"/>
  <c r="L425" i="3"/>
  <c r="K425" i="3"/>
  <c r="L424" i="3"/>
  <c r="K424" i="3"/>
  <c r="L423" i="3"/>
  <c r="K423" i="3"/>
  <c r="J423" i="3"/>
  <c r="G423" i="3"/>
  <c r="L422" i="3"/>
  <c r="K422" i="3"/>
  <c r="L421" i="3"/>
  <c r="K421" i="3"/>
  <c r="L420" i="3"/>
  <c r="K420" i="3"/>
  <c r="L419" i="3"/>
  <c r="K419" i="3"/>
  <c r="L418" i="3"/>
  <c r="K418" i="3"/>
  <c r="L417" i="3"/>
  <c r="K417" i="3"/>
  <c r="J416" i="3"/>
  <c r="G416" i="3"/>
  <c r="J415" i="3"/>
  <c r="G415" i="3"/>
  <c r="K414" i="3"/>
  <c r="J414" i="3"/>
  <c r="L414" i="3" s="1"/>
  <c r="G414" i="3"/>
  <c r="L413" i="3"/>
  <c r="K413" i="3"/>
  <c r="L412" i="3"/>
  <c r="K412" i="3"/>
  <c r="L411" i="3"/>
  <c r="K411" i="3"/>
  <c r="L410" i="3"/>
  <c r="K410" i="3"/>
  <c r="L409" i="3"/>
  <c r="K409" i="3"/>
  <c r="L408" i="3"/>
  <c r="K408" i="3"/>
  <c r="J407" i="3"/>
  <c r="L407" i="3" s="1"/>
  <c r="G407" i="3"/>
  <c r="J406" i="3"/>
  <c r="L406" i="3" s="1"/>
  <c r="G406" i="3"/>
  <c r="J405" i="3"/>
  <c r="L405" i="3" s="1"/>
  <c r="G405" i="3"/>
  <c r="J404" i="3"/>
  <c r="L404" i="3" s="1"/>
  <c r="G404" i="3"/>
  <c r="J403" i="3"/>
  <c r="K403" i="3" s="1"/>
  <c r="G403" i="3"/>
  <c r="L402" i="3"/>
  <c r="K402" i="3"/>
  <c r="J402" i="3"/>
  <c r="G402" i="3"/>
  <c r="L401" i="3"/>
  <c r="J401" i="3"/>
  <c r="K401" i="3" s="1"/>
  <c r="G401" i="3"/>
  <c r="J400" i="3"/>
  <c r="L400" i="3" s="1"/>
  <c r="G400" i="3"/>
  <c r="J399" i="3"/>
  <c r="L399" i="3" s="1"/>
  <c r="G399" i="3"/>
  <c r="J398" i="3"/>
  <c r="L398" i="3" s="1"/>
  <c r="G398" i="3"/>
  <c r="J397" i="3"/>
  <c r="K397" i="3" s="1"/>
  <c r="G397" i="3"/>
  <c r="L396" i="3"/>
  <c r="K396" i="3"/>
  <c r="J396" i="3"/>
  <c r="G396" i="3"/>
  <c r="L395" i="3"/>
  <c r="K395" i="3"/>
  <c r="L394" i="3"/>
  <c r="K394" i="3"/>
  <c r="L393" i="3"/>
  <c r="K393" i="3"/>
  <c r="J392" i="3"/>
  <c r="L392" i="3" s="1"/>
  <c r="G392" i="3"/>
  <c r="J391" i="3"/>
  <c r="L391" i="3" s="1"/>
  <c r="G391" i="3"/>
  <c r="J390" i="3"/>
  <c r="L390" i="3" s="1"/>
  <c r="G390" i="3"/>
  <c r="J389" i="3"/>
  <c r="L389" i="3" s="1"/>
  <c r="G389" i="3"/>
  <c r="J388" i="3"/>
  <c r="K388" i="3" s="1"/>
  <c r="G388" i="3"/>
  <c r="L387" i="3"/>
  <c r="K387" i="3"/>
  <c r="J387" i="3"/>
  <c r="G387" i="3"/>
  <c r="L386" i="3"/>
  <c r="J386" i="3"/>
  <c r="K386" i="3" s="1"/>
  <c r="G386" i="3"/>
  <c r="J385" i="3"/>
  <c r="L385" i="3" s="1"/>
  <c r="G385" i="3"/>
  <c r="J384" i="3"/>
  <c r="L384" i="3" s="1"/>
  <c r="G384" i="3"/>
  <c r="J383" i="3"/>
  <c r="L383" i="3" s="1"/>
  <c r="G383" i="3"/>
  <c r="J382" i="3"/>
  <c r="K382" i="3" s="1"/>
  <c r="G382" i="3"/>
  <c r="L381" i="3"/>
  <c r="K381" i="3"/>
  <c r="J381" i="3"/>
  <c r="G381" i="3"/>
  <c r="J380" i="3"/>
  <c r="L380" i="3" s="1"/>
  <c r="G380" i="3"/>
  <c r="L379" i="3"/>
  <c r="J379" i="3"/>
  <c r="K379" i="3" s="1"/>
  <c r="G379" i="3"/>
  <c r="L378" i="3"/>
  <c r="J378" i="3"/>
  <c r="K378" i="3" s="1"/>
  <c r="G378" i="3"/>
  <c r="J377" i="3"/>
  <c r="L377" i="3" s="1"/>
  <c r="G377" i="3"/>
  <c r="J376" i="3"/>
  <c r="K376" i="3" s="1"/>
  <c r="G376" i="3"/>
  <c r="L375" i="3"/>
  <c r="K375" i="3"/>
  <c r="J375" i="3"/>
  <c r="G375" i="3"/>
  <c r="J374" i="3"/>
  <c r="L374" i="3" s="1"/>
  <c r="G374" i="3"/>
  <c r="L373" i="3"/>
  <c r="K373" i="3"/>
  <c r="J373" i="3"/>
  <c r="G373" i="3"/>
  <c r="J372" i="3"/>
  <c r="L372" i="3" s="1"/>
  <c r="G372" i="3"/>
  <c r="K371" i="3"/>
  <c r="J371" i="3"/>
  <c r="L371" i="3" s="1"/>
  <c r="G371" i="3"/>
  <c r="L370" i="3"/>
  <c r="J370" i="3"/>
  <c r="K370" i="3" s="1"/>
  <c r="G370" i="3"/>
  <c r="J369" i="3"/>
  <c r="L369" i="3" s="1"/>
  <c r="G369" i="3"/>
  <c r="L368" i="3"/>
  <c r="K368" i="3"/>
  <c r="L367" i="3"/>
  <c r="K367" i="3"/>
  <c r="L366" i="3"/>
  <c r="K366" i="3"/>
  <c r="J365" i="3"/>
  <c r="L365" i="3" s="1"/>
  <c r="G365" i="3"/>
  <c r="L364" i="3"/>
  <c r="J364" i="3"/>
  <c r="K364" i="3" s="1"/>
  <c r="G364" i="3"/>
  <c r="L363" i="3"/>
  <c r="J363" i="3"/>
  <c r="K363" i="3" s="1"/>
  <c r="G363" i="3"/>
  <c r="J362" i="3"/>
  <c r="L362" i="3" s="1"/>
  <c r="G362" i="3"/>
  <c r="J361" i="3"/>
  <c r="K361" i="3" s="1"/>
  <c r="G361" i="3"/>
  <c r="J360" i="3"/>
  <c r="L360" i="3" s="1"/>
  <c r="G360" i="3"/>
  <c r="K359" i="3"/>
  <c r="J359" i="3"/>
  <c r="L359" i="3" s="1"/>
  <c r="G359" i="3"/>
  <c r="L358" i="3"/>
  <c r="J358" i="3"/>
  <c r="K358" i="3" s="1"/>
  <c r="G358" i="3"/>
  <c r="J357" i="3"/>
  <c r="L357" i="3" s="1"/>
  <c r="G357" i="3"/>
  <c r="J356" i="3"/>
  <c r="L356" i="3" s="1"/>
  <c r="G356" i="3"/>
  <c r="J355" i="3"/>
  <c r="L355" i="3" s="1"/>
  <c r="G355" i="3"/>
  <c r="L354" i="3"/>
  <c r="K354" i="3"/>
  <c r="J354" i="3"/>
  <c r="G354" i="3"/>
  <c r="L353" i="3"/>
  <c r="J353" i="3"/>
  <c r="K353" i="3" s="1"/>
  <c r="G353" i="3"/>
  <c r="J352" i="3"/>
  <c r="L352" i="3" s="1"/>
  <c r="G352" i="3"/>
  <c r="J351" i="3"/>
  <c r="L351" i="3" s="1"/>
  <c r="G351" i="3"/>
  <c r="J350" i="3"/>
  <c r="L350" i="3" s="1"/>
  <c r="G350" i="3"/>
  <c r="J349" i="3"/>
  <c r="K349" i="3" s="1"/>
  <c r="G349" i="3"/>
  <c r="L348" i="3"/>
  <c r="K348" i="3"/>
  <c r="J348" i="3"/>
  <c r="G348" i="3"/>
  <c r="J347" i="3"/>
  <c r="L347" i="3" s="1"/>
  <c r="G347" i="3"/>
  <c r="J346" i="3"/>
  <c r="L346" i="3" s="1"/>
  <c r="G346" i="3"/>
  <c r="J345" i="3"/>
  <c r="L345" i="3" s="1"/>
  <c r="G345" i="3"/>
  <c r="J344" i="3"/>
  <c r="L344" i="3" s="1"/>
  <c r="G344" i="3"/>
  <c r="L343" i="3"/>
  <c r="K343" i="3"/>
  <c r="J343" i="3"/>
  <c r="G343" i="3"/>
  <c r="L342" i="3"/>
  <c r="K342" i="3"/>
  <c r="J342" i="3"/>
  <c r="G342" i="3"/>
  <c r="J341" i="3"/>
  <c r="L341" i="3" s="1"/>
  <c r="G341" i="3"/>
  <c r="J340" i="3"/>
  <c r="L340" i="3" s="1"/>
  <c r="G340" i="3"/>
  <c r="J339" i="3"/>
  <c r="L339" i="3" s="1"/>
  <c r="G339" i="3"/>
  <c r="L338" i="3"/>
  <c r="K338" i="3"/>
  <c r="J338" i="3"/>
  <c r="G338" i="3"/>
  <c r="J337" i="3"/>
  <c r="K337" i="3" s="1"/>
  <c r="G337" i="3"/>
  <c r="L336" i="3"/>
  <c r="J336" i="3"/>
  <c r="K336" i="3" s="1"/>
  <c r="G336" i="3"/>
  <c r="J335" i="3"/>
  <c r="L335" i="3" s="1"/>
  <c r="G335" i="3"/>
  <c r="J334" i="3"/>
  <c r="L334" i="3" s="1"/>
  <c r="G334" i="3"/>
  <c r="L333" i="3"/>
  <c r="K333" i="3"/>
  <c r="J333" i="3"/>
  <c r="G333" i="3"/>
  <c r="J332" i="3"/>
  <c r="L332" i="3" s="1"/>
  <c r="G332" i="3"/>
  <c r="L331" i="3"/>
  <c r="J331" i="3"/>
  <c r="K331" i="3" s="1"/>
  <c r="G331" i="3"/>
  <c r="L330" i="3"/>
  <c r="K330" i="3"/>
  <c r="J330" i="3"/>
  <c r="G330" i="3"/>
  <c r="L329" i="3"/>
  <c r="K329" i="3"/>
  <c r="L328" i="3"/>
  <c r="K328" i="3"/>
  <c r="L327" i="3"/>
  <c r="K327" i="3"/>
  <c r="L326" i="3"/>
  <c r="K326" i="3"/>
  <c r="L325" i="3"/>
  <c r="K325" i="3"/>
  <c r="L324" i="3"/>
  <c r="K324" i="3"/>
  <c r="J323" i="3"/>
  <c r="L323" i="3" s="1"/>
  <c r="G323" i="3"/>
  <c r="L322" i="3"/>
  <c r="K322" i="3"/>
  <c r="J322" i="3"/>
  <c r="G322" i="3"/>
  <c r="J321" i="3"/>
  <c r="L321" i="3" s="1"/>
  <c r="G321" i="3"/>
  <c r="L320" i="3"/>
  <c r="J320" i="3"/>
  <c r="K320" i="3" s="1"/>
  <c r="G320" i="3"/>
  <c r="J319" i="3"/>
  <c r="K319" i="3" s="1"/>
  <c r="G319" i="3"/>
  <c r="J318" i="3"/>
  <c r="L318" i="3" s="1"/>
  <c r="G318" i="3"/>
  <c r="J317" i="3"/>
  <c r="L317" i="3" s="1"/>
  <c r="G317" i="3"/>
  <c r="J316" i="3"/>
  <c r="L316" i="3" s="1"/>
  <c r="G316" i="3"/>
  <c r="L315" i="3"/>
  <c r="J315" i="3"/>
  <c r="K315" i="3" s="1"/>
  <c r="G315" i="3"/>
  <c r="J314" i="3"/>
  <c r="L314" i="3" s="1"/>
  <c r="G314" i="3"/>
  <c r="J313" i="3"/>
  <c r="L313" i="3" s="1"/>
  <c r="G313" i="3"/>
  <c r="L312" i="3"/>
  <c r="K312" i="3"/>
  <c r="J312" i="3"/>
  <c r="G312" i="3"/>
  <c r="J311" i="3"/>
  <c r="L311" i="3" s="1"/>
  <c r="G311" i="3"/>
  <c r="L310" i="3"/>
  <c r="J310" i="3"/>
  <c r="K310" i="3" s="1"/>
  <c r="G310" i="3"/>
  <c r="L309" i="3"/>
  <c r="J309" i="3"/>
  <c r="K309" i="3" s="1"/>
  <c r="G309" i="3"/>
  <c r="J308" i="3"/>
  <c r="L308" i="3" s="1"/>
  <c r="G308" i="3"/>
  <c r="J307" i="3"/>
  <c r="K307" i="3" s="1"/>
  <c r="G307" i="3"/>
  <c r="J306" i="3"/>
  <c r="L306" i="3" s="1"/>
  <c r="G306" i="3"/>
  <c r="K305" i="3"/>
  <c r="J305" i="3"/>
  <c r="L305" i="3" s="1"/>
  <c r="G305" i="3"/>
  <c r="L304" i="3"/>
  <c r="J304" i="3"/>
  <c r="K304" i="3" s="1"/>
  <c r="G304" i="3"/>
  <c r="J303" i="3"/>
  <c r="L303" i="3" s="1"/>
  <c r="G303" i="3"/>
  <c r="L302" i="3"/>
  <c r="K302" i="3"/>
  <c r="L301" i="3"/>
  <c r="K301" i="3"/>
  <c r="L300" i="3"/>
  <c r="K300" i="3"/>
  <c r="J299" i="3"/>
  <c r="L299" i="3" s="1"/>
  <c r="G299" i="3"/>
  <c r="J298" i="3"/>
  <c r="K298" i="3" s="1"/>
  <c r="G298" i="3"/>
  <c r="J297" i="3"/>
  <c r="L297" i="3" s="1"/>
  <c r="G297" i="3"/>
  <c r="J296" i="3"/>
  <c r="L296" i="3" s="1"/>
  <c r="G296" i="3"/>
  <c r="L295" i="3"/>
  <c r="K295" i="3"/>
  <c r="J295" i="3"/>
  <c r="G295" i="3"/>
  <c r="J294" i="3"/>
  <c r="L294" i="3" s="1"/>
  <c r="G294" i="3"/>
  <c r="J293" i="3"/>
  <c r="L293" i="3" s="1"/>
  <c r="G293" i="3"/>
  <c r="J292" i="3"/>
  <c r="L292" i="3" s="1"/>
  <c r="G292" i="3"/>
  <c r="L291" i="3"/>
  <c r="K291" i="3"/>
  <c r="J291" i="3"/>
  <c r="G291" i="3"/>
  <c r="L290" i="3"/>
  <c r="K290" i="3"/>
  <c r="J290" i="3"/>
  <c r="G290" i="3"/>
  <c r="J289" i="3"/>
  <c r="L289" i="3" s="1"/>
  <c r="G289" i="3"/>
  <c r="L288" i="3"/>
  <c r="J288" i="3"/>
  <c r="K288" i="3" s="1"/>
  <c r="G288" i="3"/>
  <c r="J287" i="3"/>
  <c r="L287" i="3" s="1"/>
  <c r="G287" i="3"/>
  <c r="J286" i="3"/>
  <c r="K286" i="3" s="1"/>
  <c r="G286" i="3"/>
  <c r="J285" i="3"/>
  <c r="L285" i="3" s="1"/>
  <c r="G285" i="3"/>
  <c r="J284" i="3"/>
  <c r="L284" i="3" s="1"/>
  <c r="G284" i="3"/>
  <c r="L283" i="3"/>
  <c r="J283" i="3"/>
  <c r="K283" i="3" s="1"/>
  <c r="G283" i="3"/>
  <c r="J282" i="3"/>
  <c r="L282" i="3" s="1"/>
  <c r="G282" i="3"/>
  <c r="J281" i="3"/>
  <c r="L281" i="3" s="1"/>
  <c r="G281" i="3"/>
  <c r="J280" i="3"/>
  <c r="L280" i="3" s="1"/>
  <c r="G280" i="3"/>
  <c r="L279" i="3"/>
  <c r="K279" i="3"/>
  <c r="J279" i="3"/>
  <c r="G279" i="3"/>
  <c r="L278" i="3"/>
  <c r="J278" i="3"/>
  <c r="K278" i="3" s="1"/>
  <c r="G278" i="3"/>
  <c r="J277" i="3"/>
  <c r="L277" i="3" s="1"/>
  <c r="G277" i="3"/>
  <c r="J276" i="3"/>
  <c r="L276" i="3" s="1"/>
  <c r="G276" i="3"/>
  <c r="J275" i="3"/>
  <c r="L275" i="3" s="1"/>
  <c r="G275" i="3"/>
  <c r="J274" i="3"/>
  <c r="K274" i="3" s="1"/>
  <c r="G274" i="3"/>
  <c r="K273" i="3"/>
  <c r="J273" i="3"/>
  <c r="L273" i="3" s="1"/>
  <c r="G273" i="3"/>
  <c r="L272" i="3"/>
  <c r="J272" i="3"/>
  <c r="K272" i="3" s="1"/>
  <c r="G272" i="3"/>
  <c r="J271" i="3"/>
  <c r="L271" i="3" s="1"/>
  <c r="G271" i="3"/>
  <c r="J270" i="3"/>
  <c r="L270" i="3" s="1"/>
  <c r="G270" i="3"/>
  <c r="J269" i="3"/>
  <c r="L269" i="3" s="1"/>
  <c r="G269" i="3"/>
  <c r="K268" i="3"/>
  <c r="J268" i="3"/>
  <c r="L268" i="3" s="1"/>
  <c r="G268" i="3"/>
  <c r="L267" i="3"/>
  <c r="K267" i="3"/>
  <c r="J267" i="3"/>
  <c r="G267" i="3"/>
  <c r="J266" i="3"/>
  <c r="L266" i="3" s="1"/>
  <c r="G266" i="3"/>
  <c r="J265" i="3"/>
  <c r="L265" i="3" s="1"/>
  <c r="G265" i="3"/>
  <c r="J264" i="3"/>
  <c r="L264" i="3" s="1"/>
  <c r="G264" i="3"/>
  <c r="K263" i="3"/>
  <c r="J263" i="3"/>
  <c r="L263" i="3" s="1"/>
  <c r="G263" i="3"/>
  <c r="L262" i="3"/>
  <c r="J262" i="3"/>
  <c r="K262" i="3" s="1"/>
  <c r="G262" i="3"/>
  <c r="J261" i="3"/>
  <c r="L261" i="3" s="1"/>
  <c r="G261" i="3"/>
  <c r="J260" i="3"/>
  <c r="L260" i="3" s="1"/>
  <c r="G260" i="3"/>
  <c r="J259" i="3"/>
  <c r="L259" i="3" s="1"/>
  <c r="G259" i="3"/>
  <c r="K258" i="3"/>
  <c r="J258" i="3"/>
  <c r="L258" i="3" s="1"/>
  <c r="G258" i="3"/>
  <c r="K257" i="3"/>
  <c r="J257" i="3"/>
  <c r="L257" i="3" s="1"/>
  <c r="G257" i="3"/>
  <c r="J256" i="3"/>
  <c r="L256" i="3" s="1"/>
  <c r="G256" i="3"/>
  <c r="L255" i="3"/>
  <c r="K255" i="3"/>
  <c r="J255" i="3"/>
  <c r="G255" i="3"/>
  <c r="J254" i="3"/>
  <c r="L254" i="3" s="1"/>
  <c r="G254" i="3"/>
  <c r="K253" i="3"/>
  <c r="J253" i="3"/>
  <c r="L253" i="3" s="1"/>
  <c r="G253" i="3"/>
  <c r="L252" i="3"/>
  <c r="K252" i="3"/>
  <c r="J252" i="3"/>
  <c r="G252" i="3"/>
  <c r="J251" i="3"/>
  <c r="L251" i="3" s="1"/>
  <c r="G251" i="3"/>
  <c r="L250" i="3"/>
  <c r="K250" i="3"/>
  <c r="L249" i="3"/>
  <c r="K249" i="3"/>
  <c r="L248" i="3"/>
  <c r="K248" i="3"/>
  <c r="J247" i="3"/>
  <c r="L247" i="3" s="1"/>
  <c r="G247" i="3"/>
  <c r="L246" i="3"/>
  <c r="K246" i="3"/>
  <c r="J246" i="3"/>
  <c r="G246" i="3"/>
  <c r="J245" i="3"/>
  <c r="L245" i="3" s="1"/>
  <c r="G245" i="3"/>
  <c r="J244" i="3"/>
  <c r="L244" i="3" s="1"/>
  <c r="G244" i="3"/>
  <c r="J243" i="3"/>
  <c r="L243" i="3" s="1"/>
  <c r="G243" i="3"/>
  <c r="J242" i="3"/>
  <c r="L242" i="3" s="1"/>
  <c r="G242" i="3"/>
  <c r="L241" i="3"/>
  <c r="J241" i="3"/>
  <c r="K241" i="3" s="1"/>
  <c r="G241" i="3"/>
  <c r="L240" i="3"/>
  <c r="J240" i="3"/>
  <c r="K240" i="3" s="1"/>
  <c r="G240" i="3"/>
  <c r="J239" i="3"/>
  <c r="L239" i="3" s="1"/>
  <c r="G239" i="3"/>
  <c r="J238" i="3"/>
  <c r="L238" i="3" s="1"/>
  <c r="G238" i="3"/>
  <c r="J237" i="3"/>
  <c r="L237" i="3" s="1"/>
  <c r="G237" i="3"/>
  <c r="K236" i="3"/>
  <c r="J236" i="3"/>
  <c r="L236" i="3" s="1"/>
  <c r="G236" i="3"/>
  <c r="L235" i="3"/>
  <c r="J235" i="3"/>
  <c r="K235" i="3" s="1"/>
  <c r="G235" i="3"/>
  <c r="L234" i="3"/>
  <c r="K234" i="3"/>
  <c r="J234" i="3"/>
  <c r="G234" i="3"/>
  <c r="J233" i="3"/>
  <c r="L233" i="3" s="1"/>
  <c r="G233" i="3"/>
  <c r="J232" i="3"/>
  <c r="L232" i="3" s="1"/>
  <c r="G232" i="3"/>
  <c r="K231" i="3"/>
  <c r="J231" i="3"/>
  <c r="L231" i="3" s="1"/>
  <c r="G231" i="3"/>
  <c r="L230" i="3"/>
  <c r="J230" i="3"/>
  <c r="K230" i="3" s="1"/>
  <c r="G230" i="3"/>
  <c r="J229" i="3"/>
  <c r="K229" i="3" s="1"/>
  <c r="G229" i="3"/>
  <c r="J228" i="3"/>
  <c r="L228" i="3" s="1"/>
  <c r="G228" i="3"/>
  <c r="J227" i="3"/>
  <c r="L227" i="3" s="1"/>
  <c r="G227" i="3"/>
  <c r="K226" i="3"/>
  <c r="J226" i="3"/>
  <c r="L226" i="3" s="1"/>
  <c r="G226" i="3"/>
  <c r="L225" i="3"/>
  <c r="J225" i="3"/>
  <c r="K225" i="3" s="1"/>
  <c r="G225" i="3"/>
  <c r="J224" i="3"/>
  <c r="L224" i="3" s="1"/>
  <c r="G224" i="3"/>
  <c r="J223" i="3"/>
  <c r="L223" i="3" s="1"/>
  <c r="G223" i="3"/>
  <c r="L222" i="3"/>
  <c r="K222" i="3"/>
  <c r="J222" i="3"/>
  <c r="G222" i="3"/>
  <c r="K221" i="3"/>
  <c r="J221" i="3"/>
  <c r="L221" i="3" s="1"/>
  <c r="G221" i="3"/>
  <c r="L220" i="3"/>
  <c r="J220" i="3"/>
  <c r="K220" i="3" s="1"/>
  <c r="G220" i="3"/>
  <c r="J219" i="3"/>
  <c r="L219" i="3" s="1"/>
  <c r="G219" i="3"/>
  <c r="J218" i="3"/>
  <c r="L218" i="3" s="1"/>
  <c r="G218" i="3"/>
  <c r="J217" i="3"/>
  <c r="K217" i="3" s="1"/>
  <c r="G217" i="3"/>
  <c r="J216" i="3"/>
  <c r="L216" i="3" s="1"/>
  <c r="G216" i="3"/>
  <c r="L215" i="3"/>
  <c r="K215" i="3"/>
  <c r="J215" i="3"/>
  <c r="G215" i="3"/>
  <c r="J214" i="3"/>
  <c r="L214" i="3" s="1"/>
  <c r="G214" i="3"/>
  <c r="J213" i="3"/>
  <c r="L213" i="3" s="1"/>
  <c r="G213" i="3"/>
  <c r="J212" i="3"/>
  <c r="L212" i="3" s="1"/>
  <c r="G212" i="3"/>
  <c r="J211" i="3"/>
  <c r="L211" i="3" s="1"/>
  <c r="G211" i="3"/>
  <c r="L210" i="3"/>
  <c r="K210" i="3"/>
  <c r="J210" i="3"/>
  <c r="G210" i="3"/>
  <c r="J209" i="3"/>
  <c r="L209" i="3" s="1"/>
  <c r="G209" i="3"/>
  <c r="J208" i="3"/>
  <c r="L208" i="3" s="1"/>
  <c r="G208" i="3"/>
  <c r="J207" i="3"/>
  <c r="L207" i="3" s="1"/>
  <c r="G207" i="3"/>
  <c r="J206" i="3"/>
  <c r="L206" i="3" s="1"/>
  <c r="G206" i="3"/>
  <c r="J205" i="3"/>
  <c r="K205" i="3" s="1"/>
  <c r="G205" i="3"/>
  <c r="J204" i="3"/>
  <c r="L204" i="3" s="1"/>
  <c r="G204" i="3"/>
  <c r="L203" i="3"/>
  <c r="J203" i="3"/>
  <c r="K203" i="3" s="1"/>
  <c r="G203" i="3"/>
  <c r="J202" i="3"/>
  <c r="L202" i="3" s="1"/>
  <c r="G202" i="3"/>
  <c r="J201" i="3"/>
  <c r="L201" i="3" s="1"/>
  <c r="G201" i="3"/>
  <c r="J200" i="3"/>
  <c r="L200" i="3" s="1"/>
  <c r="G200" i="3"/>
  <c r="J199" i="3"/>
  <c r="L199" i="3" s="1"/>
  <c r="G199" i="3"/>
  <c r="L198" i="3"/>
  <c r="K198" i="3"/>
  <c r="J198" i="3"/>
  <c r="G198" i="3"/>
  <c r="J197" i="3"/>
  <c r="L197" i="3" s="1"/>
  <c r="G197" i="3"/>
  <c r="J196" i="3"/>
  <c r="L196" i="3" s="1"/>
  <c r="G196" i="3"/>
  <c r="J195" i="3"/>
  <c r="L195" i="3" s="1"/>
  <c r="G195" i="3"/>
  <c r="J194" i="3"/>
  <c r="L194" i="3" s="1"/>
  <c r="G194" i="3"/>
  <c r="L193" i="3"/>
  <c r="J193" i="3"/>
  <c r="K193" i="3" s="1"/>
  <c r="G193" i="3"/>
  <c r="L192" i="3"/>
  <c r="J192" i="3"/>
  <c r="K192" i="3" s="1"/>
  <c r="G192" i="3"/>
  <c r="J191" i="3"/>
  <c r="L191" i="3" s="1"/>
  <c r="G191" i="3"/>
  <c r="J190" i="3"/>
  <c r="L190" i="3" s="1"/>
  <c r="G190" i="3"/>
  <c r="J189" i="3"/>
  <c r="L189" i="3" s="1"/>
  <c r="G189" i="3"/>
  <c r="K188" i="3"/>
  <c r="J188" i="3"/>
  <c r="L188" i="3" s="1"/>
  <c r="G188" i="3"/>
  <c r="L187" i="3"/>
  <c r="J187" i="3"/>
  <c r="K187" i="3" s="1"/>
  <c r="G187" i="3"/>
  <c r="L186" i="3"/>
  <c r="K186" i="3"/>
  <c r="J186" i="3"/>
  <c r="G186" i="3"/>
  <c r="J185" i="3"/>
  <c r="L185" i="3" s="1"/>
  <c r="G185" i="3"/>
  <c r="J184" i="3"/>
  <c r="L184" i="3" s="1"/>
  <c r="G184" i="3"/>
  <c r="K183" i="3"/>
  <c r="J183" i="3"/>
  <c r="L183" i="3" s="1"/>
  <c r="G183" i="3"/>
  <c r="L182" i="3"/>
  <c r="J182" i="3"/>
  <c r="K182" i="3" s="1"/>
  <c r="G182" i="3"/>
  <c r="J181" i="3"/>
  <c r="K181" i="3" s="1"/>
  <c r="G181" i="3"/>
  <c r="J180" i="3"/>
  <c r="L180" i="3" s="1"/>
  <c r="G180" i="3"/>
  <c r="J179" i="3"/>
  <c r="L179" i="3" s="1"/>
  <c r="G179" i="3"/>
  <c r="K178" i="3"/>
  <c r="J178" i="3"/>
  <c r="L178" i="3" s="1"/>
  <c r="G178" i="3"/>
  <c r="L177" i="3"/>
  <c r="J177" i="3"/>
  <c r="K177" i="3" s="1"/>
  <c r="G177" i="3"/>
  <c r="J176" i="3"/>
  <c r="L176" i="3" s="1"/>
  <c r="G176" i="3"/>
  <c r="J175" i="3"/>
  <c r="L175" i="3" s="1"/>
  <c r="G175" i="3"/>
  <c r="L174" i="3"/>
  <c r="K174" i="3"/>
  <c r="J174" i="3"/>
  <c r="G174" i="3"/>
  <c r="K173" i="3"/>
  <c r="J173" i="3"/>
  <c r="L173" i="3" s="1"/>
  <c r="G173" i="3"/>
  <c r="L172" i="3"/>
  <c r="J172" i="3"/>
  <c r="K172" i="3" s="1"/>
  <c r="G172" i="3"/>
  <c r="J171" i="3"/>
  <c r="L171" i="3" s="1"/>
  <c r="G171" i="3"/>
  <c r="L170" i="3"/>
  <c r="K170" i="3"/>
  <c r="L169" i="3"/>
  <c r="K169" i="3"/>
  <c r="L168" i="3"/>
  <c r="K168" i="3"/>
  <c r="J167" i="3"/>
  <c r="L167" i="3" s="1"/>
  <c r="G167" i="3"/>
  <c r="K166" i="3"/>
  <c r="J166" i="3"/>
  <c r="L166" i="3" s="1"/>
  <c r="G166" i="3"/>
  <c r="L165" i="3"/>
  <c r="K165" i="3"/>
  <c r="J165" i="3"/>
  <c r="G165" i="3"/>
  <c r="J164" i="3"/>
  <c r="L164" i="3" s="1"/>
  <c r="G164" i="3"/>
  <c r="J163" i="3"/>
  <c r="L163" i="3" s="1"/>
  <c r="G163" i="3"/>
  <c r="J162" i="3"/>
  <c r="L162" i="3" s="1"/>
  <c r="G162" i="3"/>
  <c r="K161" i="3"/>
  <c r="J161" i="3"/>
  <c r="L161" i="3" s="1"/>
  <c r="G161" i="3"/>
  <c r="L160" i="3"/>
  <c r="J160" i="3"/>
  <c r="K160" i="3" s="1"/>
  <c r="G160" i="3"/>
  <c r="J159" i="3"/>
  <c r="L159" i="3" s="1"/>
  <c r="G159" i="3"/>
  <c r="J158" i="3"/>
  <c r="L158" i="3" s="1"/>
  <c r="G158" i="3"/>
  <c r="J157" i="3"/>
  <c r="L157" i="3" s="1"/>
  <c r="G157" i="3"/>
  <c r="K156" i="3"/>
  <c r="J156" i="3"/>
  <c r="L156" i="3" s="1"/>
  <c r="G156" i="3"/>
  <c r="K155" i="3"/>
  <c r="J155" i="3"/>
  <c r="L155" i="3" s="1"/>
  <c r="G155" i="3"/>
  <c r="J154" i="3"/>
  <c r="L154" i="3" s="1"/>
  <c r="G154" i="3"/>
  <c r="L153" i="3"/>
  <c r="K153" i="3"/>
  <c r="J153" i="3"/>
  <c r="G153" i="3"/>
  <c r="J152" i="3"/>
  <c r="L152" i="3" s="1"/>
  <c r="G152" i="3"/>
  <c r="K151" i="3"/>
  <c r="J151" i="3"/>
  <c r="L151" i="3" s="1"/>
  <c r="G151" i="3"/>
  <c r="L150" i="3"/>
  <c r="K150" i="3"/>
  <c r="J150" i="3"/>
  <c r="G150" i="3"/>
  <c r="J149" i="3"/>
  <c r="L149" i="3" s="1"/>
  <c r="G149" i="3"/>
  <c r="J148" i="3"/>
  <c r="K148" i="3" s="1"/>
  <c r="G148" i="3"/>
  <c r="J147" i="3"/>
  <c r="L147" i="3" s="1"/>
  <c r="G147" i="3"/>
  <c r="J146" i="3"/>
  <c r="L146" i="3" s="1"/>
  <c r="G146" i="3"/>
  <c r="L145" i="3"/>
  <c r="K145" i="3"/>
  <c r="J145" i="3"/>
  <c r="G145" i="3"/>
  <c r="J144" i="3"/>
  <c r="L144" i="3" s="1"/>
  <c r="G144" i="3"/>
  <c r="J143" i="3"/>
  <c r="L143" i="3" s="1"/>
  <c r="G143" i="3"/>
  <c r="J142" i="3"/>
  <c r="L142" i="3" s="1"/>
  <c r="G142" i="3"/>
  <c r="L141" i="3"/>
  <c r="K141" i="3"/>
  <c r="J141" i="3"/>
  <c r="G141" i="3"/>
  <c r="L140" i="3"/>
  <c r="K140" i="3"/>
  <c r="J140" i="3"/>
  <c r="G140" i="3"/>
  <c r="J139" i="3"/>
  <c r="L139" i="3" s="1"/>
  <c r="G139" i="3"/>
  <c r="L138" i="3"/>
  <c r="J138" i="3"/>
  <c r="K138" i="3" s="1"/>
  <c r="G138" i="3"/>
  <c r="J137" i="3"/>
  <c r="L137" i="3" s="1"/>
  <c r="G137" i="3"/>
  <c r="J136" i="3"/>
  <c r="K136" i="3" s="1"/>
  <c r="G136" i="3"/>
  <c r="J135" i="3"/>
  <c r="L135" i="3" s="1"/>
  <c r="G135" i="3"/>
  <c r="J134" i="3"/>
  <c r="L134" i="3" s="1"/>
  <c r="G134" i="3"/>
  <c r="L133" i="3"/>
  <c r="J133" i="3"/>
  <c r="K133" i="3" s="1"/>
  <c r="G133" i="3"/>
  <c r="J132" i="3"/>
  <c r="L132" i="3" s="1"/>
  <c r="G132" i="3"/>
  <c r="J131" i="3"/>
  <c r="L131" i="3" s="1"/>
  <c r="G131" i="3"/>
  <c r="J130" i="3"/>
  <c r="L130" i="3" s="1"/>
  <c r="G130" i="3"/>
  <c r="L129" i="3"/>
  <c r="K129" i="3"/>
  <c r="J129" i="3"/>
  <c r="G129" i="3"/>
  <c r="L128" i="3"/>
  <c r="J128" i="3"/>
  <c r="K128" i="3" s="1"/>
  <c r="G128" i="3"/>
  <c r="J127" i="3"/>
  <c r="L127" i="3" s="1"/>
  <c r="G127" i="3"/>
  <c r="J126" i="3"/>
  <c r="L126" i="3" s="1"/>
  <c r="G126" i="3"/>
  <c r="J125" i="3"/>
  <c r="L125" i="3" s="1"/>
  <c r="G125" i="3"/>
  <c r="J124" i="3"/>
  <c r="K124" i="3" s="1"/>
  <c r="G124" i="3"/>
  <c r="K123" i="3"/>
  <c r="J123" i="3"/>
  <c r="L123" i="3" s="1"/>
  <c r="G123" i="3"/>
  <c r="L122" i="3"/>
  <c r="J122" i="3"/>
  <c r="K122" i="3" s="1"/>
  <c r="G122" i="3"/>
  <c r="J121" i="3"/>
  <c r="L121" i="3" s="1"/>
  <c r="G121" i="3"/>
  <c r="J120" i="3"/>
  <c r="L120" i="3" s="1"/>
  <c r="G120" i="3"/>
  <c r="J119" i="3"/>
  <c r="L119" i="3" s="1"/>
  <c r="G119" i="3"/>
  <c r="K118" i="3"/>
  <c r="J118" i="3"/>
  <c r="L118" i="3" s="1"/>
  <c r="G118" i="3"/>
  <c r="L117" i="3"/>
  <c r="K117" i="3"/>
  <c r="J117" i="3"/>
  <c r="G117" i="3"/>
  <c r="J116" i="3"/>
  <c r="L116" i="3" s="1"/>
  <c r="G116" i="3"/>
  <c r="J115" i="3"/>
  <c r="L115" i="3" s="1"/>
  <c r="G115" i="3"/>
  <c r="J114" i="3"/>
  <c r="L114" i="3" s="1"/>
  <c r="G114" i="3"/>
  <c r="K113" i="3"/>
  <c r="J113" i="3"/>
  <c r="L113" i="3" s="1"/>
  <c r="G113" i="3"/>
  <c r="L112" i="3"/>
  <c r="J112" i="3"/>
  <c r="K112" i="3" s="1"/>
  <c r="G112" i="3"/>
  <c r="J111" i="3"/>
  <c r="L111" i="3" s="1"/>
  <c r="G111" i="3"/>
  <c r="J110" i="3"/>
  <c r="L110" i="3" s="1"/>
  <c r="G110" i="3"/>
  <c r="J109" i="3"/>
  <c r="L109" i="3" s="1"/>
  <c r="G109" i="3"/>
  <c r="K108" i="3"/>
  <c r="J108" i="3"/>
  <c r="L108" i="3" s="1"/>
  <c r="G108" i="3"/>
  <c r="K107" i="3"/>
  <c r="J107" i="3"/>
  <c r="L107" i="3" s="1"/>
  <c r="G107" i="3"/>
  <c r="J106" i="3"/>
  <c r="L106" i="3" s="1"/>
  <c r="G106" i="3"/>
  <c r="L105" i="3"/>
  <c r="K105" i="3"/>
  <c r="J105" i="3"/>
  <c r="G105" i="3"/>
  <c r="J104" i="3"/>
  <c r="L104" i="3" s="1"/>
  <c r="G104" i="3"/>
  <c r="K103" i="3"/>
  <c r="J103" i="3"/>
  <c r="L103" i="3" s="1"/>
  <c r="G103" i="3"/>
  <c r="L102" i="3"/>
  <c r="K102" i="3"/>
  <c r="J102" i="3"/>
  <c r="G102" i="3"/>
  <c r="J101" i="3"/>
  <c r="L101" i="3" s="1"/>
  <c r="G101" i="3"/>
  <c r="J100" i="3"/>
  <c r="K100" i="3" s="1"/>
  <c r="G100" i="3"/>
  <c r="J99" i="3"/>
  <c r="L99" i="3" s="1"/>
  <c r="G99" i="3"/>
  <c r="J98" i="3"/>
  <c r="L98" i="3" s="1"/>
  <c r="G98" i="3"/>
  <c r="L97" i="3"/>
  <c r="K97" i="3"/>
  <c r="J97" i="3"/>
  <c r="G97" i="3"/>
  <c r="J96" i="3"/>
  <c r="L96" i="3" s="1"/>
  <c r="G96" i="3"/>
  <c r="J95" i="3"/>
  <c r="L95" i="3" s="1"/>
  <c r="G95" i="3"/>
  <c r="J94" i="3"/>
  <c r="L94" i="3" s="1"/>
  <c r="G94" i="3"/>
  <c r="L93" i="3"/>
  <c r="K93" i="3"/>
  <c r="J93" i="3"/>
  <c r="G93" i="3"/>
  <c r="L92" i="3"/>
  <c r="K92" i="3"/>
  <c r="J92" i="3"/>
  <c r="G92" i="3"/>
  <c r="J91" i="3"/>
  <c r="L91" i="3" s="1"/>
  <c r="G91" i="3"/>
  <c r="L90" i="3"/>
  <c r="J90" i="3"/>
  <c r="K90" i="3" s="1"/>
  <c r="G90" i="3"/>
  <c r="J89" i="3"/>
  <c r="L89" i="3" s="1"/>
  <c r="G89" i="3"/>
  <c r="J88" i="3"/>
  <c r="K88" i="3" s="1"/>
  <c r="G88" i="3"/>
  <c r="J87" i="3"/>
  <c r="L87" i="3" s="1"/>
  <c r="G87" i="3"/>
  <c r="J86" i="3"/>
  <c r="L86" i="3" s="1"/>
  <c r="G86" i="3"/>
  <c r="L85" i="3"/>
  <c r="J85" i="3"/>
  <c r="K85" i="3" s="1"/>
  <c r="G85" i="3"/>
  <c r="J84" i="3"/>
  <c r="L84" i="3" s="1"/>
  <c r="G84" i="3"/>
  <c r="J83" i="3"/>
  <c r="L83" i="3" s="1"/>
  <c r="G83" i="3"/>
  <c r="J82" i="3"/>
  <c r="L82" i="3" s="1"/>
  <c r="G82" i="3"/>
  <c r="L81" i="3"/>
  <c r="K81" i="3"/>
  <c r="J81" i="3"/>
  <c r="G81" i="3"/>
  <c r="L80" i="3"/>
  <c r="J80" i="3"/>
  <c r="K80" i="3" s="1"/>
  <c r="G80" i="3"/>
  <c r="J79" i="3"/>
  <c r="L79" i="3" s="1"/>
  <c r="G79" i="3"/>
  <c r="J78" i="3"/>
  <c r="L78" i="3" s="1"/>
  <c r="G78" i="3"/>
  <c r="J77" i="3"/>
  <c r="L77" i="3" s="1"/>
  <c r="G77" i="3"/>
  <c r="J76" i="3"/>
  <c r="K76" i="3" s="1"/>
  <c r="G76" i="3"/>
  <c r="K75" i="3"/>
  <c r="J75" i="3"/>
  <c r="L75" i="3" s="1"/>
  <c r="G75" i="3"/>
  <c r="L74" i="3"/>
  <c r="J74" i="3"/>
  <c r="K74" i="3" s="1"/>
  <c r="G74" i="3"/>
  <c r="J73" i="3"/>
  <c r="L73" i="3" s="1"/>
  <c r="G73" i="3"/>
  <c r="J72" i="3"/>
  <c r="L72" i="3" s="1"/>
  <c r="G72" i="3"/>
  <c r="J71" i="3"/>
  <c r="L71" i="3" s="1"/>
  <c r="G71" i="3"/>
  <c r="K70" i="3"/>
  <c r="J70" i="3"/>
  <c r="L70" i="3" s="1"/>
  <c r="G70" i="3"/>
  <c r="L69" i="3"/>
  <c r="K69" i="3"/>
  <c r="J69" i="3"/>
  <c r="G69" i="3"/>
  <c r="J68" i="3"/>
  <c r="L68" i="3" s="1"/>
  <c r="G68" i="3"/>
  <c r="J67" i="3"/>
  <c r="L67" i="3" s="1"/>
  <c r="G67" i="3"/>
  <c r="J66" i="3"/>
  <c r="L66" i="3" s="1"/>
  <c r="G66" i="3"/>
  <c r="K65" i="3"/>
  <c r="J65" i="3"/>
  <c r="L65" i="3" s="1"/>
  <c r="G65" i="3"/>
  <c r="L64" i="3"/>
  <c r="J64" i="3"/>
  <c r="K64" i="3" s="1"/>
  <c r="G64" i="3"/>
  <c r="J63" i="3"/>
  <c r="L63" i="3" s="1"/>
  <c r="G63" i="3"/>
  <c r="J62" i="3"/>
  <c r="L62" i="3" s="1"/>
  <c r="G62" i="3"/>
  <c r="J61" i="3"/>
  <c r="L61" i="3" s="1"/>
  <c r="G61" i="3"/>
  <c r="K60" i="3"/>
  <c r="J60" i="3"/>
  <c r="L60" i="3" s="1"/>
  <c r="G60" i="3"/>
  <c r="K59" i="3"/>
  <c r="J59" i="3"/>
  <c r="L59" i="3" s="1"/>
  <c r="G59" i="3"/>
  <c r="J58" i="3"/>
  <c r="L58" i="3" s="1"/>
  <c r="G58" i="3"/>
  <c r="L57" i="3"/>
  <c r="K57" i="3"/>
  <c r="J57" i="3"/>
  <c r="G57" i="3"/>
  <c r="J56" i="3"/>
  <c r="L56" i="3" s="1"/>
  <c r="G56" i="3"/>
  <c r="K55" i="3"/>
  <c r="J55" i="3"/>
  <c r="L55" i="3" s="1"/>
  <c r="G55" i="3"/>
  <c r="L54" i="3"/>
  <c r="K54" i="3"/>
  <c r="J54" i="3"/>
  <c r="G54" i="3"/>
  <c r="J53" i="3"/>
  <c r="L53" i="3" s="1"/>
  <c r="G53" i="3"/>
  <c r="J52" i="3"/>
  <c r="K52" i="3" s="1"/>
  <c r="G52" i="3"/>
  <c r="J51" i="3"/>
  <c r="L51" i="3" s="1"/>
  <c r="G51" i="3"/>
  <c r="J50" i="3"/>
  <c r="L50" i="3" s="1"/>
  <c r="G50" i="3"/>
  <c r="L49" i="3"/>
  <c r="K49" i="3"/>
  <c r="J49" i="3"/>
  <c r="G49" i="3"/>
  <c r="J48" i="3"/>
  <c r="L48" i="3" s="1"/>
  <c r="G48" i="3"/>
  <c r="J47" i="3"/>
  <c r="L47" i="3" s="1"/>
  <c r="G47" i="3"/>
  <c r="J46" i="3"/>
  <c r="L46" i="3" s="1"/>
  <c r="G46" i="3"/>
  <c r="K45" i="3"/>
  <c r="J45" i="3"/>
  <c r="L45" i="3" s="1"/>
  <c r="G45" i="3"/>
  <c r="L44" i="3"/>
  <c r="J44" i="3"/>
  <c r="K44" i="3" s="1"/>
  <c r="G44" i="3"/>
  <c r="J43" i="3"/>
  <c r="L43" i="3" s="1"/>
  <c r="G43" i="3"/>
  <c r="J42" i="3"/>
  <c r="L42" i="3" s="1"/>
  <c r="G42" i="3"/>
  <c r="B30" i="3"/>
  <c r="F430" i="3" s="1"/>
  <c r="B27" i="3"/>
  <c r="F423" i="3" s="1"/>
  <c r="B24" i="3"/>
  <c r="B23" i="3"/>
  <c r="F415" i="3" s="1"/>
  <c r="B22" i="3"/>
  <c r="F414" i="3" s="1"/>
  <c r="B19" i="3"/>
  <c r="F374" i="3" s="1"/>
  <c r="B18" i="3"/>
  <c r="B17" i="3"/>
  <c r="B16" i="3"/>
  <c r="F362" i="3" s="1"/>
  <c r="B15" i="3"/>
  <c r="F397" i="3" s="1"/>
  <c r="B14" i="3"/>
  <c r="B11" i="3"/>
  <c r="B10" i="3"/>
  <c r="B9" i="3"/>
  <c r="F297" i="3" s="1"/>
  <c r="B8" i="3"/>
  <c r="B7" i="3"/>
  <c r="B6" i="3"/>
  <c r="F287" i="3" s="1"/>
  <c r="B5" i="3"/>
  <c r="F95" i="2"/>
  <c r="F96" i="2" s="1"/>
  <c r="F94" i="2"/>
  <c r="F93" i="2"/>
  <c r="F92" i="2"/>
  <c r="F91" i="2"/>
  <c r="F90" i="2"/>
  <c r="F89" i="2"/>
  <c r="F88" i="2"/>
  <c r="F87" i="2"/>
  <c r="F86" i="2"/>
  <c r="F85" i="2"/>
  <c r="F84" i="2"/>
  <c r="F83" i="2"/>
  <c r="F82" i="2"/>
  <c r="F81" i="2"/>
  <c r="F80" i="2"/>
  <c r="F79" i="2"/>
  <c r="F78" i="2"/>
  <c r="H73" i="2"/>
  <c r="H74" i="2" s="1"/>
  <c r="H72" i="2"/>
  <c r="H71" i="2"/>
  <c r="H70" i="2"/>
  <c r="H69" i="2"/>
  <c r="H68" i="2"/>
  <c r="H67" i="2"/>
  <c r="H62" i="2"/>
  <c r="C103" i="2" s="1"/>
  <c r="E103" i="2" s="1"/>
  <c r="G103" i="2" s="1"/>
  <c r="J108" i="1" s="1"/>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E28" i="2"/>
  <c r="G28" i="2" s="1"/>
  <c r="E27" i="2"/>
  <c r="G27" i="2" s="1"/>
  <c r="E26" i="2"/>
  <c r="G26" i="2" s="1"/>
  <c r="E25" i="2"/>
  <c r="G25" i="2" s="1"/>
  <c r="E24" i="2"/>
  <c r="G24" i="2" s="1"/>
  <c r="E23" i="2"/>
  <c r="G23" i="2" s="1"/>
  <c r="E22" i="2"/>
  <c r="G22" i="2" s="1"/>
  <c r="E21" i="2"/>
  <c r="G21" i="2" s="1"/>
  <c r="E20" i="2"/>
  <c r="G20" i="2" s="1"/>
  <c r="E19" i="2"/>
  <c r="G19" i="2" s="1"/>
  <c r="E18" i="2"/>
  <c r="G18" i="2" s="1"/>
  <c r="E17" i="2"/>
  <c r="G17" i="2" s="1"/>
  <c r="E16" i="2"/>
  <c r="G16" i="2" s="1"/>
  <c r="G15" i="2"/>
  <c r="E15" i="2"/>
  <c r="E14" i="2"/>
  <c r="G14" i="2" s="1"/>
  <c r="E13" i="2"/>
  <c r="G13" i="2" s="1"/>
  <c r="E12" i="2"/>
  <c r="G12" i="2" s="1"/>
  <c r="E11" i="2"/>
  <c r="G11" i="2" s="1"/>
  <c r="H144" i="1"/>
  <c r="I130" i="1"/>
  <c r="J102" i="1"/>
  <c r="J58" i="1"/>
  <c r="I49" i="1"/>
  <c r="I43" i="1"/>
  <c r="J28" i="1"/>
  <c r="I21" i="1"/>
  <c r="J25" i="1" s="1"/>
  <c r="I16" i="1"/>
  <c r="G13" i="1"/>
  <c r="G29" i="2" l="1"/>
  <c r="J27" i="1"/>
  <c r="J26" i="1"/>
  <c r="J30" i="1" s="1"/>
  <c r="J53" i="1"/>
  <c r="J65" i="1" s="1"/>
  <c r="J71" i="1" s="1"/>
  <c r="F402" i="3"/>
  <c r="F387" i="3"/>
  <c r="F354" i="3"/>
  <c r="F336" i="3"/>
  <c r="F396" i="3"/>
  <c r="F381" i="3"/>
  <c r="F348" i="3"/>
  <c r="F375" i="3"/>
  <c r="F330" i="3"/>
  <c r="F360" i="3"/>
  <c r="F369" i="3"/>
  <c r="F342" i="3"/>
  <c r="H63" i="2"/>
  <c r="K14" i="3"/>
  <c r="L18" i="3"/>
  <c r="L5" i="3"/>
  <c r="F322" i="3"/>
  <c r="F277" i="3"/>
  <c r="F232" i="3"/>
  <c r="F103" i="3"/>
  <c r="F308" i="3"/>
  <c r="F239" i="3"/>
  <c r="F131" i="3"/>
  <c r="F68" i="3"/>
  <c r="L10" i="3"/>
  <c r="F291" i="3"/>
  <c r="F211" i="3"/>
  <c r="F263" i="3"/>
  <c r="F183" i="3"/>
  <c r="F166" i="3"/>
  <c r="F75" i="3"/>
  <c r="F315" i="3"/>
  <c r="F298" i="3"/>
  <c r="F246" i="3"/>
  <c r="F138" i="3"/>
  <c r="F218" i="3"/>
  <c r="F110" i="3"/>
  <c r="F47" i="3"/>
  <c r="F270" i="3"/>
  <c r="F190" i="3"/>
  <c r="F82" i="3"/>
  <c r="F145" i="3"/>
  <c r="F54" i="3"/>
  <c r="F225" i="3"/>
  <c r="F117" i="3"/>
  <c r="F197" i="3"/>
  <c r="F89" i="3"/>
  <c r="F152" i="3"/>
  <c r="F124" i="3"/>
  <c r="F61" i="3"/>
  <c r="F284" i="3"/>
  <c r="F204" i="3"/>
  <c r="F256" i="3"/>
  <c r="F176" i="3"/>
  <c r="F159" i="3"/>
  <c r="F96" i="3"/>
  <c r="L12" i="3"/>
  <c r="L26" i="3"/>
  <c r="F253" i="3"/>
  <c r="F208" i="3"/>
  <c r="F163" i="3"/>
  <c r="F79" i="3"/>
  <c r="F281" i="3"/>
  <c r="F121" i="3"/>
  <c r="F201" i="3"/>
  <c r="F93" i="3"/>
  <c r="F305" i="3"/>
  <c r="F236" i="3"/>
  <c r="F173" i="3"/>
  <c r="F156" i="3"/>
  <c r="F65" i="3"/>
  <c r="F288" i="3"/>
  <c r="F128" i="3"/>
  <c r="F100" i="3"/>
  <c r="F260" i="3"/>
  <c r="F180" i="3"/>
  <c r="F312" i="3"/>
  <c r="F243" i="3"/>
  <c r="F135" i="3"/>
  <c r="F72" i="3"/>
  <c r="F295" i="3"/>
  <c r="F215" i="3"/>
  <c r="F107" i="3"/>
  <c r="F319" i="3"/>
  <c r="F267" i="3"/>
  <c r="F187" i="3"/>
  <c r="F44" i="3"/>
  <c r="F142" i="3"/>
  <c r="F51" i="3"/>
  <c r="F274" i="3"/>
  <c r="F222" i="3"/>
  <c r="F114" i="3"/>
  <c r="F194" i="3"/>
  <c r="F86" i="3"/>
  <c r="F229" i="3"/>
  <c r="F149" i="3"/>
  <c r="F58" i="3"/>
  <c r="F357" i="3"/>
  <c r="F405" i="3"/>
  <c r="F390" i="3"/>
  <c r="F339" i="3"/>
  <c r="F399" i="3"/>
  <c r="F384" i="3"/>
  <c r="F351" i="3"/>
  <c r="F333" i="3"/>
  <c r="F378" i="3"/>
  <c r="F363" i="3"/>
  <c r="F345" i="3"/>
  <c r="F372" i="3"/>
  <c r="C104" i="2"/>
  <c r="E104" i="2" s="1"/>
  <c r="G104" i="2" s="1"/>
  <c r="J109" i="1" s="1"/>
  <c r="F416" i="3"/>
  <c r="L24" i="3"/>
  <c r="F310" i="3"/>
  <c r="F265" i="3"/>
  <c r="F220" i="3"/>
  <c r="F91" i="3"/>
  <c r="F289" i="3"/>
  <c r="F244" i="3"/>
  <c r="F115" i="3"/>
  <c r="F184" i="3"/>
  <c r="F139" i="3"/>
  <c r="F55" i="3"/>
  <c r="F400" i="3"/>
  <c r="F391" i="3"/>
  <c r="F379" i="3"/>
  <c r="F406" i="3"/>
  <c r="F385" i="3"/>
  <c r="F373" i="3"/>
  <c r="F364" i="3"/>
  <c r="F352" i="3"/>
  <c r="F340" i="3"/>
  <c r="F48" i="3"/>
  <c r="F53" i="3"/>
  <c r="F63" i="3"/>
  <c r="F101" i="3"/>
  <c r="F106" i="3"/>
  <c r="F111" i="3"/>
  <c r="F144" i="3"/>
  <c r="F154" i="3"/>
  <c r="F171" i="3"/>
  <c r="F181" i="3"/>
  <c r="F209" i="3"/>
  <c r="F214" i="3"/>
  <c r="F219" i="3"/>
  <c r="F224" i="3"/>
  <c r="F251" i="3"/>
  <c r="F261" i="3"/>
  <c r="F294" i="3"/>
  <c r="F299" i="3"/>
  <c r="F347" i="3"/>
  <c r="F377" i="3"/>
  <c r="K50" i="3"/>
  <c r="F81" i="3"/>
  <c r="K98" i="3"/>
  <c r="F129" i="3"/>
  <c r="F134" i="3"/>
  <c r="K146" i="3"/>
  <c r="F189" i="3"/>
  <c r="K196" i="3"/>
  <c r="F199" i="3"/>
  <c r="K201" i="3"/>
  <c r="K206" i="3"/>
  <c r="K211" i="3"/>
  <c r="K216" i="3"/>
  <c r="F237" i="3"/>
  <c r="F242" i="3"/>
  <c r="K244" i="3"/>
  <c r="F247" i="3"/>
  <c r="F279" i="3"/>
  <c r="K296" i="3"/>
  <c r="F311" i="3"/>
  <c r="F316" i="3"/>
  <c r="F321" i="3"/>
  <c r="K323" i="3"/>
  <c r="F332" i="3"/>
  <c r="K334" i="3"/>
  <c r="F337" i="3"/>
  <c r="K339" i="3"/>
  <c r="K344" i="3"/>
  <c r="L349" i="3"/>
  <c r="F365" i="3"/>
  <c r="K374" i="3"/>
  <c r="F380" i="3"/>
  <c r="K390" i="3"/>
  <c r="K405" i="3"/>
  <c r="K43" i="3"/>
  <c r="F46" i="3"/>
  <c r="F56" i="3"/>
  <c r="F66" i="3"/>
  <c r="K68" i="3"/>
  <c r="F71" i="3"/>
  <c r="K73" i="3"/>
  <c r="F76" i="3"/>
  <c r="K78" i="3"/>
  <c r="K83" i="3"/>
  <c r="L88" i="3"/>
  <c r="F104" i="3"/>
  <c r="F109" i="3"/>
  <c r="K116" i="3"/>
  <c r="F119" i="3"/>
  <c r="K121" i="3"/>
  <c r="K126" i="3"/>
  <c r="K131" i="3"/>
  <c r="L136" i="3"/>
  <c r="F157" i="3"/>
  <c r="F162" i="3"/>
  <c r="K164" i="3"/>
  <c r="F167" i="3"/>
  <c r="F174" i="3"/>
  <c r="F179" i="3"/>
  <c r="K191" i="3"/>
  <c r="F227" i="3"/>
  <c r="K239" i="3"/>
  <c r="F254" i="3"/>
  <c r="F259" i="3"/>
  <c r="F264" i="3"/>
  <c r="K266" i="3"/>
  <c r="F269" i="3"/>
  <c r="K271" i="3"/>
  <c r="K276" i="3"/>
  <c r="K281" i="3"/>
  <c r="L286" i="3"/>
  <c r="K303" i="3"/>
  <c r="F306" i="3"/>
  <c r="K308" i="3"/>
  <c r="K313" i="3"/>
  <c r="K318" i="3"/>
  <c r="F350" i="3"/>
  <c r="K352" i="3"/>
  <c r="F355" i="3"/>
  <c r="K357" i="3"/>
  <c r="K362" i="3"/>
  <c r="L382" i="3"/>
  <c r="K385" i="3"/>
  <c r="F388" i="3"/>
  <c r="L397" i="3"/>
  <c r="K400" i="3"/>
  <c r="F403" i="3"/>
  <c r="K48" i="3"/>
  <c r="K53" i="3"/>
  <c r="K58" i="3"/>
  <c r="K63" i="3"/>
  <c r="F84" i="3"/>
  <c r="K91" i="3"/>
  <c r="F94" i="3"/>
  <c r="K96" i="3"/>
  <c r="F99" i="3"/>
  <c r="K101" i="3"/>
  <c r="K106" i="3"/>
  <c r="K111" i="3"/>
  <c r="F132" i="3"/>
  <c r="F137" i="3"/>
  <c r="K139" i="3"/>
  <c r="K144" i="3"/>
  <c r="F147" i="3"/>
  <c r="K149" i="3"/>
  <c r="K154" i="3"/>
  <c r="K159" i="3"/>
  <c r="K171" i="3"/>
  <c r="K176" i="3"/>
  <c r="L181" i="3"/>
  <c r="F202" i="3"/>
  <c r="F207" i="3"/>
  <c r="K209" i="3"/>
  <c r="F212" i="3"/>
  <c r="K214" i="3"/>
  <c r="F217" i="3"/>
  <c r="K219" i="3"/>
  <c r="K224" i="3"/>
  <c r="L229" i="3"/>
  <c r="F245" i="3"/>
  <c r="K251" i="3"/>
  <c r="K256" i="3"/>
  <c r="K261" i="3"/>
  <c r="F282" i="3"/>
  <c r="K289" i="3"/>
  <c r="F292" i="3"/>
  <c r="K294" i="3"/>
  <c r="K299" i="3"/>
  <c r="F335" i="3"/>
  <c r="K347" i="3"/>
  <c r="K369" i="3"/>
  <c r="K377" i="3"/>
  <c r="F383" i="3"/>
  <c r="F398" i="3"/>
  <c r="F172" i="3"/>
  <c r="F127" i="3"/>
  <c r="F196" i="3"/>
  <c r="F151" i="3"/>
  <c r="F67" i="3"/>
  <c r="F69" i="3"/>
  <c r="F74" i="3"/>
  <c r="K86" i="3"/>
  <c r="F122" i="3"/>
  <c r="K134" i="3"/>
  <c r="F165" i="3"/>
  <c r="F177" i="3"/>
  <c r="F182" i="3"/>
  <c r="K184" i="3"/>
  <c r="K189" i="3"/>
  <c r="F192" i="3"/>
  <c r="K194" i="3"/>
  <c r="K199" i="3"/>
  <c r="K204" i="3"/>
  <c r="F230" i="3"/>
  <c r="K232" i="3"/>
  <c r="F235" i="3"/>
  <c r="K237" i="3"/>
  <c r="F240" i="3"/>
  <c r="K242" i="3"/>
  <c r="K247" i="3"/>
  <c r="F272" i="3"/>
  <c r="K284" i="3"/>
  <c r="F304" i="3"/>
  <c r="F309" i="3"/>
  <c r="K311" i="3"/>
  <c r="F314" i="3"/>
  <c r="K316" i="3"/>
  <c r="K321" i="3"/>
  <c r="K332" i="3"/>
  <c r="L337" i="3"/>
  <c r="F353" i="3"/>
  <c r="F358" i="3"/>
  <c r="K365" i="3"/>
  <c r="K372" i="3"/>
  <c r="K380" i="3"/>
  <c r="F386" i="3"/>
  <c r="F401" i="3"/>
  <c r="K46" i="3"/>
  <c r="F49" i="3"/>
  <c r="K56" i="3"/>
  <c r="F59" i="3"/>
  <c r="K61" i="3"/>
  <c r="F64" i="3"/>
  <c r="K66" i="3"/>
  <c r="K71" i="3"/>
  <c r="L76" i="3"/>
  <c r="L27" i="3" s="1"/>
  <c r="F92" i="3"/>
  <c r="F97" i="3"/>
  <c r="F102" i="3"/>
  <c r="K104" i="3"/>
  <c r="K109" i="3"/>
  <c r="F112" i="3"/>
  <c r="K114" i="3"/>
  <c r="K119" i="3"/>
  <c r="L124" i="3"/>
  <c r="F140" i="3"/>
  <c r="F150" i="3"/>
  <c r="K152" i="3"/>
  <c r="F155" i="3"/>
  <c r="K157" i="3"/>
  <c r="F160" i="3"/>
  <c r="K162" i="3"/>
  <c r="K167" i="3"/>
  <c r="K179" i="3"/>
  <c r="F210" i="3"/>
  <c r="K227" i="3"/>
  <c r="F252" i="3"/>
  <c r="K254" i="3"/>
  <c r="F257" i="3"/>
  <c r="K259" i="3"/>
  <c r="F262" i="3"/>
  <c r="K264" i="3"/>
  <c r="K269" i="3"/>
  <c r="L274" i="3"/>
  <c r="F290" i="3"/>
  <c r="K306" i="3"/>
  <c r="F338" i="3"/>
  <c r="K340" i="3"/>
  <c r="F343" i="3"/>
  <c r="K345" i="3"/>
  <c r="K350" i="3"/>
  <c r="K355" i="3"/>
  <c r="K360" i="3"/>
  <c r="F370" i="3"/>
  <c r="L388" i="3"/>
  <c r="K391" i="3"/>
  <c r="L403" i="3"/>
  <c r="K406" i="3"/>
  <c r="L415" i="3"/>
  <c r="K415" i="3"/>
  <c r="F42" i="3"/>
  <c r="K51" i="3"/>
  <c r="F77" i="3"/>
  <c r="K79" i="3"/>
  <c r="K84" i="3"/>
  <c r="F87" i="3"/>
  <c r="K89" i="3"/>
  <c r="K94" i="3"/>
  <c r="K99" i="3"/>
  <c r="F120" i="3"/>
  <c r="F125" i="3"/>
  <c r="K127" i="3"/>
  <c r="F130" i="3"/>
  <c r="K132" i="3"/>
  <c r="K137" i="3"/>
  <c r="K142" i="3"/>
  <c r="K147" i="3"/>
  <c r="F185" i="3"/>
  <c r="F195" i="3"/>
  <c r="K197" i="3"/>
  <c r="F200" i="3"/>
  <c r="K202" i="3"/>
  <c r="F205" i="3"/>
  <c r="K207" i="3"/>
  <c r="K212" i="3"/>
  <c r="L217" i="3"/>
  <c r="F233" i="3"/>
  <c r="F238" i="3"/>
  <c r="K245" i="3"/>
  <c r="F275" i="3"/>
  <c r="K277" i="3"/>
  <c r="F280" i="3"/>
  <c r="K282" i="3"/>
  <c r="F285" i="3"/>
  <c r="K287" i="3"/>
  <c r="K292" i="3"/>
  <c r="K297" i="3"/>
  <c r="F317" i="3"/>
  <c r="K335" i="3"/>
  <c r="K383" i="3"/>
  <c r="F389" i="3"/>
  <c r="K398" i="3"/>
  <c r="F404" i="3"/>
  <c r="F57" i="3"/>
  <c r="F62" i="3"/>
  <c r="F105" i="3"/>
  <c r="F153" i="3"/>
  <c r="F158" i="3"/>
  <c r="F175" i="3"/>
  <c r="F213" i="3"/>
  <c r="F223" i="3"/>
  <c r="F228" i="3"/>
  <c r="F255" i="3"/>
  <c r="F307" i="3"/>
  <c r="K314" i="3"/>
  <c r="L319" i="3"/>
  <c r="F341" i="3"/>
  <c r="F346" i="3"/>
  <c r="F356" i="3"/>
  <c r="F361" i="3"/>
  <c r="F392" i="3"/>
  <c r="F407" i="3"/>
  <c r="L416" i="3"/>
  <c r="K416" i="3"/>
  <c r="F52" i="3"/>
  <c r="F80" i="3"/>
  <c r="F85" i="3"/>
  <c r="F90" i="3"/>
  <c r="F95" i="3"/>
  <c r="F133" i="3"/>
  <c r="F143" i="3"/>
  <c r="F148" i="3"/>
  <c r="F198" i="3"/>
  <c r="F203" i="3"/>
  <c r="F278" i="3"/>
  <c r="F283" i="3"/>
  <c r="F293" i="3"/>
  <c r="F320" i="3"/>
  <c r="F331" i="3"/>
  <c r="F376" i="3"/>
  <c r="K42" i="3"/>
  <c r="F45" i="3"/>
  <c r="F60" i="3"/>
  <c r="K67" i="3"/>
  <c r="F70" i="3"/>
  <c r="K72" i="3"/>
  <c r="K77" i="3"/>
  <c r="K82" i="3"/>
  <c r="K87" i="3"/>
  <c r="F108" i="3"/>
  <c r="F113" i="3"/>
  <c r="K115" i="3"/>
  <c r="F118" i="3"/>
  <c r="K120" i="3"/>
  <c r="F123" i="3"/>
  <c r="K125" i="3"/>
  <c r="K130" i="3"/>
  <c r="K135" i="3"/>
  <c r="F161" i="3"/>
  <c r="K163" i="3"/>
  <c r="F178" i="3"/>
  <c r="K185" i="3"/>
  <c r="F188" i="3"/>
  <c r="K190" i="3"/>
  <c r="F193" i="3"/>
  <c r="K195" i="3"/>
  <c r="K200" i="3"/>
  <c r="L205" i="3"/>
  <c r="F221" i="3"/>
  <c r="F226" i="3"/>
  <c r="F231" i="3"/>
  <c r="K233" i="3"/>
  <c r="K238" i="3"/>
  <c r="F241" i="3"/>
  <c r="K243" i="3"/>
  <c r="F258" i="3"/>
  <c r="K265" i="3"/>
  <c r="F268" i="3"/>
  <c r="K270" i="3"/>
  <c r="F273" i="3"/>
  <c r="K275" i="3"/>
  <c r="K280" i="3"/>
  <c r="K285" i="3"/>
  <c r="K317" i="3"/>
  <c r="F359" i="3"/>
  <c r="F371" i="3"/>
  <c r="K389" i="3"/>
  <c r="K404" i="3"/>
  <c r="K47" i="3"/>
  <c r="F50" i="3"/>
  <c r="K62" i="3"/>
  <c r="F98" i="3"/>
  <c r="K110" i="3"/>
  <c r="F141" i="3"/>
  <c r="F146" i="3"/>
  <c r="K158" i="3"/>
  <c r="K175" i="3"/>
  <c r="K180" i="3"/>
  <c r="F206" i="3"/>
  <c r="K208" i="3"/>
  <c r="K213" i="3"/>
  <c r="F216" i="3"/>
  <c r="K218" i="3"/>
  <c r="K223" i="3"/>
  <c r="K228" i="3"/>
  <c r="K260" i="3"/>
  <c r="F296" i="3"/>
  <c r="L307" i="3"/>
  <c r="F323" i="3"/>
  <c r="F334" i="3"/>
  <c r="K341" i="3"/>
  <c r="F344" i="3"/>
  <c r="K346" i="3"/>
  <c r="F349" i="3"/>
  <c r="K351" i="3"/>
  <c r="K356" i="3"/>
  <c r="L361" i="3"/>
  <c r="K384" i="3"/>
  <c r="K392" i="3"/>
  <c r="K399" i="3"/>
  <c r="K407" i="3"/>
  <c r="F43" i="3"/>
  <c r="L52" i="3"/>
  <c r="L20" i="3" s="1"/>
  <c r="F73" i="3"/>
  <c r="F78" i="3"/>
  <c r="F83" i="3"/>
  <c r="F88" i="3"/>
  <c r="K95" i="3"/>
  <c r="L100" i="3"/>
  <c r="F116" i="3"/>
  <c r="F126" i="3"/>
  <c r="F136" i="3"/>
  <c r="K143" i="3"/>
  <c r="L148" i="3"/>
  <c r="F164" i="3"/>
  <c r="F186" i="3"/>
  <c r="F191" i="3"/>
  <c r="F234" i="3"/>
  <c r="F266" i="3"/>
  <c r="F271" i="3"/>
  <c r="F276" i="3"/>
  <c r="F286" i="3"/>
  <c r="K293" i="3"/>
  <c r="L298" i="3"/>
  <c r="F303" i="3"/>
  <c r="F313" i="3"/>
  <c r="F318" i="3"/>
  <c r="L376" i="3"/>
  <c r="F382" i="3"/>
  <c r="K430" i="3"/>
  <c r="J77" i="1" l="1"/>
  <c r="J78" i="1" s="1"/>
  <c r="J134" i="1"/>
  <c r="C85" i="1"/>
  <c r="J79" i="1"/>
  <c r="J36" i="1"/>
  <c r="J35" i="1"/>
  <c r="J75" i="1" s="1"/>
  <c r="K29" i="3"/>
  <c r="K28" i="3"/>
  <c r="K13" i="3"/>
  <c r="K31" i="3"/>
  <c r="K12" i="3"/>
  <c r="K26" i="3"/>
  <c r="K22" i="3"/>
  <c r="G22" i="3" s="1"/>
  <c r="K25" i="3"/>
  <c r="K11" i="3"/>
  <c r="K7" i="3"/>
  <c r="K21" i="3"/>
  <c r="K15" i="3"/>
  <c r="G15" i="3" s="1"/>
  <c r="K6" i="3"/>
  <c r="G6" i="3" s="1"/>
  <c r="K20" i="3"/>
  <c r="K9" i="3"/>
  <c r="G9" i="3" s="1"/>
  <c r="K5" i="3"/>
  <c r="G5" i="3" s="1"/>
  <c r="K24" i="3"/>
  <c r="G24" i="3" s="1"/>
  <c r="K18" i="3"/>
  <c r="G18" i="3" s="1"/>
  <c r="K8" i="3"/>
  <c r="G8" i="3" s="1"/>
  <c r="G14" i="3"/>
  <c r="L9" i="3"/>
  <c r="L6" i="3"/>
  <c r="L15" i="3"/>
  <c r="L8" i="3"/>
  <c r="K23" i="3"/>
  <c r="K17" i="3"/>
  <c r="L31" i="3"/>
  <c r="K19" i="3"/>
  <c r="K16" i="3"/>
  <c r="G16" i="3" s="1"/>
  <c r="L30" i="3"/>
  <c r="L17" i="3"/>
  <c r="L7" i="3"/>
  <c r="L28" i="3"/>
  <c r="L14" i="3"/>
  <c r="L21" i="3"/>
  <c r="K10" i="3"/>
  <c r="G10" i="3" s="1"/>
  <c r="L29" i="3"/>
  <c r="K27" i="3"/>
  <c r="G27" i="3" s="1"/>
  <c r="L13" i="3"/>
  <c r="L19" i="3"/>
  <c r="L16" i="3"/>
  <c r="C101" i="2"/>
  <c r="E101" i="2" s="1"/>
  <c r="G101" i="2" s="1"/>
  <c r="J106" i="1" s="1"/>
  <c r="G30" i="2"/>
  <c r="C102" i="2" s="1"/>
  <c r="E102" i="2" s="1"/>
  <c r="G102" i="2" s="1"/>
  <c r="J107" i="1" s="1"/>
  <c r="L23" i="3"/>
  <c r="L22" i="3"/>
  <c r="K30" i="3"/>
  <c r="L25" i="3"/>
  <c r="L11" i="3"/>
  <c r="J76" i="1" l="1"/>
  <c r="J80" i="1" s="1"/>
  <c r="G17" i="3"/>
  <c r="G19" i="3"/>
  <c r="G23" i="3"/>
  <c r="J111" i="1"/>
  <c r="J138" i="1" s="1"/>
  <c r="G30" i="3"/>
  <c r="G7" i="3"/>
  <c r="J37" i="1"/>
  <c r="G11" i="3"/>
  <c r="I85" i="1" l="1"/>
  <c r="J136" i="1"/>
  <c r="J92" i="1"/>
  <c r="J69" i="1"/>
  <c r="J48" i="1"/>
  <c r="J44" i="1"/>
  <c r="J43" i="1"/>
  <c r="J47" i="1"/>
  <c r="J46" i="1"/>
  <c r="J45" i="1"/>
  <c r="J42" i="1"/>
  <c r="J41" i="1"/>
  <c r="J49" i="1" s="1"/>
  <c r="J70" i="1" s="1"/>
  <c r="J72" i="1" l="1"/>
  <c r="F85" i="1" l="1"/>
  <c r="J85" i="1" s="1"/>
  <c r="J135" i="1"/>
  <c r="J93" i="1" l="1"/>
  <c r="J88" i="1"/>
  <c r="J90" i="1"/>
  <c r="J89" i="1"/>
  <c r="J91" i="1"/>
  <c r="J94" i="1" l="1"/>
  <c r="J137" i="1" l="1"/>
  <c r="J139" i="1" s="1"/>
  <c r="J101" i="1"/>
  <c r="J103" i="1" s="1"/>
  <c r="J115" i="1"/>
  <c r="J116" i="1" l="1"/>
  <c r="J117" i="1" l="1"/>
  <c r="J118" i="1" s="1"/>
  <c r="J119" i="1" s="1"/>
  <c r="J128" i="1" l="1"/>
  <c r="J123" i="1"/>
  <c r="J122" i="1"/>
  <c r="J130" i="1" s="1"/>
  <c r="J129" i="1"/>
  <c r="J140" i="1" s="1"/>
  <c r="J141" i="1" s="1"/>
  <c r="H143" i="1" s="1"/>
  <c r="H145" i="1" s="1"/>
</calcChain>
</file>

<file path=xl/sharedStrings.xml><?xml version="1.0" encoding="utf-8"?>
<sst xmlns="http://schemas.openxmlformats.org/spreadsheetml/2006/main" count="606" uniqueCount="382">
  <si>
    <r>
      <rPr>
        <b/>
        <sz val="12"/>
        <color theme="1"/>
        <rFont val="Arial"/>
      </rPr>
      <t xml:space="preserve">ANEXO II  </t>
    </r>
    <r>
      <rPr>
        <b/>
        <sz val="12"/>
        <color rgb="FFFF0000"/>
        <rFont val="Arial"/>
      </rPr>
      <t xml:space="preserve">do Pregão IFRS nº 90008/2025 </t>
    </r>
    <r>
      <rPr>
        <b/>
        <sz val="12"/>
        <color theme="1"/>
        <rFont val="Arial"/>
      </rPr>
      <t>–</t>
    </r>
    <r>
      <rPr>
        <b/>
        <sz val="12"/>
        <color rgb="FFFF0000"/>
        <rFont val="Arial"/>
      </rPr>
      <t xml:space="preserve"> </t>
    </r>
    <r>
      <rPr>
        <b/>
        <sz val="12"/>
        <color theme="1"/>
        <rFont val="Arial"/>
      </rPr>
      <t xml:space="preserve">Opção pela conta vinculada e férias nos módulos 2.1 e 4.1 </t>
    </r>
    <r>
      <rPr>
        <b/>
        <sz val="12"/>
        <color rgb="FF0000FF"/>
        <rFont val="Arial"/>
      </rPr>
      <t xml:space="preserve">
</t>
    </r>
    <r>
      <rPr>
        <b/>
        <sz val="12"/>
        <color theme="1"/>
        <rFont val="Arial"/>
      </rPr>
      <t xml:space="preserve">PLANILHA DE CUSTOS E FORMAÇÃO DE PREÇOS </t>
    </r>
    <r>
      <rPr>
        <b/>
        <sz val="12"/>
        <color rgb="FF800080"/>
        <rFont val="Arial"/>
      </rPr>
      <t xml:space="preserve">                                                                                                                                                                                                                                      </t>
    </r>
    <r>
      <rPr>
        <b/>
        <sz val="12"/>
        <color rgb="FFFF0000"/>
        <rFont val="Arial"/>
      </rPr>
      <t>IFRS - ESCRITÓRIO DE PROJETOS</t>
    </r>
  </si>
  <si>
    <t xml:space="preserve">Planilha elaborada pela Administração para os serviços de: </t>
  </si>
  <si>
    <t>SERVENTE DE LIMPEZA</t>
  </si>
  <si>
    <t>Regime de tributação: Lucro Real</t>
  </si>
  <si>
    <t>Opção pela conta vinculada e férias nos módulos 2.1 e 4.1</t>
  </si>
  <si>
    <t xml:space="preserve">DISCRIMINAÇÃO DOS SERVIÇOS (DADOS REFERENTES À CONTRATAÇÃO) </t>
  </si>
  <si>
    <t>A</t>
  </si>
  <si>
    <t>Data de apresentação da proposta (dia/mês/ano)</t>
  </si>
  <si>
    <t>xx/xx/2025</t>
  </si>
  <si>
    <t>B</t>
  </si>
  <si>
    <t>Município/UF</t>
  </si>
  <si>
    <t>Porto Alegre/RS</t>
  </si>
  <si>
    <t>C</t>
  </si>
  <si>
    <t>Ano do Acordo, Convenção ou Dissídio Coletivo</t>
  </si>
  <si>
    <t>01/01/2025 a 31/12/2025
SINDASSEIO/RS (RS000040/2025)</t>
  </si>
  <si>
    <t>D</t>
  </si>
  <si>
    <t>Número de meses de execução contratual</t>
  </si>
  <si>
    <t xml:space="preserve">IDENTIFICAÇÃO DO SERVIÇO </t>
  </si>
  <si>
    <t>1. MÓDULOS 
Mão de obra vinculada à execução contratual</t>
  </si>
  <si>
    <t>Dados para composição dos custos referente à mão de obra</t>
  </si>
  <si>
    <t>Tipo de Serviço (mesmo serviço com características distintas)</t>
  </si>
  <si>
    <t>Classificação Brasileira de Ocupações (CBO)</t>
  </si>
  <si>
    <t>5143-20</t>
  </si>
  <si>
    <r>
      <rPr>
        <b/>
        <sz val="10"/>
        <color theme="1"/>
        <rFont val="Arial"/>
      </rPr>
      <t xml:space="preserve">Salário Normativo da Categoria Profissional - </t>
    </r>
    <r>
      <rPr>
        <sz val="10"/>
        <color rgb="FF0000FF"/>
        <rFont val="Arial"/>
      </rPr>
      <t xml:space="preserve">para a jornada de </t>
    </r>
    <r>
      <rPr>
        <sz val="12"/>
        <color rgb="FF0000FF"/>
        <rFont val="Arial"/>
      </rPr>
      <t>44</t>
    </r>
    <r>
      <rPr>
        <sz val="10"/>
        <color rgb="FF0000FF"/>
        <rFont val="Arial"/>
      </rPr>
      <t xml:space="preserve"> h/sem</t>
    </r>
  </si>
  <si>
    <t>Categoria Profissional (vinculada à execução contratual)</t>
  </si>
  <si>
    <t>Servente de limpeza</t>
  </si>
  <si>
    <t>Data-Base da Categoria (dia/mês/ano)</t>
  </si>
  <si>
    <t>1º de janeiro de 2025</t>
  </si>
  <si>
    <t>Valor do salárioxhora - VSH = (Valor do salário normativo / 220 h)</t>
  </si>
  <si>
    <t>Nota 1:  Deverá ser elaborado um quadro para cada tipo de serviço.
Nota 2: A planilha será calculada considerando o valor mensal do empregado.</t>
  </si>
  <si>
    <t>Módulo 1: Composição da Remuneração</t>
  </si>
  <si>
    <t xml:space="preserve">Composição da Remuneração </t>
  </si>
  <si>
    <t xml:space="preserve">Valor
(R$) </t>
  </si>
  <si>
    <r>
      <rPr>
        <b/>
        <sz val="10"/>
        <color theme="1"/>
        <rFont val="Arial"/>
      </rPr>
      <t xml:space="preserve">Salário-Base  </t>
    </r>
    <r>
      <rPr>
        <b/>
        <sz val="8"/>
        <color theme="1"/>
        <rFont val="Arial"/>
      </rPr>
      <t xml:space="preserve"> </t>
    </r>
    <r>
      <rPr>
        <b/>
        <sz val="8"/>
        <color rgb="FF0000FF"/>
        <rFont val="Arial"/>
      </rPr>
      <t xml:space="preserve"> </t>
    </r>
    <r>
      <rPr>
        <sz val="8"/>
        <color rgb="FF0000FF"/>
        <rFont val="Arial"/>
      </rPr>
      <t xml:space="preserve">(valor para 1 servente de limpeza)  para a jornada de 20 horas semanais. </t>
    </r>
  </si>
  <si>
    <t>horas semanais</t>
  </si>
  <si>
    <r>
      <rPr>
        <b/>
        <sz val="10"/>
        <color theme="1"/>
        <rFont val="Arial"/>
      </rPr>
      <t>Adicional de Insalubridade</t>
    </r>
    <r>
      <rPr>
        <b/>
        <sz val="8"/>
        <color rgb="FF0000FF"/>
        <rFont val="Arial"/>
      </rPr>
      <t xml:space="preserve"> </t>
    </r>
    <r>
      <rPr>
        <sz val="8"/>
        <color rgb="FF0000FF"/>
        <rFont val="Arial"/>
      </rPr>
      <t xml:space="preserve"> </t>
    </r>
    <r>
      <rPr>
        <b/>
        <sz val="8"/>
        <color rgb="FF3C78D8"/>
        <rFont val="Arial"/>
      </rPr>
      <t>(20% do SB - Cláusula 17 alínea "b" CCT 2025)</t>
    </r>
  </si>
  <si>
    <t>%</t>
  </si>
  <si>
    <r>
      <rPr>
        <b/>
        <sz val="10"/>
        <color theme="1"/>
        <rFont val="Arial"/>
      </rPr>
      <t xml:space="preserve">Adicional Noturno  </t>
    </r>
    <r>
      <rPr>
        <b/>
        <sz val="10"/>
        <color rgb="FF0000FF"/>
        <rFont val="Arial"/>
      </rPr>
      <t xml:space="preserve"> (excluir esta linha, se for limpeza diurna)</t>
    </r>
  </si>
  <si>
    <t>E</t>
  </si>
  <si>
    <r>
      <rPr>
        <b/>
        <sz val="10"/>
        <color theme="1"/>
        <rFont val="Arial"/>
      </rPr>
      <t xml:space="preserve">Adicional de Hora Noturna Reduzida </t>
    </r>
    <r>
      <rPr>
        <b/>
        <sz val="10"/>
        <color rgb="FF3333FF"/>
        <rFont val="Arial"/>
      </rPr>
      <t xml:space="preserve"> (excluir esta linha, se for limpeza diurna)</t>
    </r>
  </si>
  <si>
    <t>F</t>
  </si>
  <si>
    <t xml:space="preserve">Outros (especificar)                                          </t>
  </si>
  <si>
    <t xml:space="preserve">Total </t>
  </si>
  <si>
    <t>Nota1:  O Módulo 1 refere-se ao valor mensal devido ao empregado pela prestação do serviço no período de 12 meses.</t>
  </si>
  <si>
    <t>Módulo 2 – Encargos e Benefícios Anuais, Mensais e Diários</t>
  </si>
  <si>
    <r>
      <rPr>
        <b/>
        <sz val="11"/>
        <color theme="1"/>
        <rFont val="Arial"/>
      </rPr>
      <t>Submódulo 2.1 – 13º (décimo terceiro) Salário, Férias</t>
    </r>
    <r>
      <rPr>
        <sz val="11"/>
        <color rgb="FF009900"/>
        <rFont val="Arial"/>
      </rPr>
      <t xml:space="preserve"> </t>
    </r>
    <r>
      <rPr>
        <b/>
        <sz val="11"/>
        <color theme="1"/>
        <rFont val="Arial"/>
      </rPr>
      <t>e Adicional de Férias</t>
    </r>
  </si>
  <si>
    <t>2.1</t>
  </si>
  <si>
    <r>
      <rPr>
        <b/>
        <sz val="11"/>
        <color theme="1"/>
        <rFont val="Arial"/>
      </rPr>
      <t>13º (décimo terceiro) Salário, Férias</t>
    </r>
    <r>
      <rPr>
        <b/>
        <sz val="10"/>
        <color rgb="FFFF3300"/>
        <rFont val="Arial"/>
      </rPr>
      <t xml:space="preserve"> </t>
    </r>
    <r>
      <rPr>
        <b/>
        <sz val="11"/>
        <color theme="1"/>
        <rFont val="Arial"/>
      </rPr>
      <t>e Adicional de Férias</t>
    </r>
  </si>
  <si>
    <t>Valor (R$)</t>
  </si>
  <si>
    <r>
      <rPr>
        <b/>
        <sz val="10"/>
        <color rgb="FF000000"/>
        <rFont val="Arial"/>
      </rPr>
      <t>13º (décimo terceiro) Salário</t>
    </r>
    <r>
      <rPr>
        <b/>
        <sz val="11"/>
        <color rgb="FF000000"/>
        <rFont val="Arial"/>
      </rPr>
      <t xml:space="preserve"> </t>
    </r>
    <r>
      <rPr>
        <sz val="8"/>
        <color rgb="FF0000FF"/>
        <rFont val="Arial"/>
      </rPr>
      <t>Obrigatória a cotação de 8,33% sobre o valor do Módulo 1 – Composição da Remuneração, conforme Anexo XII da IN 5/17</t>
    </r>
  </si>
  <si>
    <r>
      <rPr>
        <b/>
        <sz val="10"/>
        <color rgb="FF000000"/>
        <rFont val="Arial"/>
      </rPr>
      <t xml:space="preserve">Férias e Adicional de Férias </t>
    </r>
    <r>
      <rPr>
        <sz val="8"/>
        <color rgb="FF0000FF"/>
        <rFont val="Arial"/>
      </rPr>
      <t xml:space="preserve">Obrigatória a cotação de 12,10% sobre o valor do Módulo 1 - Composição da Remuneração, conforme Anexo XII da IN 5/17 (Férias + Adicional = 12,10% = 9,075% + 3,025%).  </t>
    </r>
    <r>
      <rPr>
        <i/>
        <sz val="8"/>
        <color rgb="FF0000FF"/>
        <rFont val="Arial"/>
      </rPr>
      <t>Na prorrogação, será excluído o item Férias (9,075%) em cumprimento da Nota 3, permanecendo somente o Adicional de Férias (3,025%)</t>
    </r>
  </si>
  <si>
    <t>Total</t>
  </si>
  <si>
    <t>Nota 1:  Como a planilha de custos e formação de preços é calculada mensalmente, provisiona-se proporcionalmente 1/12 (um doze avos) dos valores referentes à gratificação natalina, férias e adicional de férias.
Nota 2: As Férias e o  Adicional de Férias contidos no Submódulo 2.1 correspondem a 9,075% e 3,025%, respectivamente, do Módulo 1, em face do Anexo XII da IN nº 5/2017 exigir 12,10% no somatório de Férias + 1/3 de Férias (9,075% + 3,025%).
Nota 3: Levando em consideração a vigência contratual de 12 meses, a rubrica férias tem como objetivo principal suprir a necessidade do pagamento das férias remuneradas ao final do contrato de 12 meses. Esta rubrica, quando da prorrogação contratual, torna-se custo não renovável.</t>
  </si>
  <si>
    <r>
      <rPr>
        <b/>
        <sz val="11"/>
        <color theme="1"/>
        <rFont val="Arial"/>
      </rPr>
      <t xml:space="preserve">Submódulo 2.2 - Encargos Previdenciários (GPS), Fundo de Garantia por Tempo de Serviço (FGTS) e outras contribuições </t>
    </r>
    <r>
      <rPr>
        <b/>
        <sz val="11"/>
        <color rgb="FF0000FF"/>
        <rFont val="Arial"/>
      </rPr>
      <t>(Base de cálculo: Módulo 1 + Submódulo 2.1)</t>
    </r>
  </si>
  <si>
    <t>2.2</t>
  </si>
  <si>
    <t>GPS, FGTS e outras contribuições</t>
  </si>
  <si>
    <t>Percentual (%)</t>
  </si>
  <si>
    <t>Valor
 (R$)</t>
  </si>
  <si>
    <t>INSS</t>
  </si>
  <si>
    <t>Salário Educação</t>
  </si>
  <si>
    <r>
      <rPr>
        <b/>
        <sz val="10"/>
        <color theme="1"/>
        <rFont val="Arial"/>
      </rPr>
      <t xml:space="preserve">RAT x FAP
</t>
    </r>
    <r>
      <rPr>
        <sz val="7"/>
        <color rgb="FF0000FF"/>
        <rFont val="Arial"/>
      </rPr>
      <t>Cálculo do valor: % do RAT (Riscos Ambientais do Trabalho) x FAP (Fator Acidentário de Prevenção de cada empresa)</t>
    </r>
  </si>
  <si>
    <t>RAT =</t>
  </si>
  <si>
    <t xml:space="preserve"> FAP =</t>
  </si>
  <si>
    <t>SESC ou SESI</t>
  </si>
  <si>
    <t>SENAC ou SENAI</t>
  </si>
  <si>
    <t>SEBRAE</t>
  </si>
  <si>
    <t>G</t>
  </si>
  <si>
    <t>INCRA</t>
  </si>
  <si>
    <t>H</t>
  </si>
  <si>
    <t>FGTS</t>
  </si>
  <si>
    <r>
      <rPr>
        <sz val="9"/>
        <color theme="1"/>
        <rFont val="Arial"/>
      </rPr>
      <t>Nota 1: Os percentuais dos encargos previdenciários, do FGTS e demais contribuições são aqueles estabelecidos pela legislação vigente.
Nota 2: O SAT a depender do grau de risco do serviço irá variar entre 1%, para risco leve, de 2% para risco médio, e de 3% para risco grave.
Nota 3: Esses percentuais incidem sobre o Módulo 1, o Submódulo 2.1.</t>
    </r>
    <r>
      <rPr>
        <sz val="9"/>
        <color rgb="FF009900"/>
        <rFont val="Arial"/>
      </rPr>
      <t>.</t>
    </r>
  </si>
  <si>
    <t>Submódulo 2.3 – Benefícios Mensais e Diários</t>
  </si>
  <si>
    <t>2.3</t>
  </si>
  <si>
    <t>Benefícios Mensais e Diários</t>
  </si>
  <si>
    <r>
      <rPr>
        <b/>
        <sz val="10"/>
        <color theme="1"/>
        <rFont val="Arial"/>
      </rPr>
      <t>Transporte</t>
    </r>
    <r>
      <rPr>
        <b/>
        <sz val="10"/>
        <color rgb="FF0000FF"/>
        <rFont val="Arial"/>
      </rPr>
      <t xml:space="preserve"> </t>
    </r>
    <r>
      <rPr>
        <sz val="8"/>
        <color rgb="FF0000FF"/>
        <rFont val="Arial"/>
      </rPr>
      <t>Cálculo do valor: [(2xVTxdias) – (%part.xSB)]</t>
    </r>
  </si>
  <si>
    <t xml:space="preserve">      A.1) Valor da passagem do transporte coletivo no município de prestação dos serviços: </t>
  </si>
  <si>
    <t>-</t>
  </si>
  <si>
    <t xml:space="preserve">      A.2) Quantidade de passagens por dia por empregado:</t>
  </si>
  <si>
    <t xml:space="preserve">      A.3) Quantidade de dias do mês de recebimento de passagens </t>
  </si>
  <si>
    <r>
      <rPr>
        <sz val="9"/>
        <color rgb="FF0000FF"/>
        <rFont val="Arial"/>
      </rPr>
      <t xml:space="preserve">      </t>
    </r>
    <r>
      <rPr>
        <b/>
        <sz val="9"/>
        <color rgb="FF0000FF"/>
        <rFont val="Arial"/>
      </rPr>
      <t>A.4) Participação do empregado em percentual do salário-base</t>
    </r>
    <r>
      <rPr>
        <b/>
        <sz val="8"/>
        <color rgb="FF0000FF"/>
        <rFont val="Arial"/>
      </rPr>
      <t xml:space="preserve"> </t>
    </r>
    <r>
      <rPr>
        <sz val="9"/>
        <color rgb="FF0000FF"/>
        <rFont val="Arial"/>
      </rPr>
      <t>(cláus. 21 CCT 2025)</t>
    </r>
  </si>
  <si>
    <r>
      <rPr>
        <b/>
        <sz val="10"/>
        <color theme="1"/>
        <rFont val="Arial"/>
      </rPr>
      <t>Auxílio-Refeição/Alimentação</t>
    </r>
    <r>
      <rPr>
        <sz val="10"/>
        <color theme="1"/>
        <rFont val="Arial"/>
      </rPr>
      <t xml:space="preserve"> </t>
    </r>
    <r>
      <rPr>
        <sz val="8"/>
        <color rgb="FF0000FF"/>
        <rFont val="Arial"/>
      </rPr>
      <t>Cálculo do valor = [(22xVA)x(1-%paticip.)]</t>
    </r>
  </si>
  <si>
    <t xml:space="preserve">      B.1) Valor do auxílio-alimentação (cláusula 19 da CCT 2025)</t>
  </si>
  <si>
    <t xml:space="preserve">      B.2) Quantidade de dias do mês de recebimento de auxílio-alimentação</t>
  </si>
  <si>
    <t xml:space="preserve">      B.3) Participação do empregado em percentual sobre o auxílio-alimentação</t>
  </si>
  <si>
    <t>Assistência Médica e Familiar</t>
  </si>
  <si>
    <r>
      <rPr>
        <b/>
        <sz val="10"/>
        <color theme="1"/>
        <rFont val="Arial"/>
      </rPr>
      <t xml:space="preserve">Plano de Benefício Social Familiar </t>
    </r>
    <r>
      <rPr>
        <b/>
        <sz val="8"/>
        <color rgb="FF1155CC"/>
        <rFont val="Arial"/>
      </rPr>
      <t xml:space="preserve"> (cláusula 30 da CCT 2025)  Sem participação do empregado</t>
    </r>
  </si>
  <si>
    <t xml:space="preserve">Outros (especificar)                                            </t>
  </si>
  <si>
    <t>Nota 1: o valor informado deverá ser o custo real do insumo (descontado o valor eventualmente pago pelo empregado).
Nota 2: Observar a previsão dos benefícios contidos em Acordos, Convenções e Dissídios Coletivos de Trabalho.</t>
  </si>
  <si>
    <t>Quadro-Resumo do Módulo 2 – Encargos e Benefícios Anuais, Mensais e Diários</t>
  </si>
  <si>
    <t>Encargos e Benefícios Anuais, Mensais e Diários</t>
  </si>
  <si>
    <t>13º (décimo terceiro) Salário, Férias e Adicional de Férias</t>
  </si>
  <si>
    <t>Módulo 3 - Provisão para Rescisão</t>
  </si>
  <si>
    <t>Provisão para Rescisão</t>
  </si>
  <si>
    <t>Valor  (R$)</t>
  </si>
  <si>
    <r>
      <rPr>
        <b/>
        <sz val="10"/>
        <color theme="1"/>
        <rFont val="Arial"/>
      </rPr>
      <t xml:space="preserve">Aviso Prévio Indenizado </t>
    </r>
    <r>
      <rPr>
        <b/>
        <sz val="8"/>
        <color theme="1"/>
        <rFont val="Arial"/>
      </rPr>
      <t xml:space="preserve">  </t>
    </r>
    <r>
      <rPr>
        <sz val="8"/>
        <color rgb="FF0000FF"/>
        <rFont val="Arial"/>
      </rPr>
      <t xml:space="preserve"> Cálculo do valor = [Rem/12 + 13º/12 + (Férias + 1/3 Férias)/12] x (30/30=1) x 5% de rotatividade anual - </t>
    </r>
    <r>
      <rPr>
        <i/>
        <sz val="8"/>
        <color rgb="FF0000FF"/>
        <rFont val="Arial"/>
      </rPr>
      <t>Os reflexos de 13º, F e 1/3F são referentes a 1 mês de APInd - Na prorrogação, poderão ser considerados 3 dias conforme Lei nº 12.506/2011, dependendo da análise do nº de ocorrências deste evento no período.</t>
    </r>
  </si>
  <si>
    <t>Incidência do FGTS sobre o Aviso Prévio Indenizado</t>
  </si>
  <si>
    <r>
      <rPr>
        <b/>
        <sz val="10"/>
        <color theme="1"/>
        <rFont val="Arial"/>
      </rPr>
      <t xml:space="preserve">Aviso Prévio Trabalhado   </t>
    </r>
    <r>
      <rPr>
        <sz val="8"/>
        <color rgb="FF0000FF"/>
        <rFont val="Arial"/>
      </rPr>
      <t xml:space="preserve">Cálculo do valor= [(Rem/30)x7]/12 meses do contratox100% dos empregados - ao final do contrato -  </t>
    </r>
    <r>
      <rPr>
        <i/>
        <sz val="8"/>
        <color rgb="FF0000FF"/>
        <rFont val="Arial"/>
      </rPr>
      <t>Na prorrogação, poderão ser considerados 3 dias conforme Lei nº 12.506/2011, dependendo da análise do nº de ocorrências deste evento no período.</t>
    </r>
  </si>
  <si>
    <t xml:space="preserve">Incidência de GPS, FGTS e outras contribuições sobre o Aviso Prévio Trabalhado         </t>
  </si>
  <si>
    <r>
      <rPr>
        <b/>
        <sz val="10"/>
        <color theme="1"/>
        <rFont val="Arial"/>
      </rPr>
      <t xml:space="preserve">Multa do FGTS sobre o Aviso Prévio Trabalhado e sobre o Aviso Prévio Indenizado   </t>
    </r>
    <r>
      <rPr>
        <i/>
        <sz val="8"/>
        <color rgb="FF0000FF"/>
        <rFont val="Arial"/>
      </rPr>
      <t>Obrigatória a cotação de 4% sobre o valor do Módulo 1 – Composição da Remuneração, conforme Anexo XII da IN Seges nº 5/2017</t>
    </r>
  </si>
  <si>
    <t>Nota 1: de acordo com o entendimento do TCU no Acórdão nº 1.186/2017 - Plenário, a Administração "deve estabelecer na minuta do contrato que a parcela mensal a título de aviso prévio trabalhado será no percentual máximo de 1,94% no primeiro ano, e, em caso de prorrogação do contrato, o percentual máximo dessa parcela será de 0,194% a cada ano de prorrogação, a ser incluído por ocasião da formulação do aditivo da prorrogação do contrato, conforme a Lei 12.506/2011" (Enunciado do Boletim de Jurisprudência nº 176/2017).</t>
  </si>
  <si>
    <t>Módulo 4 - Custo de Reposição do Profissional Ausente</t>
  </si>
  <si>
    <t xml:space="preserve">Nota 1: Os itens que contemplam o módulo 4 se referem ao custo dos dias trabalhados pelo repositor/substituto quando o empregado alocado na prestação do serviço estiver ausente, conforme as previsões estabelecidas na legislação. </t>
  </si>
  <si>
    <r>
      <rPr>
        <b/>
        <sz val="10"/>
        <color rgb="FF0000FF"/>
        <rFont val="Arial"/>
      </rPr>
      <t>Base de cálculo para o Custo de Reposição do Profissional Ausente (substituto):</t>
    </r>
    <r>
      <rPr>
        <b/>
        <sz val="10"/>
        <color rgb="FFFF0000"/>
        <rFont val="Arial"/>
      </rPr>
      <t xml:space="preserve"> </t>
    </r>
    <r>
      <rPr>
        <sz val="10"/>
        <color rgb="FF0000FF"/>
        <rFont val="Arial"/>
      </rPr>
      <t>BCCPA = MÓDULO 1 + MÓDULO 2 (-VA - VT) + MÓDULO 3</t>
    </r>
    <r>
      <rPr>
        <b/>
        <sz val="10"/>
        <color rgb="FF0000FF"/>
        <rFont val="Arial"/>
      </rPr>
      <t xml:space="preserve"> </t>
    </r>
    <r>
      <rPr>
        <sz val="10"/>
        <color rgb="FF0000FF"/>
        <rFont val="Arial"/>
      </rPr>
      <t xml:space="preserve">- </t>
    </r>
    <r>
      <rPr>
        <sz val="8"/>
        <color rgb="FF0000FF"/>
        <rFont val="Arial"/>
      </rPr>
      <t>exceto o Afastamento Maternidade, pois que a Rem e o 13º podem ser compensados pelo INSS,  e que tem cálculo diferenciado, conforme nele consta.</t>
    </r>
  </si>
  <si>
    <t>MÓD 1 =</t>
  </si>
  <si>
    <r>
      <rPr>
        <b/>
        <sz val="9"/>
        <color rgb="FF0000FF"/>
        <rFont val="Arial"/>
      </rPr>
      <t>MÓD 2 (</t>
    </r>
    <r>
      <rPr>
        <sz val="9"/>
        <color rgb="FF0000FF"/>
        <rFont val="Arial"/>
      </rPr>
      <t>sem VA e VT</t>
    </r>
    <r>
      <rPr>
        <b/>
        <sz val="9"/>
        <color rgb="FF0000FF"/>
        <rFont val="Arial"/>
      </rPr>
      <t>)  =</t>
    </r>
  </si>
  <si>
    <t>MÓD 3 =</t>
  </si>
  <si>
    <t xml:space="preserve">Submódulo 4.1 – Substituto nas Ausências Legais </t>
  </si>
  <si>
    <t>4.1</t>
  </si>
  <si>
    <t>Substituto nas Ausências Legais</t>
  </si>
  <si>
    <r>
      <rPr>
        <b/>
        <sz val="12"/>
        <color rgb="FF000000"/>
        <rFont val="Arial"/>
      </rPr>
      <t>Substituto na cobertura de Férias</t>
    </r>
    <r>
      <rPr>
        <b/>
        <sz val="8"/>
        <color rgb="FF000000"/>
        <rFont val="Arial"/>
      </rPr>
      <t xml:space="preserve">   </t>
    </r>
    <r>
      <rPr>
        <sz val="8"/>
        <color rgb="FF0000FF"/>
        <rFont val="Arial"/>
      </rPr>
      <t xml:space="preserve">Cálculo do valor = BCCPA/12
</t>
    </r>
    <r>
      <rPr>
        <i/>
        <sz val="8"/>
        <color rgb="FF0000FF"/>
        <rFont val="Arial"/>
      </rPr>
      <t>É obrigatória a adoção da mesma fórmula deste item de custo, pois que na primeira prorrogação de 12 meses as Férias do 2.1.B deverão ser excluidas. Caso contrário, a contratada não disporá de recursos para pagar o substituto a partir da segunda Férias. Ver Acórdãos TCU n.ºs 158/2022 e 436/2022, ambos do Plenário.</t>
    </r>
  </si>
  <si>
    <r>
      <rPr>
        <b/>
        <sz val="12"/>
        <color rgb="FF000000"/>
        <rFont val="Arial"/>
      </rPr>
      <t xml:space="preserve">Substituto na cobertura de Ausências Legais  </t>
    </r>
    <r>
      <rPr>
        <sz val="8"/>
        <color rgb="FF0000FF"/>
        <rFont val="Arial"/>
      </rPr>
      <t>Cálculo do valor = [(BCCPA/30)x1dia]/12</t>
    </r>
  </si>
  <si>
    <r>
      <rPr>
        <b/>
        <sz val="12"/>
        <color rgb="FF000000"/>
        <rFont val="Arial"/>
      </rPr>
      <t xml:space="preserve">Substituto na cobertura de Licença-Paternidade  </t>
    </r>
    <r>
      <rPr>
        <sz val="8"/>
        <color rgb="FF0000FF"/>
        <rFont val="Arial"/>
      </rPr>
      <t>Cálculo do valor = {[(BCCPA/30)x5dias]/12}x1,5%</t>
    </r>
  </si>
  <si>
    <r>
      <rPr>
        <b/>
        <sz val="12"/>
        <color rgb="FF000000"/>
        <rFont val="Arial"/>
      </rPr>
      <t xml:space="preserve">Substituto na cobertura de Ausência por acidente de trabalho </t>
    </r>
    <r>
      <rPr>
        <sz val="8"/>
        <color rgb="FF0000FF"/>
        <rFont val="Arial"/>
      </rPr>
      <t>Cálculo do valor = [(BCCPA)/30x0,97 dias]/12</t>
    </r>
  </si>
  <si>
    <r>
      <rPr>
        <b/>
        <sz val="12"/>
        <color theme="1"/>
        <rFont val="Arial"/>
      </rPr>
      <t xml:space="preserve">Substituto na cobertura de Afastamento Maternidade 
</t>
    </r>
    <r>
      <rPr>
        <sz val="8"/>
        <color rgb="FF0000FF"/>
        <rFont val="Arial"/>
      </rPr>
      <t xml:space="preserve">Cálculo do valor = [((Férias + Férias / 3) + SUB2.2 x (Férias + Férias / 3)) x (4/12)] x 2% + [(FGTS x Rem + SUB 2.2 x 13º + SUB2.3 – VA – VT + MÓD3) x (4/12)] } x 2% 
</t>
    </r>
    <r>
      <rPr>
        <i/>
        <sz val="8"/>
        <color rgb="FF0000FF"/>
        <rFont val="Arial"/>
      </rPr>
      <t>Não incide Contribuição Previdenciária Patronal (INSS + 3ªs entidades) sobre a Remuneração da empregada residente nos 4 meses de Afastamento, conforme Solução de Consulta Cosit/RFB nº 27/2023, publicada na pág. 20 da Seção 1 do DOU de 09/02/2023. A Remuneração e o 13º da empregada residente poderão ser compensados, por isso não constam da fórmula.</t>
    </r>
  </si>
  <si>
    <r>
      <rPr>
        <b/>
        <sz val="12"/>
        <color rgb="FF000000"/>
        <rFont val="Arial"/>
      </rPr>
      <t xml:space="preserve">Substituto na cobertura de Ausência por doença  </t>
    </r>
    <r>
      <rPr>
        <sz val="8"/>
        <color rgb="FF0000FF"/>
        <rFont val="Arial"/>
      </rPr>
      <t>Cálculo do valor = [(BCCPA)/30)x3dias]/12</t>
    </r>
  </si>
  <si>
    <r>
      <rPr>
        <b/>
        <sz val="11"/>
        <color theme="1"/>
        <rFont val="Arial"/>
      </rPr>
      <t xml:space="preserve">Submódulo 4.2 – Substituto na Intrajornada      </t>
    </r>
    <r>
      <rPr>
        <sz val="8"/>
        <color rgb="FF0000FF"/>
        <rFont val="Arial"/>
      </rPr>
      <t>para serviço de LIMPEZA E CONSERVAÇÃO não há esta previsão.</t>
    </r>
  </si>
  <si>
    <t xml:space="preserve">4.2 </t>
  </si>
  <si>
    <t>Substituto na Intrajornada</t>
  </si>
  <si>
    <t>Substituto na cobertura de Intervalo para repouso ou alimentação</t>
  </si>
  <si>
    <t>Quadro-Resumo do Módulo 4 – Custo de Reposição do Profissional Ausente</t>
  </si>
  <si>
    <t>Custo de Reposição do Profissional Ausente</t>
  </si>
  <si>
    <t>4.2</t>
  </si>
  <si>
    <t>Módulo 5 – Insumos Diversos</t>
  </si>
  <si>
    <t>Insumos diversos</t>
  </si>
  <si>
    <t xml:space="preserve">Materiais </t>
  </si>
  <si>
    <t>Utensílios</t>
  </si>
  <si>
    <r>
      <rPr>
        <b/>
        <sz val="8"/>
        <color theme="1"/>
        <rFont val="Arial"/>
      </rPr>
      <t>Equipamentos</t>
    </r>
    <r>
      <rPr>
        <b/>
        <sz val="8"/>
        <color rgb="FF0000FF"/>
        <rFont val="Arial"/>
      </rPr>
      <t xml:space="preserve"> </t>
    </r>
  </si>
  <si>
    <t>Uniformes/EPIs</t>
  </si>
  <si>
    <t>Aparelho registrador de ponto eletrônico</t>
  </si>
  <si>
    <t>Nota: Valores mensais por empregado.</t>
  </si>
  <si>
    <t>Módulo 6 -  Custos Indiretos, Lucro e Tributos</t>
  </si>
  <si>
    <t xml:space="preserve">Custos Indiretos, Lucro e Tributos </t>
  </si>
  <si>
    <r>
      <rPr>
        <b/>
        <sz val="10"/>
        <color rgb="FF0000FF"/>
        <rFont val="Arial"/>
      </rPr>
      <t xml:space="preserve">BASE DE CÁLCULO DOS CUSTOS INDIRETOS  = </t>
    </r>
    <r>
      <rPr>
        <sz val="8"/>
        <color rgb="FF0000FF"/>
        <rFont val="Arial"/>
      </rPr>
      <t>(Total dos Módulos 1, 2, 3, 4 e 5)</t>
    </r>
  </si>
  <si>
    <t>Custos Indiretos</t>
  </si>
  <si>
    <r>
      <rPr>
        <b/>
        <sz val="10"/>
        <color rgb="FF0000FF"/>
        <rFont val="Arial"/>
      </rPr>
      <t xml:space="preserve">BASE DE CÁLCULO DO LUCRO =  </t>
    </r>
    <r>
      <rPr>
        <sz val="8"/>
        <color rgb="FF0000FF"/>
        <rFont val="Arial"/>
      </rPr>
      <t>(Total dos Módulos 1, 2, 3, 4 e 5  +  Custos Indiretos)</t>
    </r>
  </si>
  <si>
    <t>Lucro</t>
  </si>
  <si>
    <r>
      <rPr>
        <b/>
        <sz val="10"/>
        <color rgb="FF0000FF"/>
        <rFont val="Arial"/>
      </rPr>
      <t xml:space="preserve">BASE DE CÁLCULO DOS TRIBUTOS =  </t>
    </r>
    <r>
      <rPr>
        <sz val="8"/>
        <color rgb="FF0000FF"/>
        <rFont val="Arial"/>
      </rPr>
      <t>(Total dos Módulos 1, 2, 3, 4 e 5  +  Custos Indiretos + Lucro)</t>
    </r>
  </si>
  <si>
    <t>Tributos</t>
  </si>
  <si>
    <t xml:space="preserve">C.1    Tributos Federais </t>
  </si>
  <si>
    <r>
      <rPr>
        <sz val="12"/>
        <color theme="1"/>
        <rFont val="Arial"/>
      </rPr>
      <t xml:space="preserve">  </t>
    </r>
    <r>
      <rPr>
        <b/>
        <sz val="12"/>
        <color theme="1"/>
        <rFont val="Arial"/>
      </rPr>
      <t>a) Cofins</t>
    </r>
    <r>
      <rPr>
        <b/>
        <sz val="10"/>
        <color theme="1"/>
        <rFont val="Arial"/>
      </rPr>
      <t xml:space="preserve">  </t>
    </r>
    <r>
      <rPr>
        <sz val="8"/>
        <color rgb="FF0000FF"/>
        <rFont val="Arial"/>
      </rPr>
      <t>(depende do regime de tributação; nesta planilha foi utilizada a hipótese de Lucro Real)
Os licitantes optantes ou obrigados ao regime não cumulativo da Cofins devem cotar a alíquota média, com demonstração</t>
    </r>
  </si>
  <si>
    <r>
      <rPr>
        <sz val="12"/>
        <color theme="1"/>
        <rFont val="Arial"/>
      </rPr>
      <t xml:space="preserve">  </t>
    </r>
    <r>
      <rPr>
        <b/>
        <sz val="12"/>
        <color theme="1"/>
        <rFont val="Arial"/>
      </rPr>
      <t>b) PIS</t>
    </r>
    <r>
      <rPr>
        <sz val="8"/>
        <color rgb="FF0000FF"/>
        <rFont val="Arial"/>
      </rPr>
      <t xml:space="preserve"> (depende do regime de tributação - utilizada a hipótese de Lucro Real)
Os licitantes optantes ou obrigados ao regime não cumulativo do PIS devem cotar a alíquota média, com demonstração</t>
    </r>
  </si>
  <si>
    <r>
      <rPr>
        <b/>
        <sz val="8"/>
        <color rgb="FF0000FF"/>
        <rFont val="Arial"/>
      </rPr>
      <t xml:space="preserve"> c) IRPJ</t>
    </r>
    <r>
      <rPr>
        <sz val="8"/>
        <color rgb="FF0000FF"/>
        <rFont val="Arial"/>
      </rPr>
      <t xml:space="preserve"> -  Em face dos Acórdãos TCU nºs 950/2007-P e 205/2018-P, os licitantes não podem cotar expressamente este tributo.</t>
    </r>
  </si>
  <si>
    <r>
      <rPr>
        <b/>
        <sz val="8"/>
        <color rgb="FF0000FF"/>
        <rFont val="Arial"/>
      </rPr>
      <t xml:space="preserve"> d) CSLL </t>
    </r>
    <r>
      <rPr>
        <sz val="8"/>
        <color rgb="FF0000FF"/>
        <rFont val="Arial"/>
      </rPr>
      <t>-  Em face dos Acórdãos TCU nºs 950/2007-P e 205/2018-P, os licitantes não podem cotar expressamente este tributo.</t>
    </r>
  </si>
  <si>
    <t>C.2   Tributos Estaduais (especificar)</t>
  </si>
  <si>
    <t>C.3   Tributos Municipais</t>
  </si>
  <si>
    <r>
      <rPr>
        <sz val="12"/>
        <color theme="1"/>
        <rFont val="Arial"/>
      </rPr>
      <t xml:space="preserve">  </t>
    </r>
    <r>
      <rPr>
        <b/>
        <sz val="12"/>
        <color theme="1"/>
        <rFont val="Arial"/>
      </rPr>
      <t xml:space="preserve">a) ISS </t>
    </r>
    <r>
      <rPr>
        <sz val="10"/>
        <color rgb="FF0000FF"/>
        <rFont val="Arial"/>
      </rPr>
      <t xml:space="preserve">  </t>
    </r>
    <r>
      <rPr>
        <sz val="8"/>
        <color rgb="FF0000FF"/>
        <rFont val="Arial"/>
      </rPr>
      <t>(Lei Municipal de Porto Alegre)</t>
    </r>
  </si>
  <si>
    <t xml:space="preserve">Percentual Total e Valor Total de Tributos  </t>
  </si>
  <si>
    <t>Nota 1: Custos Indiretos, Lucro e Tributos por empregado.
Nota 2: O valor referente a tributos é obtido aplicando-se o percentual sobre o valor do faturamento.</t>
  </si>
  <si>
    <t>2. QUADRO-RESUMO DO CUSTO POR EMPREGADO</t>
  </si>
  <si>
    <t xml:space="preserve">                          Mão de obra vinculada à execução contratual (valor por empregado)</t>
  </si>
  <si>
    <t>Módulo 1 - Composição da Remuneração</t>
  </si>
  <si>
    <t>Módulo 3 – Provisão para Rescisão</t>
  </si>
  <si>
    <t>Módulo 4 – Custo de Reposição do Profissional Ausente</t>
  </si>
  <si>
    <t xml:space="preserve">Módulo 5 - Insumos Diversos </t>
  </si>
  <si>
    <t>Subtotal (A + B + C + D + E)</t>
  </si>
  <si>
    <t>Módulo 6 - Custos Indiretos, Lucro e Tributos</t>
  </si>
  <si>
    <t>Valor Total por Empregado</t>
  </si>
  <si>
    <t>Valor mensal do serviço</t>
  </si>
  <si>
    <t>Número de meses do contrato</t>
  </si>
  <si>
    <t>Valor global da proposta (valor mensal do serviço x nº de meses do contrato)</t>
  </si>
  <si>
    <t>QUANTIDADE DE PESSOAL ALOCADO NA EXECUÇÃO CONTRATUAL (item 6.2.e do Anexo VII da IN nº 5/2017</t>
  </si>
  <si>
    <t>Tipo de Mão de Obra</t>
  </si>
  <si>
    <t>Quantidade de Pessoal</t>
  </si>
  <si>
    <t>Servente de Limpeza 20h</t>
  </si>
  <si>
    <t>Serviço Público Federal</t>
  </si>
  <si>
    <t>Ministério da Educação</t>
  </si>
  <si>
    <t>Secretaria de Educação Profissional e Tecnológica</t>
  </si>
  <si>
    <t xml:space="preserve">Instituto Federal de Educação, Ciência e Tecnologia do Rio Grande do Sul </t>
  </si>
  <si>
    <t>Levantamento do Custo referente INSUMOS DIVERSOS - MÓDULO 5 DA PLANILHA DE CUSTOS 90008/2025 (SERVIÇOS DE LIMPEZA)</t>
  </si>
  <si>
    <t>Item</t>
  </si>
  <si>
    <t>Materiais de Limpeza – SANEANTES DOMISSANITÁRIOS</t>
  </si>
  <si>
    <t>Unidade</t>
  </si>
  <si>
    <t>Quantidade Mensal</t>
  </si>
  <si>
    <t>Quantidade Anual</t>
  </si>
  <si>
    <t>VALOR UNITÁRIO</t>
  </si>
  <si>
    <t>VALOR TOTAL ANO</t>
  </si>
  <si>
    <t>Água sanitária, princípio ativo: hipoclorito de sódio; teor de cloro ativo de 2,0% à 2,5% (m/m)</t>
  </si>
  <si>
    <t>bombona de 5 litros</t>
  </si>
  <si>
    <t>Álcool etílico, 70º INPM. Aspecto líquido. Embalagem de 1 litro.</t>
  </si>
  <si>
    <t>unidade</t>
  </si>
  <si>
    <t>Álcool em gel. Embalagem de 500mL.</t>
  </si>
  <si>
    <t>Cera acrílica; alto brilho</t>
  </si>
  <si>
    <t>Desinfetante de uso geral; aspecto líquido; aromatizado.</t>
  </si>
  <si>
    <t>Detergente de uso geral; neutro; Tampa com bico dosador;Frasco</t>
  </si>
  <si>
    <t>Desincrustante Alcalino, indicado para limpeza pesada</t>
  </si>
  <si>
    <t>Hipoclorito de sódio (5% de cloro ativo); bombona 5L.</t>
  </si>
  <si>
    <t>Limpa vidros.Tampa com bico dosador; Frasco 500mL.</t>
  </si>
  <si>
    <t>Saponáceo cremoso;Tampa com bico dosador; Frasco 250mL.</t>
  </si>
  <si>
    <t>Sabão em pó multi-ação - 1,6 kg, padrão de qualidade OMO</t>
  </si>
  <si>
    <t>Inseticida em aerossol – embalagem com 300ml, validade mínima de 12 meses</t>
  </si>
  <si>
    <t>Odorizador de ambiente, frasco de 360 ml</t>
  </si>
  <si>
    <t>Desinfetante sanitário em pastilha adesiva, embalagem com 3 unidades</t>
  </si>
  <si>
    <t>Sabonete líquido aromatizado, bombona com 5 Litros</t>
  </si>
  <si>
    <t>Papel higiênico rolão com 300m x 10cm. Compatível com dispenser.</t>
  </si>
  <si>
    <t>Fardo 8 rolos</t>
  </si>
  <si>
    <t>Papel higiênico 30m branco (10cm x113mm), folha dupla, 100% celulose. Fardo com 64 rolos</t>
  </si>
  <si>
    <t>Fardo de 64 rolos</t>
  </si>
  <si>
    <t>Papel toalha branco, interfolhas, folha simples - gofrado; gramatura: 32 a 34 g/m². Pacote com 1250 folhas de 22,5 x 26cm. Compatível com dispenser.</t>
  </si>
  <si>
    <t>pacote</t>
  </si>
  <si>
    <t>CUSTO ANUAL DOS MATERIAIS SANEANTES DOMINISSANITÁRIOS</t>
  </si>
  <si>
    <t>CUSTO MENSAL DOS MATERIAIS SANEANTES DOMINISSANITÁRIOS</t>
  </si>
  <si>
    <t>UTENSÍLIOS</t>
  </si>
  <si>
    <t>Vida Útil (em meses)</t>
  </si>
  <si>
    <t>Quantidade a disponibilizar</t>
  </si>
  <si>
    <t>Balde plástico, 15 litros;Reforçado.</t>
  </si>
  <si>
    <t>Gatilho borrifador; adaptável em garrafa PET.</t>
  </si>
  <si>
    <t>Escova lavatina de nylon para sanitário; Formato bola</t>
  </si>
  <si>
    <t>Desentupidor de vaso sanitário, composto por ventosa em borracha resistente. Acompanha cabo em madeira rígida, com acabamento liso, medindo 60 cm de comprimento.</t>
  </si>
  <si>
    <t>Desentupidor de pia, tipo sanfonado, confeccionado com ventosa em borracha flexível de alta durabilidade, com cabo anatômico em plástico resistente. Comprimento total do cabo: 20 cm.</t>
  </si>
  <si>
    <t>Esfregão MOP Vassoura tira pó a seco, rodo mágico com cabo retrátil (60cm)</t>
  </si>
  <si>
    <t>Suporte para fibra de limpeza (esponja abrasiva); roscável;sem cabo;tamanho
 mínimo : 9x22cm</t>
  </si>
  <si>
    <t>Esponja dupla face; Tamanho:
 10x7,1x2,1cm.</t>
  </si>
  <si>
    <t>Esponja abrasiva, verde; Tamanho : 26x10x1cm</t>
  </si>
  <si>
    <t>Engate rápido para lava jato+ mangueira 1/2"</t>
  </si>
  <si>
    <t>Mangueira plástica ¾ com 50m e adaptadores</t>
  </si>
  <si>
    <t>Esguicho com engate rosqueado; para mangueira de jardim 1/2";reforçado</t>
  </si>
  <si>
    <t>Pá de recolhimento de lixo com cabo longo</t>
  </si>
  <si>
    <t>Pano multiuso; flanelinha(50%
 celulose+50% poliéster) tamanho mínimo : 30x50cm. Pacote com 5 unidades. Descartável.</t>
  </si>
  <si>
    <t>Flanelas para Limpeza geral, em cores diversas (Branco,Vermelho, Amarela, Azul, Laranja). Medidas aproximadas: 40 x 60 cm</t>
  </si>
  <si>
    <t>Pano para chão; em algodão; grosso; alvejado; Tamanho mínimo 40x60cm;</t>
  </si>
  <si>
    <t>Vassoura com cabo; cerdas médias; De 1º qualidade. Cabo com comprimento : 1,5m; rosca plástica.</t>
  </si>
  <si>
    <t>Rodo limpa vidros/teto telescópico com cabo extensor de 6 metros. Rodo de 22 cm</t>
  </si>
  <si>
    <t>Refil mop pó; 60 cm; Material algodão.</t>
  </si>
  <si>
    <t>Rodo plástico base dupla; largura 40 cm; roscável; reforçado;sem cabo.</t>
  </si>
  <si>
    <t>Kit MOP Pó de 100 cm (armação + Refil + cabo)</t>
  </si>
  <si>
    <t>Rodo espuma passa cera sem cabo. Espessura mínima da espuma 4 cm; roscável</t>
  </si>
  <si>
    <t>Saco para lixo : capacidade: 100L; resistente. Cor : preto ou de outra cor, quando solicitado. Pacote com 100 unidades</t>
  </si>
  <si>
    <t>Saco para lixo : capacidade: 30L; resistente. Cor : preto ou de outra cor, quando solicitado. Pacote com 100 unidades</t>
  </si>
  <si>
    <t>Saco para aspirador de pó, embalagem com 3 unidades</t>
  </si>
  <si>
    <t>Extensão elétrica de no mínimo 30 metros</t>
  </si>
  <si>
    <t>Placa sinalizadora "piso molhado"; tipo cavalete</t>
  </si>
  <si>
    <t>Placa sinalizadora "limpeza em andamento"; tipo cavalete</t>
  </si>
  <si>
    <t>CUSTOS ANUAL DOS UTENSÍLIOS</t>
  </si>
  <si>
    <t>CUSTO MENSAL DOS UTENSÍLIOS</t>
  </si>
  <si>
    <t>EQUIPAMENTOS</t>
  </si>
  <si>
    <t>Depreciação (em meses)</t>
  </si>
  <si>
    <t>Aspirador de pó / água, volume total de, no mínimo, 10 litros. De 1400W, 220V</t>
  </si>
  <si>
    <t>Escada 7 degraus; em alumínio; com
 apoio;degrau largo para acomodação
 dos pés; abre e fecha; degraus
 antiderrapante; sapata antiderrapante</t>
  </si>
  <si>
    <t>Kit completo—limpeza de vidro (contendo, no mínimo uma unidade de:
 Extensão Telescópica
 Cabo de fixação
 Guia removível de 15 cm
 Guia removível de 25 cm
 Guia removível de 35 cm
 Guia removível de 45 cm
 Raspador de Segurança
 Lâminas para Raspador de Segurança
 Raspador multiuso.
 Lâminas para Raspador Multiuso
 Lavador de vidros
 Luva para Lavador de Vidros
 Lâmina de borracha)</t>
  </si>
  <si>
    <t>Lavadora de alta pressão profissional;
 220V;pressão máxima:2300PSI;potência mínima:2200W</t>
  </si>
  <si>
    <t>Máquina de lavar – tanquinho</t>
  </si>
  <si>
    <t>Conjunto de Limpeza Completo nº 03, composto por: Carro Funcional, Balde Doblô 30 litros 2 águas, Cabo alumínio (140 cm, aproximadamente), Garra Plástica, Refil Loop com cinta, Placa Sinalizadora Piso Molhado, Pá Pop e Conjunto Mop Pó (60 cm).</t>
  </si>
  <si>
    <t>CUSTO ANUAL DOS EQUIPAMENTOS</t>
  </si>
  <si>
    <t>CUSTO MENSAL DOS EQUIPAMENTOS</t>
  </si>
  <si>
    <t>UNIFORMES/EPIs</t>
  </si>
  <si>
    <t>VALOR TOTAL ANO POR COLABORADOR</t>
  </si>
  <si>
    <t>Avental de PVC; branco. Avental PVC forrado modelo açougueiro, forro em poliéster, para proteção do tronco do usuário contra umidade proveniente de operações com uso de água</t>
  </si>
  <si>
    <t>Blusão de lã</t>
  </si>
  <si>
    <t>Bota de borracha cano médio: impermeável, com forro, confeccionada em PVC, solado de alta durabilidade antiderrapante, cor preta, numeração a ser definida.</t>
  </si>
  <si>
    <t>par</t>
  </si>
  <si>
    <t>Botina segurança: de uso profissional de couro hidrofugado com fechamento em elástico, solado confeccionado em poliuretano, forro interno em TNT com tratamento antibacteriano, antifúngico e dessorção de suor, palmilha de montagem em EVA costurada, sobre palmilha em EVA. Numeração conforme a necessidade.</t>
  </si>
  <si>
    <t>Capa de Chuva: em PVC com capuz, mangas compridas, com fechamento frontal através de botão de pressão, 100% impermeável, com forro de poliéster, resistente, cor amarela</t>
  </si>
  <si>
    <t>Camiseta manga curta, em 100% algodão, gola redonda</t>
  </si>
  <si>
    <t>Camiseta manga longa, em 100% algodão, gola redonda</t>
  </si>
  <si>
    <t>Conjunto de calça e jaleco (com manga curta, bolsos e de botão) em microfibra gabardine, cor preta ou azul escuro</t>
  </si>
  <si>
    <t>conjunto</t>
  </si>
  <si>
    <t>Jaqueta/Japona de Nylon, impermeável, material nylon resinado, com forro de manta térmica, fechamento frontal em velcro alinhado por botão de pressão e zíper, malha sanfonada para ajustes na barra e punho, tamanho a combinar</t>
  </si>
  <si>
    <t>Luva nitrílica/látex; com forro; comprimento mínimo :30 cm; reforçada; MARCA REFERÊNCIA: VOLK (CÓDIGO 10.65.018.03 E CÓDIGO 10.85.018.30)</t>
  </si>
  <si>
    <t>Boné</t>
  </si>
  <si>
    <t>Meias de algodão, acima do tornozelo (pacote com 3 unidades)</t>
  </si>
  <si>
    <t>Crachá Funcional, em PVC, com nome da empresa, do empregado, função e foto.</t>
  </si>
  <si>
    <t>Máscara com respirador descartável;com válvula.</t>
  </si>
  <si>
    <t>Óculos de proteção; lente cristal antiembaçante.</t>
  </si>
  <si>
    <t>Protetor Solar FPS 30 de 200ml</t>
  </si>
  <si>
    <t>Repelente para mosquito, em spray de 200ml</t>
  </si>
  <si>
    <t>CUSTO ANUAL DO UNIFORMES/EPIs (SERVENTE)</t>
  </si>
  <si>
    <t>CUSTO MENSAL DO UNIFORME/EPIs (SERVENTE)</t>
  </si>
  <si>
    <t>QUADRO RESUMO</t>
  </si>
  <si>
    <t>CUSTO ANUAL</t>
  </si>
  <si>
    <t>CUSTO MENSAL</t>
  </si>
  <si>
    <t>Custo Mensal por SERVENTE</t>
  </si>
  <si>
    <t>Materiais de Limpeza – UTENSÍLIOS</t>
  </si>
  <si>
    <t>Materiais de Limpeza – EQUIPAMENTOS</t>
  </si>
  <si>
    <t>Quantidade da mão de obra alocada na prestação dos serviços (informação oriunda da aba 'cálculo de serventes')</t>
  </si>
  <si>
    <t>Nº Item</t>
  </si>
  <si>
    <t>Descrição Detalhada (RELÓGIO PONTO)</t>
  </si>
  <si>
    <t>UND</t>
  </si>
  <si>
    <t>QDT</t>
  </si>
  <si>
    <t>Média de Valores (A)</t>
  </si>
  <si>
    <t>Vida Útil/Anos (B)</t>
  </si>
  <si>
    <t>Valor Residual (C)</t>
  </si>
  <si>
    <t>Valor Residual/Vida Útil (D)</t>
  </si>
  <si>
    <t>Valor Final (E)</t>
  </si>
  <si>
    <t>(A-10%)</t>
  </si>
  <si>
    <t>(C/B)</t>
  </si>
  <si>
    <t>(D/12)</t>
  </si>
  <si>
    <t>Aparelho registrador de ponto eletrônico, digital, biométrico</t>
  </si>
  <si>
    <t>UN</t>
  </si>
  <si>
    <t>R$ 569,66</t>
  </si>
  <si>
    <t>R$ 512,69</t>
  </si>
  <si>
    <t>R$ 102,54</t>
  </si>
  <si>
    <t>R$ 8,54</t>
  </si>
  <si>
    <t>PRODUTIVIDADE DE REFERÊNCIA</t>
  </si>
  <si>
    <t>ÁREAS INTERNAS</t>
  </si>
  <si>
    <t>Produtividade máxima conforme IN 05/2017 (1)</t>
  </si>
  <si>
    <t>PRODUTIVIDADE NOVA (2)</t>
  </si>
  <si>
    <t>ACM. Prod. (2)</t>
  </si>
  <si>
    <t>ocorrências</t>
  </si>
  <si>
    <t>TOTAL DA ÁREA INTERNA</t>
  </si>
  <si>
    <t>ÁREAS EXTERNAS</t>
  </si>
  <si>
    <t>TOTAL DA ÁREA EXTERNA</t>
  </si>
  <si>
    <t>ESQUADRIAS EXTERNAS</t>
  </si>
  <si>
    <t>TOTAL DA ÁREA DA ESQUADRIA EXTERNA</t>
  </si>
  <si>
    <t>FACHADA ENVIDRAÇADA</t>
  </si>
  <si>
    <t>TOTAL DA ÁREA DA FACHADA ENVIDRAÇADA</t>
  </si>
  <si>
    <t>ÁREAS HOSPITALARES E ASSEMELHADAS</t>
  </si>
  <si>
    <t>TOTAL DAS ÁREAS HOSPITALARES</t>
  </si>
  <si>
    <t>(1) Produtividade de referência conforme IN 05/2017 (máxima)</t>
  </si>
  <si>
    <t>(2) PRODUTIVIDADE NOVA: alterando-se o número de repetições da atividade executada</t>
  </si>
  <si>
    <t xml:space="preserve">(3) Atividades previstas no último caderno técnico (2014).
Prestação de serviços de limpeza, asseio e conservação / Ministério do Planejamento, Orçamento e Gestão, Secretaria de Logística e Tecnologia da Informação. – Brasília : SLTI, 2014. </t>
  </si>
  <si>
    <t>1.1 DIARIAMENTE, UMA VEZ QUANDO NÃO EXPLICITADO.</t>
  </si>
  <si>
    <t>Atividades a serem executadas (3)</t>
  </si>
  <si>
    <t>Ambiente</t>
  </si>
  <si>
    <t>Produtividade (1)</t>
  </si>
  <si>
    <t>Frequência de referência
[repetições na semana]</t>
  </si>
  <si>
    <t>Frequência NOVA
[repetições na semana]</t>
  </si>
  <si>
    <t>1.1.1 Remover, com pano úmido, o pó das mesas, armários, arquivos, prateleiras, persianas, peitoris, caixilhos das janelas, bem como dos demais móveis existentes, inclusive aparelhos elétricos, extintores de incêndio, etc.;</t>
  </si>
  <si>
    <t>1.1.2 Lavar os cinzeiros situados nas áreas reservadas para fumantes;</t>
  </si>
  <si>
    <t>1.1.3 Remover capachos e tapetes, procedendo a sua limpeza e aspirando o pó;</t>
  </si>
  <si>
    <t>1.1.4 Aspirar o pó em todo o piso acarpetado;</t>
  </si>
  <si>
    <t>1.1.5 Proceder à lavagem de bacias, assentos e pias dos sanitários com saneante domissanitário desinfetante, duas vezes ao dia;</t>
  </si>
  <si>
    <t>1.1.6 Varrer, remover manchas e lustrar os pisos encerados de madeira;</t>
  </si>
  <si>
    <t>1.1.7 Varrer, passar pano úmido e polir os balcões e os pisos vinílicos, de mármore, cerâmicos, de marmorite e emborrachados;</t>
  </si>
  <si>
    <t>1.1.8 Varrer os pisos de cimento;</t>
  </si>
  <si>
    <t>1.1.9 Limpar com saneantes domissanitários os pisos dos sanitários, copas e outras áreas molhadas, duas vezes ao dia;</t>
  </si>
  <si>
    <t>1.1.10 Abastecer com papel toalha, higiênico e sabonete líquido os sanitários, quando necessário;</t>
  </si>
  <si>
    <t>1.1.11 Retirar o pó dos telefones com flanela e produtos adequados;</t>
  </si>
  <si>
    <t>1.1.12 Limpar os elevadores com produtos adequados;</t>
  </si>
  <si>
    <t>1.1.13 Passar pano úmido com álcool nos tampos das mesas e assentos dos refeitórios antes e após as refeições;</t>
  </si>
  <si>
    <t>1.1.14 Retirar o lixo duas vezes ao dia, acondicionando-o em sacos plásticos de cem litros, removendo-os para local indicado pela Administração;</t>
  </si>
  <si>
    <t>1.1.15 Deverá ser procedida a coleta seletiva do papel para reciclagem, quando couber, nos termos da IN/MARE nº 6 de 3 de novembro de 1995;</t>
  </si>
  <si>
    <t>1.1.16 1.1.16 Limpar os corrimãos;</t>
  </si>
  <si>
    <t>1.1.17 1.1.17 Suprir os bebedouros com garrafões de água mineral, adquiridos pela Administração;</t>
  </si>
  <si>
    <t>1.1.18 1.1.18 Executar demais serviços considerados necessários à frequência diária.</t>
  </si>
  <si>
    <t>1.2 SEMANALMENTE, UMA VEZ, QUANDO NÃO EXPLICITADO.</t>
  </si>
  <si>
    <t>1.2.1 Limpar atrás dos móveis, armários e arquivos;</t>
  </si>
  <si>
    <t>1.2.2 Limpar, com produtos adequados, divisórias e portas revestidas de fórmica;</t>
  </si>
  <si>
    <t>1.2.3 Limpar, com produto neutro, portas, barras e batentes pintados a óleo ou verniz sintético;</t>
  </si>
  <si>
    <t>1.2.4 Lustrar todo o mobiliário envernizado com produto adequado e passar flanela nos móveis encerados;</t>
  </si>
  <si>
    <t>1.2.5 Limpar, com produto apropriado, as forrações de couro ou plástico em assentos e poltronas;</t>
  </si>
  <si>
    <t>1.2.6 Limpar e polir todos os metais, como válvulas, registros, sifões, fechaduras, etc.;</t>
  </si>
  <si>
    <t>1.2.7 Lavar os balcões e os pisos vinílicos, de mármore, cerâmicos, de marmorite e emborrachados com detergente, encerar e lustrar;</t>
  </si>
  <si>
    <t>1.2.8 Passar pano úmido com saneantes domissanitários nos telefones;</t>
  </si>
  <si>
    <t>1.2.9 Limpar os espelhos com pano umedecido em álcool, duas vezes por semana;</t>
  </si>
  <si>
    <t>1.2.10 Retirar o pó e resíduos, com pano úmido, dos quadros em geral;</t>
  </si>
  <si>
    <t>1.2.11 Executar demais serviços considerados necessários à frequência semanal.</t>
  </si>
  <si>
    <t>1.3 MENSALMENTE, UMA VEZ.</t>
  </si>
  <si>
    <t>Frequência de referência
[repetições no mês]</t>
  </si>
  <si>
    <t>Frequência NOVA
[repetições no mês]</t>
  </si>
  <si>
    <t>1.3.1 Limpar todas as luminárias por dentro e por fora;</t>
  </si>
  <si>
    <t>1.3.2 Limpar forros, paredes e rodapés;</t>
  </si>
  <si>
    <t>1.3.3 Limpar cortinas, com equipamentos e acessórios adequados;</t>
  </si>
  <si>
    <t>1.3.4 Limpar persianas com produtos adequados;</t>
  </si>
  <si>
    <t>1.3.5 Remover manchas de paredes;</t>
  </si>
  <si>
    <t>1.3.6 Limpar, engraxar e lubrificar portas, grades, basculantes, caixilhos, janelas de ferro (de malha, enrolar, pantográfica, correr, etc.);</t>
  </si>
  <si>
    <t>1.3.7 Proceder a uma revisão minuciosa de todos os serviços prestados durante o mês.</t>
  </si>
  <si>
    <t>1.4 ANUALMENTE, UMA VEZ QUANDO NÃO EXPLICITADO.</t>
  </si>
  <si>
    <t>Frequência de referência
[repetições no ano]</t>
  </si>
  <si>
    <t>Frequência NOVA
[repetições no ano]</t>
  </si>
  <si>
    <t>1.4.1 Efetuar lavagem das áreas acarpetadas previstas em contrato;</t>
  </si>
  <si>
    <t>1.4.2 Aspirar o pó e limpar calhas e luminárias;</t>
  </si>
  <si>
    <t xml:space="preserve">1.4.3 Lavar pelo menos duas vezes por ano, as caixas d’água dos prédios, remover a lama depositada e desinfetá-las. </t>
  </si>
  <si>
    <t>1.1.1 Remover capachos e tapetes, procedendo a sua limpeza;</t>
  </si>
  <si>
    <t>1.1.2 Varrer, passar pano úmido e polir os pisos vinílicos, de mármore, cerâmicos, de marmorite e emborrachados;</t>
  </si>
  <si>
    <t>1.1.3 Varrer as áreas pavimentadas;</t>
  </si>
  <si>
    <t>1.1.4 Retirar o lixo duas vezes ao dia, acondicionando-o em sacos plásticos de cem litros, removendo-os para local indicado pela Administração;</t>
  </si>
  <si>
    <t>1.1.5 Deverá ser procedida a coleta seletiva do papel para reciclagem, quando couber, nos termos da IN MARE nº 6 de 3 de novembro de 1995;</t>
  </si>
  <si>
    <t>1.1.6 Executar demais serviços considerados necessários à frequência diária.</t>
  </si>
  <si>
    <t>1.2 SEMANALMENTE, UMA VEZ.</t>
  </si>
  <si>
    <t>1.2.1 Limpar e polir todos os metais (torneiras, válvulas, registros, sifões, fechaduras, etc.)</t>
  </si>
  <si>
    <t>1.2.2 Lavar os pisos vinílicos, de mármore, cerâmicos, de marmorite e emborrachados, com detergente, encerar e lustrar;</t>
  </si>
  <si>
    <t>1.2.3 Retirar papéis, detritos e folhagens das áreas verdes;</t>
  </si>
  <si>
    <t>1.2.4 Executar demais serviços considerados necessários à frequência semanal.</t>
  </si>
  <si>
    <t>1.3.1 Lavar as áreas cobertas destinadas à garagem/ao estacionamento;</t>
  </si>
  <si>
    <r>
      <rPr>
        <sz val="10"/>
        <color theme="1"/>
        <rFont val="Arial"/>
      </rPr>
      <t xml:space="preserve">1.3.2 Proceder a capina e a roçada, retirar de toda área externa, plantas desnecessárias, cortar grama e podar árvores que estejam impedindo a passagem de pessoas.
</t>
    </r>
    <r>
      <rPr>
        <sz val="7"/>
        <color theme="1"/>
        <rFont val="Arial"/>
      </rPr>
      <t>1.3.2.1 Os serviços de paisagismo como jardinagem, adubação, aplicação de defensivos agrícolas não integram a composição de preços contemplados por esta Instrução Normativa, devendo receber tratamento diferenciado.</t>
    </r>
  </si>
  <si>
    <t>1.1 QUINZENALMENTE, UMA VEZ.</t>
  </si>
  <si>
    <t>1.1.1 Limpar todos os vidros (face interna/externa), aplicando-lhes produtos antiembaçantes.</t>
  </si>
  <si>
    <t>FACHADAS ENVIDRAÇADAS</t>
  </si>
  <si>
    <t>1.1 SEMESTRALMENTE, UMA VEZ.</t>
  </si>
  <si>
    <t>1.1.1 Limpar fachadas envidraçadas (face externa), em conformidade com as normas de segurança do trabalho, aplicando-lhes produtos antiembaçantes.</t>
  </si>
  <si>
    <t>ÁREAS HOSPITALARES E ASSEMELHADOS</t>
  </si>
  <si>
    <r>
      <rPr>
        <sz val="10"/>
        <color theme="1"/>
        <rFont val="Arial"/>
      </rPr>
      <t xml:space="preserve">Limpeza de áreas hospitalares
</t>
    </r>
    <r>
      <rPr>
        <sz val="7"/>
        <color theme="1"/>
        <rFont val="Arial"/>
      </rPr>
      <t xml:space="preserve">
(sem previsão de atividades específicas no Caderno Técnico 2014)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</si>
</sst>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R$ &quot;#,##0.00"/>
    <numFmt numFmtId="165" formatCode="0;[Red]\-0"/>
    <numFmt numFmtId="166" formatCode="0.0000"/>
    <numFmt numFmtId="167" formatCode="0.0000%"/>
    <numFmt numFmtId="168" formatCode="&quot;R$&quot;\ #,##0.00"/>
    <numFmt numFmtId="169" formatCode="&quot;R$&quot;\ #,##0.00_);[Red]\(&quot;R$&quot;\ #,###.00\)"/>
    <numFmt numFmtId="170" formatCode="_(* #,##0.00_);_(* \(#,##0.00\);_(* \-??_);_(@_)"/>
  </numFmts>
  <fonts count="57" x14ac:knownFonts="1">
    <font>
      <sz val="10"/>
      <color rgb="FF000000"/>
      <name val="Arial"/>
      <scheme val="minor"/>
    </font>
    <font>
      <sz val="9"/>
      <color theme="1"/>
      <name val="Arial"/>
    </font>
    <font>
      <b/>
      <sz val="14"/>
      <color theme="1"/>
      <name val="Arial"/>
    </font>
    <font>
      <b/>
      <sz val="12"/>
      <color theme="1"/>
      <name val="Arial"/>
    </font>
    <font>
      <sz val="10"/>
      <name val="Arial"/>
    </font>
    <font>
      <b/>
      <sz val="12"/>
      <color rgb="FFFF0000"/>
      <name val="Arial"/>
    </font>
    <font>
      <sz val="10"/>
      <color theme="1"/>
      <name val="Arial"/>
    </font>
    <font>
      <sz val="12"/>
      <color theme="1"/>
      <name val="Arial"/>
    </font>
    <font>
      <b/>
      <sz val="11"/>
      <color theme="1"/>
      <name val="Arial"/>
    </font>
    <font>
      <b/>
      <sz val="10"/>
      <color theme="1"/>
      <name val="Arial"/>
    </font>
    <font>
      <b/>
      <sz val="10"/>
      <color rgb="FFFF0000"/>
      <name val="Arial"/>
    </font>
    <font>
      <b/>
      <sz val="8"/>
      <color rgb="FFFF0000"/>
      <name val="Arial"/>
    </font>
    <font>
      <b/>
      <sz val="9"/>
      <color theme="1"/>
      <name val="Arial"/>
    </font>
    <font>
      <b/>
      <sz val="11"/>
      <color rgb="FFFF0000"/>
      <name val="Arial"/>
    </font>
    <font>
      <b/>
      <sz val="10"/>
      <color rgb="FF000000"/>
      <name val="Arial"/>
    </font>
    <font>
      <b/>
      <sz val="10"/>
      <color rgb="FFFF0000"/>
      <name val="Arial"/>
    </font>
    <font>
      <b/>
      <sz val="10"/>
      <color rgb="FF0000FF"/>
      <name val="Arial"/>
    </font>
    <font>
      <b/>
      <sz val="10"/>
      <color rgb="FF000000"/>
      <name val="Arial"/>
    </font>
    <font>
      <b/>
      <sz val="9"/>
      <color rgb="FF0000FF"/>
      <name val="Arial"/>
    </font>
    <font>
      <b/>
      <sz val="9"/>
      <color rgb="FFFF0000"/>
      <name val="Arial"/>
    </font>
    <font>
      <sz val="9"/>
      <color rgb="FF0000FF"/>
      <name val="Arial"/>
    </font>
    <font>
      <b/>
      <strike/>
      <sz val="10"/>
      <color rgb="FF009900"/>
      <name val="Arial"/>
    </font>
    <font>
      <b/>
      <sz val="11"/>
      <color rgb="FF0000FF"/>
      <name val="Arial"/>
    </font>
    <font>
      <b/>
      <sz val="10"/>
      <color rgb="FF0000FF"/>
      <name val="Arial"/>
    </font>
    <font>
      <b/>
      <sz val="12"/>
      <color rgb="FF000000"/>
      <name val="Arial"/>
    </font>
    <font>
      <b/>
      <sz val="8"/>
      <color theme="1"/>
      <name val="Arial"/>
    </font>
    <font>
      <sz val="8"/>
      <color rgb="FF0000FF"/>
      <name val="Arial"/>
    </font>
    <font>
      <b/>
      <sz val="8"/>
      <color rgb="FF0000FF"/>
      <name val="Arial"/>
    </font>
    <font>
      <sz val="10"/>
      <color rgb="FFFF0000"/>
      <name val="Arial"/>
    </font>
    <font>
      <sz val="10"/>
      <color rgb="FF0000FF"/>
      <name val="Arial"/>
    </font>
    <font>
      <sz val="10"/>
      <color rgb="FF000000"/>
      <name val="Arial"/>
    </font>
    <font>
      <sz val="10"/>
      <color rgb="FF000000"/>
      <name val="Calibri"/>
    </font>
    <font>
      <b/>
      <u/>
      <sz val="9"/>
      <color rgb="FF000000"/>
      <name val="Arial"/>
    </font>
    <font>
      <b/>
      <sz val="8"/>
      <color rgb="FF000000"/>
      <name val="Arial"/>
    </font>
    <font>
      <b/>
      <sz val="8"/>
      <color rgb="FF000000"/>
      <name val="Calibri"/>
    </font>
    <font>
      <b/>
      <sz val="8"/>
      <color rgb="FF000080"/>
      <name val="Arial"/>
    </font>
    <font>
      <b/>
      <sz val="10"/>
      <color rgb="FF000080"/>
      <name val="Arial"/>
    </font>
    <font>
      <sz val="8"/>
      <color rgb="FF000000"/>
      <name val="Arial"/>
    </font>
    <font>
      <sz val="8"/>
      <color theme="1"/>
      <name val="Arial"/>
    </font>
    <font>
      <sz val="8"/>
      <color rgb="FF000000"/>
      <name val="Calibri"/>
    </font>
    <font>
      <b/>
      <sz val="8"/>
      <color rgb="FF993300"/>
      <name val="Arial"/>
    </font>
    <font>
      <sz val="10"/>
      <color theme="1"/>
      <name val="Arial"/>
      <scheme val="minor"/>
    </font>
    <font>
      <sz val="10"/>
      <color rgb="FFD9EAD3"/>
      <name val="Arial"/>
    </font>
    <font>
      <b/>
      <sz val="16"/>
      <color theme="1"/>
      <name val="Arial"/>
    </font>
    <font>
      <b/>
      <sz val="12"/>
      <color rgb="FF0000FF"/>
      <name val="Arial"/>
    </font>
    <font>
      <b/>
      <sz val="12"/>
      <color rgb="FF800080"/>
      <name val="Arial"/>
    </font>
    <font>
      <sz val="12"/>
      <color rgb="FF0000FF"/>
      <name val="Arial"/>
    </font>
    <font>
      <b/>
      <sz val="8"/>
      <color rgb="FF3C78D8"/>
      <name val="Arial"/>
    </font>
    <font>
      <b/>
      <sz val="10"/>
      <color rgb="FF3333FF"/>
      <name val="Arial"/>
    </font>
    <font>
      <sz val="11"/>
      <color rgb="FF009900"/>
      <name val="Arial"/>
    </font>
    <font>
      <b/>
      <sz val="10"/>
      <color rgb="FFFF3300"/>
      <name val="Arial"/>
    </font>
    <font>
      <b/>
      <sz val="11"/>
      <color rgb="FF000000"/>
      <name val="Arial"/>
    </font>
    <font>
      <i/>
      <sz val="8"/>
      <color rgb="FF0000FF"/>
      <name val="Arial"/>
    </font>
    <font>
      <sz val="7"/>
      <color rgb="FF0000FF"/>
      <name val="Arial"/>
    </font>
    <font>
      <sz val="9"/>
      <color rgb="FF009900"/>
      <name val="Arial"/>
    </font>
    <font>
      <b/>
      <sz val="8"/>
      <color rgb="FF1155CC"/>
      <name val="Arial"/>
    </font>
    <font>
      <sz val="7"/>
      <color theme="1"/>
      <name val="Arial"/>
    </font>
  </fonts>
  <fills count="8">
    <fill>
      <patternFill patternType="none"/>
    </fill>
    <fill>
      <patternFill patternType="gray125"/>
    </fill>
    <fill>
      <patternFill patternType="solid">
        <fgColor rgb="FFFFFFFF"/>
        <bgColor rgb="FFFFFFFF"/>
      </patternFill>
    </fill>
    <fill>
      <patternFill patternType="solid">
        <fgColor rgb="FFD9EAD3"/>
        <bgColor rgb="FFD9EAD3"/>
      </patternFill>
    </fill>
    <fill>
      <patternFill patternType="solid">
        <fgColor rgb="FFFFCC00"/>
        <bgColor rgb="FFFFCC00"/>
      </patternFill>
    </fill>
    <fill>
      <patternFill patternType="solid">
        <fgColor rgb="FF00CCFF"/>
        <bgColor rgb="FF00CCFF"/>
      </patternFill>
    </fill>
    <fill>
      <patternFill patternType="solid">
        <fgColor rgb="FF9999FF"/>
        <bgColor rgb="FF9999FF"/>
      </patternFill>
    </fill>
    <fill>
      <patternFill patternType="solid">
        <fgColor rgb="FF8EAADB"/>
        <bgColor rgb="FF8EAADB"/>
      </patternFill>
    </fill>
  </fills>
  <borders count="32">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286">
    <xf numFmtId="0" fontId="0" fillId="0" borderId="0" xfId="0"/>
    <xf numFmtId="0" fontId="1" fillId="0" borderId="0" xfId="0" applyFont="1"/>
    <xf numFmtId="0" fontId="1" fillId="2" borderId="1" xfId="0" applyFont="1" applyFill="1" applyBorder="1"/>
    <xf numFmtId="0" fontId="3" fillId="0" borderId="0" xfId="0" applyFont="1" applyAlignment="1">
      <alignment horizontal="center"/>
    </xf>
    <xf numFmtId="0" fontId="6" fillId="0" borderId="5" xfId="0" applyFont="1" applyBorder="1" applyAlignment="1">
      <alignment horizontal="left"/>
    </xf>
    <xf numFmtId="0" fontId="7" fillId="0" borderId="0" xfId="0" applyFont="1" applyAlignment="1">
      <alignment horizontal="left"/>
    </xf>
    <xf numFmtId="0" fontId="3" fillId="0" borderId="0" xfId="0" applyFont="1" applyAlignment="1">
      <alignment horizontal="left"/>
    </xf>
    <xf numFmtId="0" fontId="3" fillId="0" borderId="6" xfId="0" applyFont="1" applyBorder="1" applyAlignment="1">
      <alignment horizontal="left"/>
    </xf>
    <xf numFmtId="0" fontId="9" fillId="0" borderId="10" xfId="0"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9" fillId="0" borderId="0" xfId="0" applyFont="1" applyAlignment="1">
      <alignment horizontal="center" vertical="center" wrapText="1"/>
    </xf>
    <xf numFmtId="0" fontId="14" fillId="0" borderId="10" xfId="0" applyFont="1" applyBorder="1" applyAlignment="1">
      <alignment horizontal="center"/>
    </xf>
    <xf numFmtId="0" fontId="1" fillId="0" borderId="0" xfId="0" applyFont="1" applyAlignment="1">
      <alignment horizontal="left"/>
    </xf>
    <xf numFmtId="0" fontId="8" fillId="3" borderId="11" xfId="0" applyFont="1" applyFill="1" applyBorder="1" applyAlignment="1">
      <alignment horizontal="center" vertical="center" wrapText="1"/>
    </xf>
    <xf numFmtId="0" fontId="10" fillId="0" borderId="10" xfId="0" applyFont="1" applyBorder="1" applyAlignment="1">
      <alignment horizontal="right" vertical="center" wrapText="1"/>
    </xf>
    <xf numFmtId="0" fontId="9" fillId="0" borderId="10" xfId="0" applyFont="1" applyBorder="1" applyAlignment="1">
      <alignment vertical="center" wrapText="1"/>
    </xf>
    <xf numFmtId="4" fontId="9" fillId="0" borderId="10" xfId="0" applyNumberFormat="1" applyFont="1" applyBorder="1" applyAlignment="1">
      <alignment vertical="center"/>
    </xf>
    <xf numFmtId="4" fontId="8" fillId="3" borderId="10" xfId="0" applyNumberFormat="1" applyFont="1" applyFill="1" applyBorder="1" applyAlignment="1">
      <alignment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9" fillId="0" borderId="10" xfId="0" applyFont="1" applyBorder="1" applyAlignment="1">
      <alignment horizontal="center" vertical="center"/>
    </xf>
    <xf numFmtId="10" fontId="9" fillId="0" borderId="10" xfId="0" applyNumberFormat="1" applyFont="1" applyBorder="1" applyAlignment="1">
      <alignment horizontal="center" vertical="center"/>
    </xf>
    <xf numFmtId="2" fontId="9" fillId="0" borderId="10" xfId="0" applyNumberFormat="1" applyFont="1" applyBorder="1" applyAlignment="1">
      <alignment horizontal="right" vertical="center" wrapText="1"/>
    </xf>
    <xf numFmtId="2" fontId="9" fillId="3" borderId="10" xfId="0" applyNumberFormat="1" applyFont="1" applyFill="1" applyBorder="1" applyAlignment="1">
      <alignment horizontal="right" vertical="center"/>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wrapText="1"/>
    </xf>
    <xf numFmtId="0" fontId="9" fillId="0" borderId="2" xfId="0" applyFont="1" applyBorder="1" applyAlignment="1">
      <alignment horizontal="center" vertical="center"/>
    </xf>
    <xf numFmtId="10" fontId="9" fillId="0" borderId="10" xfId="0" applyNumberFormat="1" applyFont="1" applyBorder="1" applyAlignment="1">
      <alignment horizontal="right" vertical="center"/>
    </xf>
    <xf numFmtId="4" fontId="9" fillId="0" borderId="10" xfId="0" applyNumberFormat="1" applyFont="1" applyBorder="1" applyAlignment="1">
      <alignment horizontal="right" vertical="center"/>
    </xf>
    <xf numFmtId="0" fontId="9" fillId="0" borderId="10" xfId="0" applyFont="1" applyBorder="1" applyAlignment="1">
      <alignment horizontal="right" vertical="center" wrapText="1"/>
    </xf>
    <xf numFmtId="9" fontId="9" fillId="0" borderId="10" xfId="0" applyNumberFormat="1" applyFont="1" applyBorder="1" applyAlignment="1">
      <alignment horizontal="left" vertical="center" wrapText="1"/>
    </xf>
    <xf numFmtId="166" fontId="9" fillId="0" borderId="10" xfId="0" applyNumberFormat="1" applyFont="1" applyBorder="1" applyAlignment="1">
      <alignment horizontal="left" vertical="center" wrapText="1"/>
    </xf>
    <xf numFmtId="167" fontId="9" fillId="0" borderId="10" xfId="0" applyNumberFormat="1" applyFont="1" applyBorder="1" applyAlignment="1">
      <alignment horizontal="right" vertical="center"/>
    </xf>
    <xf numFmtId="167" fontId="9" fillId="3" borderId="10" xfId="0" applyNumberFormat="1" applyFont="1" applyFill="1" applyBorder="1" applyAlignment="1">
      <alignment horizontal="right" vertical="center"/>
    </xf>
    <xf numFmtId="4" fontId="9" fillId="3" borderId="10" xfId="0" applyNumberFormat="1" applyFont="1" applyFill="1" applyBorder="1" applyAlignment="1">
      <alignment horizontal="right" vertical="center"/>
    </xf>
    <xf numFmtId="0" fontId="8" fillId="3" borderId="10" xfId="0" applyFont="1" applyFill="1" applyBorder="1" applyAlignment="1">
      <alignment horizontal="center" vertical="center"/>
    </xf>
    <xf numFmtId="164" fontId="19" fillId="0" borderId="10" xfId="0" applyNumberFormat="1" applyFont="1" applyBorder="1" applyAlignment="1">
      <alignment vertical="center"/>
    </xf>
    <xf numFmtId="4" fontId="9" fillId="0" borderId="10" xfId="0" applyNumberFormat="1" applyFont="1" applyBorder="1" applyAlignment="1">
      <alignment horizontal="center" vertical="center"/>
    </xf>
    <xf numFmtId="4" fontId="19" fillId="0" borderId="10" xfId="0" applyNumberFormat="1" applyFont="1" applyBorder="1" applyAlignment="1">
      <alignment vertical="center"/>
    </xf>
    <xf numFmtId="3" fontId="19" fillId="0" borderId="10" xfId="0" applyNumberFormat="1" applyFont="1" applyBorder="1" applyAlignment="1">
      <alignment vertical="center"/>
    </xf>
    <xf numFmtId="10" fontId="19" fillId="0" borderId="10" xfId="0" applyNumberFormat="1" applyFont="1" applyBorder="1" applyAlignment="1">
      <alignment horizontal="right" vertical="center" wrapText="1"/>
    </xf>
    <xf numFmtId="0" fontId="12" fillId="0" borderId="10" xfId="0" applyFont="1" applyBorder="1" applyAlignment="1">
      <alignment horizontal="left" vertical="center" wrapText="1"/>
    </xf>
    <xf numFmtId="0" fontId="21" fillId="0" borderId="10" xfId="0" applyFont="1" applyBorder="1" applyAlignment="1">
      <alignment horizontal="center" vertical="center"/>
    </xf>
    <xf numFmtId="10" fontId="19" fillId="0" borderId="10" xfId="0" applyNumberFormat="1" applyFont="1" applyBorder="1" applyAlignment="1">
      <alignment vertical="center"/>
    </xf>
    <xf numFmtId="4" fontId="10" fillId="0" borderId="10" xfId="0" applyNumberFormat="1" applyFont="1" applyBorder="1" applyAlignment="1">
      <alignment horizontal="right" vertical="center"/>
    </xf>
    <xf numFmtId="4" fontId="10" fillId="0" borderId="10" xfId="0" applyNumberFormat="1" applyFont="1" applyBorder="1" applyAlignment="1">
      <alignment horizontal="right" vertical="center" wrapText="1"/>
    </xf>
    <xf numFmtId="0" fontId="6" fillId="3" borderId="10" xfId="0" applyFont="1" applyFill="1" applyBorder="1" applyAlignment="1">
      <alignment horizontal="center" vertical="center"/>
    </xf>
    <xf numFmtId="4" fontId="9" fillId="3" borderId="10" xfId="0" applyNumberFormat="1" applyFont="1" applyFill="1" applyBorder="1" applyAlignment="1">
      <alignment horizontal="right" vertical="center" wrapText="1"/>
    </xf>
    <xf numFmtId="10" fontId="22" fillId="0" borderId="10" xfId="0" applyNumberFormat="1" applyFont="1" applyBorder="1" applyAlignment="1">
      <alignment horizontal="right" vertical="center"/>
    </xf>
    <xf numFmtId="0" fontId="18" fillId="3" borderId="12" xfId="0" applyFont="1" applyFill="1" applyBorder="1" applyAlignment="1">
      <alignment horizontal="right" vertical="center" wrapText="1"/>
    </xf>
    <xf numFmtId="4" fontId="18" fillId="3" borderId="13" xfId="0" applyNumberFormat="1" applyFont="1" applyFill="1" applyBorder="1" applyAlignment="1">
      <alignment horizontal="left" vertical="center" wrapText="1"/>
    </xf>
    <xf numFmtId="4" fontId="18" fillId="3" borderId="15" xfId="0" applyNumberFormat="1" applyFont="1" applyFill="1" applyBorder="1" applyAlignment="1">
      <alignment horizontal="left" vertical="center" wrapText="1"/>
    </xf>
    <xf numFmtId="4" fontId="3" fillId="3" borderId="10" xfId="0" applyNumberFormat="1" applyFont="1" applyFill="1" applyBorder="1" applyAlignment="1">
      <alignment horizontal="right" vertical="center" wrapText="1"/>
    </xf>
    <xf numFmtId="0" fontId="8" fillId="3" borderId="10" xfId="0" applyFont="1" applyFill="1" applyBorder="1" applyAlignment="1">
      <alignment horizontal="center"/>
    </xf>
    <xf numFmtId="0" fontId="17" fillId="0" borderId="10" xfId="0" applyFont="1" applyBorder="1" applyAlignment="1">
      <alignment horizontal="center" vertical="center"/>
    </xf>
    <xf numFmtId="4" fontId="9" fillId="3" borderId="10" xfId="0" applyNumberFormat="1" applyFont="1" applyFill="1" applyBorder="1" applyAlignment="1">
      <alignment horizontal="right"/>
    </xf>
    <xf numFmtId="4" fontId="8" fillId="3" borderId="10" xfId="0" applyNumberFormat="1" applyFont="1" applyFill="1" applyBorder="1" applyAlignment="1">
      <alignment horizontal="center" vertical="center"/>
    </xf>
    <xf numFmtId="0" fontId="25" fillId="4" borderId="10" xfId="0" applyFont="1" applyFill="1" applyBorder="1" applyAlignment="1">
      <alignment horizontal="center"/>
    </xf>
    <xf numFmtId="4" fontId="17" fillId="2" borderId="10" xfId="0" applyNumberFormat="1" applyFont="1" applyFill="1" applyBorder="1" applyAlignment="1">
      <alignment horizontal="right" vertical="center"/>
    </xf>
    <xf numFmtId="4" fontId="9" fillId="0" borderId="10" xfId="0" applyNumberFormat="1" applyFont="1" applyBorder="1" applyAlignment="1">
      <alignment horizontal="right" vertical="center" wrapText="1"/>
    </xf>
    <xf numFmtId="0" fontId="23" fillId="0" borderId="10" xfId="0" applyFont="1" applyBorder="1" applyAlignment="1">
      <alignment horizontal="center" vertical="center"/>
    </xf>
    <xf numFmtId="0" fontId="3" fillId="0" borderId="10" xfId="0" applyFont="1" applyBorder="1" applyAlignment="1">
      <alignment horizontal="center" vertical="center"/>
    </xf>
    <xf numFmtId="10" fontId="10" fillId="0" borderId="10" xfId="0" applyNumberFormat="1" applyFont="1" applyBorder="1" applyAlignment="1">
      <alignment horizontal="right" vertical="center"/>
    </xf>
    <xf numFmtId="10" fontId="23" fillId="0" borderId="10" xfId="0" applyNumberFormat="1" applyFont="1" applyBorder="1" applyAlignment="1">
      <alignment horizontal="center" vertical="center"/>
    </xf>
    <xf numFmtId="10" fontId="23" fillId="0" borderId="19" xfId="0" applyNumberFormat="1" applyFont="1" applyBorder="1" applyAlignment="1">
      <alignment horizontal="center" vertical="center"/>
    </xf>
    <xf numFmtId="4" fontId="9" fillId="0" borderId="19" xfId="0" applyNumberFormat="1" applyFont="1" applyBorder="1" applyAlignment="1">
      <alignment horizontal="right" vertical="center"/>
    </xf>
    <xf numFmtId="0" fontId="3" fillId="0" borderId="2" xfId="0" applyFont="1" applyBorder="1" applyAlignment="1">
      <alignment horizontal="center" vertical="center"/>
    </xf>
    <xf numFmtId="10" fontId="9" fillId="0" borderId="3" xfId="0" applyNumberFormat="1" applyFont="1" applyBorder="1" applyAlignment="1">
      <alignment horizontal="center" vertical="center"/>
    </xf>
    <xf numFmtId="4" fontId="9" fillId="0" borderId="4" xfId="0" applyNumberFormat="1" applyFont="1" applyBorder="1" applyAlignment="1">
      <alignment horizontal="center" vertical="center"/>
    </xf>
    <xf numFmtId="10" fontId="9" fillId="0" borderId="10" xfId="0" applyNumberFormat="1" applyFont="1" applyBorder="1" applyAlignment="1">
      <alignment horizontal="right" vertical="center" wrapText="1"/>
    </xf>
    <xf numFmtId="0" fontId="26" fillId="0" borderId="0" xfId="0" applyFont="1"/>
    <xf numFmtId="0" fontId="27" fillId="0" borderId="10" xfId="0" applyFont="1" applyBorder="1" applyAlignment="1">
      <alignment horizontal="center" vertical="center"/>
    </xf>
    <xf numFmtId="10" fontId="27" fillId="0" borderId="10" xfId="0" applyNumberFormat="1" applyFont="1" applyBorder="1" applyAlignment="1">
      <alignment horizontal="center" vertical="center" wrapText="1"/>
    </xf>
    <xf numFmtId="4" fontId="25" fillId="0" borderId="10" xfId="0" applyNumberFormat="1" applyFont="1" applyBorder="1" applyAlignment="1">
      <alignment horizontal="center" vertical="center"/>
    </xf>
    <xf numFmtId="10" fontId="10" fillId="0" borderId="10" xfId="0" applyNumberFormat="1" applyFont="1" applyBorder="1" applyAlignment="1">
      <alignment horizontal="right" vertical="center" wrapText="1"/>
    </xf>
    <xf numFmtId="10" fontId="9" fillId="3" borderId="10" xfId="0" applyNumberFormat="1" applyFont="1" applyFill="1" applyBorder="1" applyAlignment="1">
      <alignment horizontal="right" vertical="center"/>
    </xf>
    <xf numFmtId="0" fontId="9" fillId="3" borderId="10" xfId="0" applyFont="1" applyFill="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3" fillId="0" borderId="0" xfId="0" applyFont="1" applyAlignment="1">
      <alignment horizontal="left" vertical="center" wrapText="1"/>
    </xf>
    <xf numFmtId="164" fontId="3" fillId="0" borderId="0" xfId="0" applyNumberFormat="1" applyFont="1" applyAlignment="1">
      <alignment horizontal="center" vertical="center" wrapText="1"/>
    </xf>
    <xf numFmtId="0" fontId="29" fillId="0" borderId="0" xfId="0" applyFont="1" applyAlignment="1">
      <alignment horizontal="left" wrapText="1"/>
    </xf>
    <xf numFmtId="0" fontId="30" fillId="0" borderId="0" xfId="0" applyFont="1" applyAlignment="1">
      <alignment horizontal="center"/>
    </xf>
    <xf numFmtId="0" fontId="31" fillId="0" borderId="0" xfId="0" applyFont="1"/>
    <xf numFmtId="0" fontId="33" fillId="2" borderId="0" xfId="0" applyFont="1" applyFill="1" applyAlignment="1">
      <alignment horizontal="center"/>
    </xf>
    <xf numFmtId="0" fontId="34" fillId="2" borderId="0" xfId="0" applyFont="1" applyFill="1" applyAlignment="1">
      <alignment horizontal="center"/>
    </xf>
    <xf numFmtId="0" fontId="35" fillId="0" borderId="0" xfId="0" applyFont="1" applyAlignment="1">
      <alignment horizontal="center"/>
    </xf>
    <xf numFmtId="0" fontId="36" fillId="0" borderId="0" xfId="0" applyFont="1" applyAlignment="1">
      <alignment horizontal="center"/>
    </xf>
    <xf numFmtId="0" fontId="33" fillId="5" borderId="10"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4" fillId="0" borderId="0" xfId="0" applyFont="1" applyAlignment="1">
      <alignment horizontal="center" vertical="center" wrapText="1"/>
    </xf>
    <xf numFmtId="0" fontId="35" fillId="0" borderId="0" xfId="0" applyFont="1" applyAlignment="1">
      <alignment horizontal="center" vertical="center" wrapText="1"/>
    </xf>
    <xf numFmtId="0" fontId="37" fillId="0" borderId="26" xfId="0" applyFont="1" applyBorder="1" applyAlignment="1">
      <alignment horizontal="center" vertical="center" wrapText="1"/>
    </xf>
    <xf numFmtId="0" fontId="37" fillId="0" borderId="25" xfId="0" applyFont="1" applyBorder="1" applyAlignment="1">
      <alignment vertical="center" wrapText="1"/>
    </xf>
    <xf numFmtId="0" fontId="37" fillId="0" borderId="25" xfId="0" applyFont="1" applyBorder="1" applyAlignment="1">
      <alignment horizontal="center" vertical="center" wrapText="1"/>
    </xf>
    <xf numFmtId="0" fontId="38" fillId="0" borderId="10" xfId="0" applyFont="1" applyBorder="1" applyAlignment="1">
      <alignment horizontal="center" vertical="center"/>
    </xf>
    <xf numFmtId="168" fontId="38" fillId="0" borderId="10" xfId="0" applyNumberFormat="1" applyFont="1" applyBorder="1" applyAlignment="1">
      <alignment horizontal="center" vertical="center"/>
    </xf>
    <xf numFmtId="168" fontId="38" fillId="2" borderId="10" xfId="0" applyNumberFormat="1" applyFont="1" applyFill="1" applyBorder="1" applyAlignment="1">
      <alignment horizontal="center" vertical="center" wrapText="1"/>
    </xf>
    <xf numFmtId="0" fontId="39" fillId="2" borderId="0" xfId="0" applyFont="1" applyFill="1" applyAlignment="1">
      <alignment horizontal="center" vertical="center" wrapText="1"/>
    </xf>
    <xf numFmtId="0" fontId="37" fillId="0" borderId="0" xfId="0" applyFont="1" applyAlignment="1">
      <alignment horizontal="left" vertical="center" wrapText="1"/>
    </xf>
    <xf numFmtId="0" fontId="37" fillId="2" borderId="26" xfId="0" applyFont="1" applyFill="1" applyBorder="1" applyAlignment="1">
      <alignment horizontal="center" vertical="center" wrapText="1"/>
    </xf>
    <xf numFmtId="0" fontId="37" fillId="2" borderId="25" xfId="0" applyFont="1" applyFill="1" applyBorder="1" applyAlignment="1">
      <alignment vertical="center" wrapText="1"/>
    </xf>
    <xf numFmtId="0" fontId="37" fillId="2" borderId="25" xfId="0" applyFont="1" applyFill="1" applyBorder="1" applyAlignment="1">
      <alignment horizontal="center" vertical="center" wrapText="1"/>
    </xf>
    <xf numFmtId="168" fontId="38" fillId="0" borderId="26" xfId="0" applyNumberFormat="1" applyFont="1" applyBorder="1" applyAlignment="1">
      <alignment horizontal="center" vertical="center"/>
    </xf>
    <xf numFmtId="0" fontId="39" fillId="0" borderId="0" xfId="0" applyFont="1" applyAlignment="1">
      <alignment vertical="center" wrapText="1"/>
    </xf>
    <xf numFmtId="0" fontId="34" fillId="2" borderId="0" xfId="0" applyFont="1" applyFill="1" applyAlignment="1">
      <alignment horizontal="center" vertical="center" wrapText="1"/>
    </xf>
    <xf numFmtId="169" fontId="11" fillId="0" borderId="10" xfId="0" applyNumberFormat="1" applyFont="1" applyBorder="1" applyAlignment="1">
      <alignment horizontal="center" vertical="top" wrapText="1"/>
    </xf>
    <xf numFmtId="0" fontId="34" fillId="0" borderId="0" xfId="0" applyFont="1" applyAlignment="1">
      <alignment horizontal="right" vertical="center" wrapText="1"/>
    </xf>
    <xf numFmtId="0" fontId="39" fillId="0" borderId="0" xfId="0" applyFont="1" applyAlignment="1">
      <alignment horizontal="center" vertical="center" wrapText="1"/>
    </xf>
    <xf numFmtId="0" fontId="39" fillId="0" borderId="0" xfId="0" applyFont="1" applyAlignment="1">
      <alignment horizontal="left" vertical="center" wrapText="1"/>
    </xf>
    <xf numFmtId="0" fontId="33" fillId="5" borderId="3"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7" fillId="0" borderId="0" xfId="0" applyFont="1" applyAlignment="1">
      <alignment vertical="center" wrapText="1"/>
    </xf>
    <xf numFmtId="168" fontId="40" fillId="0" borderId="10" xfId="0" applyNumberFormat="1" applyFont="1" applyBorder="1" applyAlignment="1">
      <alignment horizontal="center"/>
    </xf>
    <xf numFmtId="0" fontId="37" fillId="0" borderId="0" xfId="0" applyFont="1" applyAlignment="1">
      <alignment horizontal="center" vertical="center" wrapText="1"/>
    </xf>
    <xf numFmtId="0" fontId="38" fillId="0" borderId="10"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0" xfId="0" applyFont="1" applyAlignment="1">
      <alignment horizontal="center" vertical="center" wrapText="1"/>
    </xf>
    <xf numFmtId="0" fontId="33" fillId="5" borderId="26" xfId="0" applyFont="1" applyFill="1" applyBorder="1" applyAlignment="1">
      <alignment horizontal="center" vertical="center" wrapText="1"/>
    </xf>
    <xf numFmtId="0" fontId="33" fillId="5" borderId="25" xfId="0" applyFont="1" applyFill="1" applyBorder="1" applyAlignment="1">
      <alignment horizontal="center" vertical="center" wrapText="1"/>
    </xf>
    <xf numFmtId="0" fontId="37" fillId="2" borderId="0" xfId="0" applyFont="1" applyFill="1" applyAlignment="1">
      <alignment horizontal="center" vertical="center" wrapText="1"/>
    </xf>
    <xf numFmtId="0" fontId="30" fillId="0" borderId="0" xfId="0" applyFont="1"/>
    <xf numFmtId="0" fontId="37" fillId="0" borderId="25" xfId="0" applyFont="1" applyBorder="1" applyAlignment="1">
      <alignment horizontal="left" vertical="center" wrapText="1"/>
    </xf>
    <xf numFmtId="0" fontId="37" fillId="0" borderId="6" xfId="0" applyFont="1" applyBorder="1" applyAlignment="1">
      <alignment vertical="center" wrapText="1"/>
    </xf>
    <xf numFmtId="0" fontId="33" fillId="0" borderId="0" xfId="0" applyFont="1" applyAlignment="1">
      <alignment horizontal="right" vertical="center" wrapText="1"/>
    </xf>
    <xf numFmtId="0" fontId="40" fillId="0" borderId="0" xfId="0" applyFont="1" applyAlignment="1">
      <alignment horizontal="right" vertical="center" wrapText="1"/>
    </xf>
    <xf numFmtId="0" fontId="40" fillId="0" borderId="0" xfId="0" applyFont="1" applyAlignment="1">
      <alignment horizontal="center" vertical="center" wrapText="1"/>
    </xf>
    <xf numFmtId="0" fontId="35" fillId="6" borderId="0" xfId="0" applyFont="1" applyFill="1" applyAlignment="1">
      <alignment horizontal="center" vertical="center" wrapText="1"/>
    </xf>
    <xf numFmtId="0" fontId="33" fillId="0" borderId="0" xfId="0" applyFont="1" applyAlignment="1">
      <alignment vertical="center" wrapText="1"/>
    </xf>
    <xf numFmtId="0" fontId="35" fillId="0" borderId="0" xfId="0" applyFont="1" applyAlignment="1">
      <alignment horizontal="right" vertical="center" wrapText="1"/>
    </xf>
    <xf numFmtId="0" fontId="37" fillId="0" borderId="0" xfId="0" applyFont="1" applyAlignment="1">
      <alignment horizontal="right" vertical="center" wrapText="1"/>
    </xf>
    <xf numFmtId="0" fontId="27" fillId="6" borderId="0" xfId="0" applyFont="1" applyFill="1" applyAlignment="1">
      <alignment horizontal="right" vertical="center" wrapText="1"/>
    </xf>
    <xf numFmtId="0" fontId="33" fillId="7" borderId="19" xfId="0" applyFont="1" applyFill="1" applyBorder="1" applyAlignment="1">
      <alignment horizontal="center" vertical="center" wrapText="1"/>
    </xf>
    <xf numFmtId="0" fontId="33" fillId="7" borderId="20" xfId="0" applyFont="1" applyFill="1" applyBorder="1" applyAlignment="1">
      <alignment horizontal="center" vertical="center" wrapText="1"/>
    </xf>
    <xf numFmtId="0" fontId="33" fillId="7" borderId="23" xfId="0" applyFont="1" applyFill="1" applyBorder="1" applyAlignment="1">
      <alignment horizontal="center" vertical="center" wrapText="1"/>
    </xf>
    <xf numFmtId="0" fontId="33" fillId="7" borderId="26"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41" fillId="0" borderId="0" xfId="0" applyFont="1" applyAlignment="1">
      <alignment vertical="center" wrapText="1"/>
    </xf>
    <xf numFmtId="0" fontId="28" fillId="0" borderId="0" xfId="0" applyFont="1"/>
    <xf numFmtId="0" fontId="42" fillId="0" borderId="0" xfId="0" applyFont="1"/>
    <xf numFmtId="0" fontId="43" fillId="0" borderId="0" xfId="0" applyFont="1"/>
    <xf numFmtId="0" fontId="9" fillId="3" borderId="12" xfId="0" applyFont="1" applyFill="1" applyBorder="1" applyAlignment="1">
      <alignment horizontal="center" vertical="center" wrapText="1"/>
    </xf>
    <xf numFmtId="0" fontId="6" fillId="0" borderId="10" xfId="0" applyFont="1" applyBorder="1" applyAlignment="1">
      <alignment horizontal="center" vertical="center" wrapText="1"/>
    </xf>
    <xf numFmtId="0" fontId="9" fillId="3" borderId="13" xfId="0" applyFont="1" applyFill="1" applyBorder="1" applyAlignment="1">
      <alignment horizontal="right" vertical="center" wrapText="1"/>
    </xf>
    <xf numFmtId="0" fontId="9" fillId="3" borderId="15" xfId="0" applyFont="1" applyFill="1" applyBorder="1" applyAlignment="1">
      <alignment horizontal="right" vertical="center" wrapText="1"/>
    </xf>
    <xf numFmtId="0" fontId="9" fillId="0" borderId="20" xfId="0" applyFont="1" applyBorder="1"/>
    <xf numFmtId="0" fontId="6" fillId="0" borderId="21" xfId="0" applyFont="1" applyBorder="1"/>
    <xf numFmtId="0" fontId="6" fillId="0" borderId="22" xfId="0" applyFont="1" applyBorder="1"/>
    <xf numFmtId="0" fontId="9" fillId="0" borderId="5" xfId="0" applyFont="1" applyBorder="1"/>
    <xf numFmtId="0" fontId="6" fillId="0" borderId="6" xfId="0" applyFont="1" applyBorder="1"/>
    <xf numFmtId="0" fontId="9" fillId="0" borderId="23" xfId="0" applyFont="1" applyBorder="1" applyAlignment="1">
      <alignment wrapText="1"/>
    </xf>
    <xf numFmtId="0" fontId="6" fillId="0" borderId="24" xfId="0" applyFont="1" applyBorder="1"/>
    <xf numFmtId="0" fontId="6" fillId="0" borderId="25" xfId="0" applyFont="1" applyBorder="1"/>
    <xf numFmtId="0" fontId="6" fillId="0" borderId="0" xfId="0" applyFont="1"/>
    <xf numFmtId="0" fontId="6" fillId="3" borderId="13" xfId="0" applyFont="1" applyFill="1" applyBorder="1"/>
    <xf numFmtId="0" fontId="28" fillId="3" borderId="13" xfId="0" applyFont="1" applyFill="1" applyBorder="1"/>
    <xf numFmtId="0" fontId="6" fillId="3" borderId="15" xfId="0" applyFont="1" applyFill="1" applyBorder="1"/>
    <xf numFmtId="0" fontId="9" fillId="0" borderId="21" xfId="0" applyFont="1" applyBorder="1" applyAlignment="1">
      <alignment horizontal="left" vertical="center" wrapText="1"/>
    </xf>
    <xf numFmtId="0" fontId="10" fillId="0" borderId="21" xfId="0" applyFont="1" applyBorder="1" applyAlignment="1">
      <alignment horizontal="left" vertical="center" wrapText="1"/>
    </xf>
    <xf numFmtId="0" fontId="9" fillId="0" borderId="22" xfId="0" applyFont="1" applyBorder="1" applyAlignment="1">
      <alignment horizontal="left" vertical="center" wrapText="1"/>
    </xf>
    <xf numFmtId="0" fontId="10" fillId="3" borderId="10" xfId="0" applyFont="1" applyFill="1" applyBorder="1" applyAlignment="1">
      <alignment horizontal="center" vertical="center" wrapText="1"/>
    </xf>
    <xf numFmtId="0" fontId="6" fillId="0" borderId="21" xfId="0" applyFont="1" applyBorder="1" applyAlignment="1">
      <alignment horizontal="center" vertical="center"/>
    </xf>
    <xf numFmtId="0" fontId="28" fillId="0" borderId="21"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Alignment="1">
      <alignment horizontal="center" vertical="center"/>
    </xf>
    <xf numFmtId="0" fontId="28" fillId="0" borderId="0" xfId="0" applyFont="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28" fillId="0" borderId="24" xfId="0" applyFont="1" applyBorder="1" applyAlignment="1">
      <alignment horizontal="center" vertical="center"/>
    </xf>
    <xf numFmtId="0" fontId="6" fillId="0" borderId="25" xfId="0" applyFont="1" applyBorder="1" applyAlignment="1">
      <alignment horizontal="center" vertical="center"/>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6" fillId="0" borderId="21" xfId="0" applyFont="1" applyBorder="1" applyAlignment="1">
      <alignment horizontal="center"/>
    </xf>
    <xf numFmtId="0" fontId="6" fillId="0" borderId="22"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28" fillId="0" borderId="21" xfId="0" applyFont="1" applyBorder="1" applyAlignment="1">
      <alignment horizontal="center"/>
    </xf>
    <xf numFmtId="0" fontId="28" fillId="0" borderId="0" xfId="0" applyFont="1" applyAlignment="1">
      <alignment horizontal="center"/>
    </xf>
    <xf numFmtId="0" fontId="28" fillId="0" borderId="24" xfId="0" applyFont="1" applyBorder="1" applyAlignment="1">
      <alignment horizontal="center"/>
    </xf>
    <xf numFmtId="0" fontId="6" fillId="0" borderId="3" xfId="0" applyFont="1" applyBorder="1" applyAlignment="1">
      <alignment vertical="center"/>
    </xf>
    <xf numFmtId="0" fontId="6" fillId="0" borderId="3" xfId="0" applyFont="1" applyBorder="1" applyAlignment="1">
      <alignment horizontal="center" vertical="center"/>
    </xf>
    <xf numFmtId="0" fontId="28" fillId="0" borderId="3" xfId="0" applyFont="1" applyBorder="1" applyAlignment="1">
      <alignment horizontal="center" vertical="center"/>
    </xf>
    <xf numFmtId="0" fontId="6" fillId="0" borderId="4" xfId="0" applyFont="1" applyBorder="1" applyAlignment="1">
      <alignment horizontal="center" vertical="center"/>
    </xf>
    <xf numFmtId="0" fontId="2" fillId="0" borderId="0" xfId="0" applyFont="1" applyAlignment="1">
      <alignment horizontal="center"/>
    </xf>
    <xf numFmtId="0" fontId="0" fillId="0" borderId="0" xfId="0"/>
    <xf numFmtId="0" fontId="3" fillId="0" borderId="2" xfId="0" applyFont="1" applyBorder="1" applyAlignment="1">
      <alignment horizontal="center" wrapText="1"/>
    </xf>
    <xf numFmtId="0" fontId="4" fillId="0" borderId="3" xfId="0" applyFont="1" applyBorder="1"/>
    <xf numFmtId="0" fontId="4" fillId="0" borderId="4" xfId="0" applyFont="1" applyBorder="1"/>
    <xf numFmtId="0" fontId="3" fillId="3" borderId="2" xfId="0" applyFont="1" applyFill="1" applyBorder="1" applyAlignment="1">
      <alignment horizontal="left"/>
    </xf>
    <xf numFmtId="0" fontId="5" fillId="3" borderId="2" xfId="0" applyFont="1" applyFill="1" applyBorder="1" applyAlignment="1">
      <alignment horizontal="center"/>
    </xf>
    <xf numFmtId="0" fontId="8" fillId="3" borderId="7" xfId="0" applyFont="1" applyFill="1" applyBorder="1" applyAlignment="1">
      <alignment horizontal="left" vertical="center" wrapText="1"/>
    </xf>
    <xf numFmtId="0" fontId="4" fillId="0" borderId="8" xfId="0" applyFont="1" applyBorder="1"/>
    <xf numFmtId="0" fontId="4" fillId="0" borderId="9" xfId="0" applyFont="1" applyBorder="1"/>
    <xf numFmtId="0" fontId="9" fillId="0" borderId="2" xfId="0" applyFont="1" applyBorder="1" applyAlignment="1">
      <alignment horizontal="left" vertical="center" wrapText="1"/>
    </xf>
    <xf numFmtId="0" fontId="10" fillId="0" borderId="2" xfId="0" applyFont="1" applyBorder="1" applyAlignment="1">
      <alignment horizontal="left" vertical="center" wrapText="1"/>
    </xf>
    <xf numFmtId="0" fontId="8" fillId="3"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9" fillId="0" borderId="0" xfId="0" applyFont="1" applyAlignment="1">
      <alignment horizontal="center" vertical="center" wrapText="1"/>
    </xf>
    <xf numFmtId="0" fontId="11" fillId="0" borderId="2" xfId="0" applyFont="1" applyBorder="1" applyAlignment="1">
      <alignment horizontal="center" wrapText="1"/>
    </xf>
    <xf numFmtId="164" fontId="9" fillId="0" borderId="2" xfId="0" applyNumberFormat="1" applyFont="1" applyBorder="1" applyAlignment="1">
      <alignment horizontal="left" vertical="center"/>
    </xf>
    <xf numFmtId="165" fontId="12" fillId="0" borderId="2" xfId="0" applyNumberFormat="1" applyFont="1" applyBorder="1" applyAlignment="1">
      <alignment horizontal="left"/>
    </xf>
    <xf numFmtId="164" fontId="13" fillId="0" borderId="2" xfId="0" applyNumberFormat="1" applyFont="1" applyBorder="1" applyAlignment="1">
      <alignment horizontal="left" vertical="center"/>
    </xf>
    <xf numFmtId="0" fontId="13" fillId="0" borderId="2" xfId="0" applyFont="1" applyBorder="1" applyAlignment="1">
      <alignment horizontal="left" vertical="center" wrapText="1"/>
    </xf>
    <xf numFmtId="0" fontId="15" fillId="0" borderId="3" xfId="0" applyFont="1" applyBorder="1" applyAlignment="1">
      <alignment horizontal="left"/>
    </xf>
    <xf numFmtId="0" fontId="16" fillId="0" borderId="3" xfId="0" applyFont="1" applyBorder="1" applyAlignment="1">
      <alignment horizontal="left"/>
    </xf>
    <xf numFmtId="0" fontId="1" fillId="0" borderId="2" xfId="0" applyFont="1" applyBorder="1" applyAlignment="1">
      <alignment horizontal="left" vertical="center" wrapText="1"/>
    </xf>
    <xf numFmtId="0" fontId="8" fillId="3" borderId="7" xfId="0" applyFont="1" applyFill="1" applyBorder="1" applyAlignment="1">
      <alignment horizontal="center" vertical="center" wrapText="1"/>
    </xf>
    <xf numFmtId="0" fontId="9" fillId="0" borderId="2" xfId="0" applyFont="1" applyBorder="1" applyAlignment="1">
      <alignment vertical="center" wrapText="1"/>
    </xf>
    <xf numFmtId="0" fontId="9" fillId="3" borderId="2" xfId="0" applyFont="1" applyFill="1" applyBorder="1" applyAlignment="1">
      <alignment horizontal="right" vertical="center" wrapText="1"/>
    </xf>
    <xf numFmtId="0" fontId="9" fillId="0" borderId="2" xfId="0" applyFont="1" applyBorder="1" applyAlignment="1">
      <alignment horizontal="left" vertical="center"/>
    </xf>
    <xf numFmtId="0" fontId="9" fillId="3" borderId="2" xfId="0" applyFont="1" applyFill="1" applyBorder="1" applyAlignment="1">
      <alignment horizontal="right" vertical="center"/>
    </xf>
    <xf numFmtId="0" fontId="23" fillId="3" borderId="7" xfId="0" applyFont="1" applyFill="1" applyBorder="1" applyAlignment="1">
      <alignment horizontal="left" vertical="center" wrapText="1"/>
    </xf>
    <xf numFmtId="0" fontId="18" fillId="3" borderId="2" xfId="0" applyFont="1" applyFill="1" applyBorder="1" applyAlignment="1">
      <alignment horizontal="right" vertical="center" wrapText="1"/>
    </xf>
    <xf numFmtId="0" fontId="4" fillId="0" borderId="14" xfId="0" applyFont="1" applyBorder="1"/>
    <xf numFmtId="0" fontId="8" fillId="3" borderId="16" xfId="0" applyFont="1" applyFill="1" applyBorder="1" applyAlignment="1">
      <alignment horizontal="left" vertical="center" wrapText="1"/>
    </xf>
    <xf numFmtId="0" fontId="4" fillId="0" borderId="17" xfId="0" applyFont="1" applyBorder="1"/>
    <xf numFmtId="0" fontId="4" fillId="0" borderId="18" xfId="0" applyFont="1" applyBorder="1"/>
    <xf numFmtId="0" fontId="8" fillId="3"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3" fillId="3" borderId="2" xfId="0" applyFont="1" applyFill="1" applyBorder="1" applyAlignment="1">
      <alignment horizontal="left" vertical="center"/>
    </xf>
    <xf numFmtId="0" fontId="8" fillId="3" borderId="2" xfId="0" applyFont="1" applyFill="1" applyBorder="1" applyAlignment="1">
      <alignment horizontal="left" vertical="center"/>
    </xf>
    <xf numFmtId="0" fontId="8" fillId="0" borderId="2" xfId="0" applyFont="1" applyBorder="1" applyAlignment="1">
      <alignment horizontal="left" vertical="center"/>
    </xf>
    <xf numFmtId="0" fontId="17" fillId="0" borderId="2" xfId="0" applyFont="1" applyBorder="1" applyAlignment="1">
      <alignment horizontal="left" vertical="center" wrapText="1"/>
    </xf>
    <xf numFmtId="0" fontId="8" fillId="3" borderId="2" xfId="0" applyFont="1" applyFill="1" applyBorder="1" applyAlignment="1">
      <alignment horizontal="center" vertical="center" wrapText="1"/>
    </xf>
    <xf numFmtId="0" fontId="18" fillId="0" borderId="2" xfId="0" applyFont="1" applyBorder="1" applyAlignment="1">
      <alignment horizontal="left" vertical="center" wrapText="1"/>
    </xf>
    <xf numFmtId="0" fontId="20" fillId="0" borderId="0" xfId="0" applyFont="1"/>
    <xf numFmtId="0" fontId="24" fillId="0" borderId="2" xfId="0" applyFont="1" applyBorder="1" applyAlignment="1">
      <alignment horizontal="left" vertical="center" wrapText="1"/>
    </xf>
    <xf numFmtId="0" fontId="3" fillId="0" borderId="2" xfId="0" applyFont="1" applyBorder="1" applyAlignment="1">
      <alignment horizontal="left" vertical="top" wrapText="1"/>
    </xf>
    <xf numFmtId="0" fontId="9" fillId="3" borderId="20" xfId="0" applyFont="1" applyFill="1" applyBorder="1" applyAlignment="1">
      <alignment horizontal="center" vertical="center"/>
    </xf>
    <xf numFmtId="0" fontId="4" fillId="0" borderId="21" xfId="0" applyFont="1" applyBorder="1"/>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6" fillId="0" borderId="2" xfId="0" applyFont="1" applyBorder="1" applyAlignment="1">
      <alignment horizontal="left"/>
    </xf>
    <xf numFmtId="0" fontId="28" fillId="0" borderId="2" xfId="0" applyFont="1" applyBorder="1" applyAlignment="1">
      <alignment horizontal="center"/>
    </xf>
    <xf numFmtId="0" fontId="9" fillId="0" borderId="0" xfId="0" applyFont="1" applyAlignment="1">
      <alignment horizontal="left"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xf>
    <xf numFmtId="0" fontId="9" fillId="0" borderId="2" xfId="0" applyFont="1" applyBorder="1" applyAlignment="1">
      <alignment horizontal="left" vertical="top"/>
    </xf>
    <xf numFmtId="0" fontId="9" fillId="3" borderId="20" xfId="0" applyFont="1" applyFill="1" applyBorder="1" applyAlignment="1">
      <alignment horizontal="center" vertical="center" wrapText="1"/>
    </xf>
    <xf numFmtId="0" fontId="25" fillId="4" borderId="2" xfId="0" applyFont="1" applyFill="1" applyBorder="1" applyAlignment="1">
      <alignment wrapText="1"/>
    </xf>
    <xf numFmtId="0" fontId="25" fillId="4" borderId="2" xfId="0" applyFont="1" applyFill="1" applyBorder="1"/>
    <xf numFmtId="0" fontId="1" fillId="0" borderId="2" xfId="0" applyFont="1" applyBorder="1" applyAlignment="1">
      <alignment horizontal="left" vertical="center"/>
    </xf>
    <xf numFmtId="0" fontId="23" fillId="0" borderId="2" xfId="0" applyFont="1" applyBorder="1" applyAlignment="1">
      <alignment horizontal="left" vertical="center" wrapText="1"/>
    </xf>
    <xf numFmtId="0" fontId="3" fillId="0" borderId="2" xfId="0" applyFont="1" applyBorder="1" applyAlignment="1">
      <alignment horizontal="left" vertical="center"/>
    </xf>
    <xf numFmtId="0" fontId="7" fillId="0" borderId="2" xfId="0" applyFont="1" applyBorder="1" applyAlignment="1">
      <alignment horizontal="left" vertical="center" wrapText="1"/>
    </xf>
    <xf numFmtId="0" fontId="27" fillId="0" borderId="2" xfId="0" applyFont="1" applyBorder="1" applyAlignment="1">
      <alignment horizontal="left" vertical="center" wrapText="1"/>
    </xf>
    <xf numFmtId="0" fontId="26" fillId="0" borderId="2" xfId="0" applyFont="1" applyBorder="1" applyAlignment="1">
      <alignment horizontal="left" vertical="center" wrapText="1"/>
    </xf>
    <xf numFmtId="49" fontId="8" fillId="3" borderId="2" xfId="0" applyNumberFormat="1" applyFont="1" applyFill="1" applyBorder="1" applyAlignment="1">
      <alignment horizontal="left" vertical="center" wrapText="1"/>
    </xf>
    <xf numFmtId="0" fontId="9" fillId="0" borderId="3" xfId="0" applyFont="1" applyBorder="1" applyAlignment="1">
      <alignment horizontal="left" vertical="center" wrapText="1"/>
    </xf>
    <xf numFmtId="49" fontId="9" fillId="3" borderId="2" xfId="0" applyNumberFormat="1" applyFont="1" applyFill="1" applyBorder="1" applyAlignment="1">
      <alignment horizontal="right" vertical="center" wrapText="1"/>
    </xf>
    <xf numFmtId="0" fontId="8" fillId="0" borderId="0" xfId="0" applyFont="1" applyAlignment="1">
      <alignment horizontal="center" vertical="center" wrapText="1"/>
    </xf>
    <xf numFmtId="164" fontId="3" fillId="0" borderId="2" xfId="0" applyNumberFormat="1" applyFont="1" applyBorder="1" applyAlignment="1">
      <alignment horizontal="center" vertical="center" wrapText="1"/>
    </xf>
    <xf numFmtId="0" fontId="30" fillId="0" borderId="0" xfId="0" applyFont="1" applyAlignment="1">
      <alignment horizontal="center"/>
    </xf>
    <xf numFmtId="0" fontId="14" fillId="0" borderId="0" xfId="0" applyFont="1" applyAlignment="1">
      <alignment horizontal="center"/>
    </xf>
    <xf numFmtId="0" fontId="31" fillId="0" borderId="0" xfId="0" applyFont="1" applyAlignment="1">
      <alignment horizontal="center"/>
    </xf>
    <xf numFmtId="0" fontId="32" fillId="2" borderId="0" xfId="0" applyFont="1" applyFill="1" applyAlignment="1">
      <alignment horizontal="center"/>
    </xf>
    <xf numFmtId="0" fontId="11" fillId="0" borderId="2" xfId="0" applyFont="1" applyBorder="1" applyAlignment="1">
      <alignment horizontal="right" vertical="center" wrapText="1"/>
    </xf>
    <xf numFmtId="0" fontId="11" fillId="0" borderId="2" xfId="0" applyFont="1" applyBorder="1" applyAlignment="1">
      <alignment horizontal="center" vertical="center" wrapText="1"/>
    </xf>
    <xf numFmtId="0" fontId="40" fillId="0" borderId="2" xfId="0" applyFont="1" applyBorder="1" applyAlignment="1">
      <alignment horizontal="right" vertical="center" wrapText="1"/>
    </xf>
    <xf numFmtId="0" fontId="33" fillId="0" borderId="2" xfId="0" applyFont="1" applyBorder="1" applyAlignment="1">
      <alignment horizontal="center" vertical="center" wrapText="1"/>
    </xf>
    <xf numFmtId="0" fontId="35" fillId="6" borderId="0" xfId="0" applyFont="1" applyFill="1" applyAlignment="1">
      <alignment horizontal="center" vertical="center" wrapText="1"/>
    </xf>
    <xf numFmtId="4" fontId="38" fillId="0" borderId="27" xfId="0" applyNumberFormat="1" applyFont="1" applyBorder="1" applyAlignment="1">
      <alignment horizontal="center"/>
    </xf>
    <xf numFmtId="0" fontId="4" fillId="0" borderId="28" xfId="0" applyFont="1" applyBorder="1"/>
    <xf numFmtId="170" fontId="38" fillId="0" borderId="27" xfId="0" applyNumberFormat="1" applyFont="1" applyBorder="1" applyAlignment="1">
      <alignment horizontal="center"/>
    </xf>
    <xf numFmtId="0" fontId="4" fillId="0" borderId="29" xfId="0" applyFont="1" applyBorder="1"/>
    <xf numFmtId="0" fontId="33" fillId="7" borderId="19" xfId="0" applyFont="1" applyFill="1" applyBorder="1" applyAlignment="1">
      <alignment horizontal="center" vertical="center" wrapText="1"/>
    </xf>
    <xf numFmtId="0" fontId="4" fillId="0" borderId="26" xfId="0" applyFont="1" applyBorder="1"/>
    <xf numFmtId="0" fontId="33" fillId="7" borderId="2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9" fillId="0" borderId="20" xfId="0" applyFont="1" applyBorder="1" applyAlignment="1">
      <alignment horizontal="left" vertical="center" wrapText="1"/>
    </xf>
    <xf numFmtId="0" fontId="9" fillId="3" borderId="2" xfId="0" applyFont="1" applyFill="1" applyBorder="1" applyAlignment="1">
      <alignment horizontal="left" vertical="center" wrapText="1"/>
    </xf>
    <xf numFmtId="0" fontId="6" fillId="0" borderId="20" xfId="0" applyFont="1" applyBorder="1" applyAlignment="1">
      <alignment horizontal="left" vertical="center" wrapText="1"/>
    </xf>
    <xf numFmtId="0" fontId="4" fillId="0" borderId="5" xfId="0" applyFont="1" applyBorder="1"/>
    <xf numFmtId="0" fontId="9" fillId="3" borderId="7" xfId="0" applyFont="1" applyFill="1" applyBorder="1" applyAlignment="1">
      <alignment horizontal="left" vertical="center" wrapText="1"/>
    </xf>
    <xf numFmtId="0" fontId="6" fillId="0" borderId="2" xfId="0" applyFont="1" applyBorder="1" applyAlignment="1">
      <alignment vertical="center" wrapText="1"/>
    </xf>
    <xf numFmtId="0" fontId="6" fillId="0" borderId="20" xfId="0" applyFont="1" applyBorder="1" applyAlignment="1">
      <alignment vertical="center" wrapText="1"/>
    </xf>
    <xf numFmtId="0" fontId="38" fillId="0" borderId="10"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190500</xdr:rowOff>
    </xdr:from>
    <xdr:ext cx="2676525" cy="1057275"/>
    <xdr:pic>
      <xdr:nvPicPr>
        <xdr:cNvPr id="2" name="image1.png" title="Imagem">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00"/>
  <sheetViews>
    <sheetView tabSelected="1" topLeftCell="A105" workbookViewId="0">
      <selection activeCell="J105" sqref="J105"/>
    </sheetView>
  </sheetViews>
  <sheetFormatPr defaultColWidth="12.5703125" defaultRowHeight="15" customHeight="1" x14ac:dyDescent="0.2"/>
  <cols>
    <col min="1" max="1" width="1.5703125" customWidth="1"/>
    <col min="2" max="2" width="15.28515625" customWidth="1"/>
    <col min="3" max="3" width="11.140625" customWidth="1"/>
    <col min="4" max="4" width="13.28515625" customWidth="1"/>
    <col min="5" max="5" width="11" customWidth="1"/>
    <col min="6" max="6" width="17.28515625" customWidth="1"/>
    <col min="7" max="7" width="11.85546875" customWidth="1"/>
    <col min="8" max="8" width="14.7109375" customWidth="1"/>
    <col min="9" max="9" width="16.5703125" customWidth="1"/>
    <col min="10" max="10" width="16" customWidth="1"/>
    <col min="11" max="11" width="1.5703125" customWidth="1"/>
    <col min="12" max="30" width="9.140625" customWidth="1"/>
  </cols>
  <sheetData>
    <row r="1" spans="1:30" ht="10.5" customHeight="1" x14ac:dyDescent="0.2">
      <c r="A1" s="1"/>
      <c r="B1" s="1"/>
      <c r="C1" s="1"/>
      <c r="D1" s="1"/>
      <c r="E1" s="1"/>
      <c r="F1" s="1"/>
      <c r="G1" s="1"/>
      <c r="H1" s="1"/>
      <c r="I1" s="1"/>
      <c r="J1" s="2"/>
      <c r="K1" s="1"/>
      <c r="L1" s="1"/>
      <c r="M1" s="1"/>
      <c r="N1" s="1"/>
      <c r="O1" s="1"/>
      <c r="P1" s="1"/>
      <c r="Q1" s="1"/>
      <c r="R1" s="1"/>
      <c r="S1" s="1"/>
      <c r="T1" s="1"/>
      <c r="U1" s="1"/>
      <c r="V1" s="1"/>
      <c r="W1" s="1"/>
      <c r="X1" s="1"/>
      <c r="Y1" s="1"/>
      <c r="Z1" s="1"/>
      <c r="AA1" s="1"/>
      <c r="AB1" s="1"/>
      <c r="AC1" s="1"/>
      <c r="AD1" s="1"/>
    </row>
    <row r="2" spans="1:30" ht="1.5" customHeight="1" x14ac:dyDescent="0.25">
      <c r="A2" s="1"/>
      <c r="B2" s="188"/>
      <c r="C2" s="189"/>
      <c r="D2" s="189"/>
      <c r="E2" s="189"/>
      <c r="F2" s="189"/>
      <c r="G2" s="189"/>
      <c r="H2" s="189"/>
      <c r="I2" s="189"/>
      <c r="J2" s="189"/>
      <c r="K2" s="1"/>
      <c r="L2" s="1"/>
      <c r="M2" s="1"/>
      <c r="N2" s="1"/>
      <c r="O2" s="1"/>
      <c r="P2" s="1"/>
      <c r="Q2" s="1"/>
      <c r="R2" s="1"/>
      <c r="S2" s="1"/>
      <c r="T2" s="1"/>
      <c r="U2" s="1"/>
      <c r="V2" s="1"/>
      <c r="W2" s="1"/>
      <c r="X2" s="1"/>
      <c r="Y2" s="1"/>
      <c r="Z2" s="1"/>
      <c r="AA2" s="1"/>
      <c r="AB2" s="1"/>
      <c r="AC2" s="1"/>
      <c r="AD2" s="1"/>
    </row>
    <row r="3" spans="1:30" ht="47.25" customHeight="1" x14ac:dyDescent="0.25">
      <c r="A3" s="1"/>
      <c r="B3" s="190" t="s">
        <v>0</v>
      </c>
      <c r="C3" s="191"/>
      <c r="D3" s="191"/>
      <c r="E3" s="191"/>
      <c r="F3" s="191"/>
      <c r="G3" s="191"/>
      <c r="H3" s="191"/>
      <c r="I3" s="191"/>
      <c r="J3" s="192"/>
      <c r="K3" s="1"/>
      <c r="L3" s="1"/>
      <c r="M3" s="1"/>
      <c r="N3" s="1"/>
      <c r="O3" s="1"/>
      <c r="P3" s="1"/>
      <c r="Q3" s="1"/>
      <c r="R3" s="1"/>
      <c r="S3" s="1"/>
      <c r="T3" s="1"/>
      <c r="U3" s="1"/>
      <c r="V3" s="1"/>
      <c r="W3" s="1"/>
      <c r="X3" s="1"/>
      <c r="Y3" s="1"/>
      <c r="Z3" s="1"/>
      <c r="AA3" s="1"/>
      <c r="AB3" s="1"/>
      <c r="AC3" s="1"/>
      <c r="AD3" s="1"/>
    </row>
    <row r="4" spans="1:30" ht="9" customHeight="1" x14ac:dyDescent="0.25">
      <c r="A4" s="1"/>
      <c r="B4" s="3"/>
      <c r="C4" s="3"/>
      <c r="D4" s="3"/>
      <c r="E4" s="3"/>
      <c r="F4" s="3"/>
      <c r="G4" s="3"/>
      <c r="H4" s="3"/>
      <c r="I4" s="3"/>
      <c r="J4" s="3"/>
      <c r="K4" s="1"/>
      <c r="L4" s="1"/>
      <c r="M4" s="1"/>
      <c r="N4" s="1"/>
      <c r="O4" s="1"/>
      <c r="P4" s="1"/>
      <c r="Q4" s="1"/>
      <c r="R4" s="1"/>
      <c r="S4" s="1"/>
      <c r="T4" s="1"/>
      <c r="U4" s="1"/>
      <c r="V4" s="1"/>
      <c r="W4" s="1"/>
      <c r="X4" s="1"/>
      <c r="Y4" s="1"/>
      <c r="Z4" s="1"/>
      <c r="AA4" s="1"/>
      <c r="AB4" s="1"/>
      <c r="AC4" s="1"/>
      <c r="AD4" s="1"/>
    </row>
    <row r="5" spans="1:30" ht="21" customHeight="1" x14ac:dyDescent="0.25">
      <c r="A5" s="1"/>
      <c r="B5" s="193" t="s">
        <v>1</v>
      </c>
      <c r="C5" s="191"/>
      <c r="D5" s="191"/>
      <c r="E5" s="191"/>
      <c r="F5" s="192"/>
      <c r="G5" s="194" t="s">
        <v>2</v>
      </c>
      <c r="H5" s="191"/>
      <c r="I5" s="191"/>
      <c r="J5" s="192"/>
      <c r="K5" s="1"/>
      <c r="L5" s="1"/>
      <c r="M5" s="1"/>
      <c r="N5" s="1"/>
      <c r="O5" s="1"/>
      <c r="P5" s="1"/>
      <c r="Q5" s="1"/>
      <c r="R5" s="1"/>
      <c r="S5" s="1"/>
      <c r="T5" s="1"/>
      <c r="U5" s="1"/>
      <c r="V5" s="1"/>
      <c r="W5" s="1"/>
      <c r="X5" s="1"/>
      <c r="Y5" s="1"/>
      <c r="Z5" s="1"/>
      <c r="AA5" s="1"/>
      <c r="AB5" s="1"/>
      <c r="AC5" s="1"/>
      <c r="AD5" s="1"/>
    </row>
    <row r="6" spans="1:30" ht="15.75" customHeight="1" x14ac:dyDescent="0.25">
      <c r="A6" s="1"/>
      <c r="B6" s="4" t="s">
        <v>3</v>
      </c>
      <c r="C6" s="5"/>
      <c r="D6" s="5"/>
      <c r="E6" s="5"/>
      <c r="F6" s="5"/>
      <c r="G6" s="5"/>
      <c r="H6" s="6"/>
      <c r="I6" s="6"/>
      <c r="J6" s="7"/>
      <c r="K6" s="1"/>
      <c r="L6" s="1"/>
      <c r="M6" s="1"/>
      <c r="N6" s="1"/>
      <c r="O6" s="1"/>
      <c r="P6" s="1"/>
      <c r="Q6" s="1"/>
      <c r="R6" s="1"/>
      <c r="S6" s="1"/>
      <c r="T6" s="1"/>
      <c r="U6" s="1"/>
      <c r="V6" s="1"/>
      <c r="W6" s="1"/>
      <c r="X6" s="1"/>
      <c r="Y6" s="1"/>
      <c r="Z6" s="1"/>
      <c r="AA6" s="1"/>
      <c r="AB6" s="1"/>
      <c r="AC6" s="1"/>
      <c r="AD6" s="1"/>
    </row>
    <row r="7" spans="1:30" ht="15.75" customHeight="1" x14ac:dyDescent="0.25">
      <c r="A7" s="1"/>
      <c r="B7" s="4" t="s">
        <v>4</v>
      </c>
      <c r="C7" s="5"/>
      <c r="D7" s="5"/>
      <c r="E7" s="5"/>
      <c r="F7" s="5"/>
      <c r="G7" s="5"/>
      <c r="H7" s="6"/>
      <c r="I7" s="6"/>
      <c r="J7" s="7"/>
      <c r="K7" s="1"/>
      <c r="L7" s="1"/>
      <c r="M7" s="1"/>
      <c r="N7" s="1"/>
      <c r="O7" s="1"/>
      <c r="P7" s="1"/>
      <c r="Q7" s="1"/>
      <c r="R7" s="1"/>
      <c r="S7" s="1"/>
      <c r="T7" s="1"/>
      <c r="U7" s="1"/>
      <c r="V7" s="1"/>
      <c r="W7" s="1"/>
      <c r="X7" s="1"/>
      <c r="Y7" s="1"/>
      <c r="Z7" s="1"/>
      <c r="AA7" s="1"/>
      <c r="AB7" s="1"/>
      <c r="AC7" s="1"/>
      <c r="AD7" s="1"/>
    </row>
    <row r="8" spans="1:30" ht="20.25" customHeight="1" x14ac:dyDescent="0.2">
      <c r="A8" s="1"/>
      <c r="B8" s="195" t="s">
        <v>5</v>
      </c>
      <c r="C8" s="196"/>
      <c r="D8" s="196"/>
      <c r="E8" s="196"/>
      <c r="F8" s="196"/>
      <c r="G8" s="196"/>
      <c r="H8" s="196"/>
      <c r="I8" s="196"/>
      <c r="J8" s="197"/>
      <c r="K8" s="1"/>
      <c r="L8" s="1"/>
      <c r="M8" s="1"/>
      <c r="N8" s="1"/>
      <c r="O8" s="1"/>
      <c r="P8" s="1"/>
      <c r="Q8" s="1"/>
      <c r="R8" s="1"/>
      <c r="S8" s="1"/>
      <c r="T8" s="1"/>
      <c r="U8" s="1"/>
      <c r="V8" s="1"/>
      <c r="W8" s="1"/>
      <c r="X8" s="1"/>
      <c r="Y8" s="1"/>
      <c r="Z8" s="1"/>
      <c r="AA8" s="1"/>
      <c r="AB8" s="1"/>
      <c r="AC8" s="1"/>
      <c r="AD8" s="1"/>
    </row>
    <row r="9" spans="1:30" ht="15.75" customHeight="1" x14ac:dyDescent="0.2">
      <c r="A9" s="1"/>
      <c r="B9" s="8" t="s">
        <v>6</v>
      </c>
      <c r="C9" s="198" t="s">
        <v>7</v>
      </c>
      <c r="D9" s="191"/>
      <c r="E9" s="191"/>
      <c r="F9" s="191"/>
      <c r="G9" s="199" t="s">
        <v>8</v>
      </c>
      <c r="H9" s="191"/>
      <c r="I9" s="191"/>
      <c r="J9" s="192"/>
      <c r="K9" s="1"/>
      <c r="L9" s="1"/>
      <c r="M9" s="1"/>
      <c r="N9" s="1"/>
      <c r="O9" s="1"/>
      <c r="P9" s="1"/>
      <c r="Q9" s="1"/>
      <c r="R9" s="1"/>
      <c r="S9" s="1"/>
      <c r="T9" s="1"/>
      <c r="U9" s="1"/>
      <c r="V9" s="1"/>
      <c r="W9" s="1"/>
      <c r="X9" s="1"/>
      <c r="Y9" s="1"/>
      <c r="Z9" s="1"/>
      <c r="AA9" s="1"/>
      <c r="AB9" s="1"/>
      <c r="AC9" s="1"/>
      <c r="AD9" s="1"/>
    </row>
    <row r="10" spans="1:30" ht="15.75" customHeight="1" x14ac:dyDescent="0.2">
      <c r="A10" s="1"/>
      <c r="B10" s="8" t="s">
        <v>9</v>
      </c>
      <c r="C10" s="198" t="s">
        <v>10</v>
      </c>
      <c r="D10" s="191"/>
      <c r="E10" s="191"/>
      <c r="F10" s="191"/>
      <c r="G10" s="199" t="s">
        <v>11</v>
      </c>
      <c r="H10" s="191"/>
      <c r="I10" s="191"/>
      <c r="J10" s="192"/>
      <c r="K10" s="1"/>
      <c r="L10" s="1"/>
      <c r="M10" s="1"/>
      <c r="N10" s="1"/>
      <c r="O10" s="1"/>
      <c r="P10" s="1"/>
      <c r="Q10" s="1"/>
      <c r="R10" s="1"/>
      <c r="S10" s="1"/>
      <c r="T10" s="1"/>
      <c r="U10" s="1"/>
      <c r="V10" s="1"/>
      <c r="W10" s="1"/>
      <c r="X10" s="1"/>
      <c r="Y10" s="1"/>
      <c r="Z10" s="1"/>
      <c r="AA10" s="1"/>
      <c r="AB10" s="1"/>
      <c r="AC10" s="1"/>
      <c r="AD10" s="1"/>
    </row>
    <row r="11" spans="1:30" ht="25.5" customHeight="1" x14ac:dyDescent="0.2">
      <c r="A11" s="1"/>
      <c r="B11" s="8" t="s">
        <v>12</v>
      </c>
      <c r="C11" s="198" t="s">
        <v>13</v>
      </c>
      <c r="D11" s="191"/>
      <c r="E11" s="191"/>
      <c r="F11" s="191"/>
      <c r="G11" s="203" t="s">
        <v>14</v>
      </c>
      <c r="H11" s="192"/>
      <c r="I11" s="9"/>
      <c r="J11" s="10"/>
      <c r="K11" s="1"/>
      <c r="L11" s="1"/>
      <c r="M11" s="1"/>
      <c r="N11" s="1"/>
      <c r="O11" s="1"/>
      <c r="P11" s="1"/>
      <c r="Q11" s="1"/>
      <c r="R11" s="1"/>
      <c r="S11" s="1"/>
      <c r="T11" s="1"/>
      <c r="U11" s="1"/>
      <c r="V11" s="1"/>
      <c r="W11" s="1"/>
      <c r="X11" s="1"/>
      <c r="Y11" s="1"/>
      <c r="Z11" s="1"/>
      <c r="AA11" s="1"/>
      <c r="AB11" s="1"/>
      <c r="AC11" s="1"/>
      <c r="AD11" s="1"/>
    </row>
    <row r="12" spans="1:30" ht="12.75" customHeight="1" x14ac:dyDescent="0.2">
      <c r="A12" s="1"/>
      <c r="B12" s="8" t="s">
        <v>15</v>
      </c>
      <c r="C12" s="198" t="s">
        <v>16</v>
      </c>
      <c r="D12" s="191"/>
      <c r="E12" s="191"/>
      <c r="F12" s="191"/>
      <c r="G12" s="199">
        <v>12</v>
      </c>
      <c r="H12" s="191"/>
      <c r="I12" s="191"/>
      <c r="J12" s="192"/>
      <c r="K12" s="1"/>
      <c r="L12" s="1"/>
      <c r="M12" s="1"/>
      <c r="N12" s="1"/>
      <c r="O12" s="1"/>
      <c r="P12" s="1"/>
      <c r="Q12" s="1"/>
      <c r="R12" s="1"/>
      <c r="S12" s="1"/>
      <c r="T12" s="1"/>
      <c r="U12" s="1"/>
      <c r="V12" s="1"/>
      <c r="W12" s="1"/>
      <c r="X12" s="1"/>
      <c r="Y12" s="1"/>
      <c r="Z12" s="1"/>
      <c r="AA12" s="1"/>
      <c r="AB12" s="1"/>
      <c r="AC12" s="1"/>
      <c r="AD12" s="1"/>
    </row>
    <row r="13" spans="1:30" ht="15" customHeight="1" x14ac:dyDescent="0.2">
      <c r="A13" s="1"/>
      <c r="B13" s="200" t="s">
        <v>17</v>
      </c>
      <c r="C13" s="191"/>
      <c r="D13" s="191"/>
      <c r="E13" s="191"/>
      <c r="F13" s="192"/>
      <c r="G13" s="200" t="str">
        <f>G5</f>
        <v>SERVENTE DE LIMPEZA</v>
      </c>
      <c r="H13" s="191"/>
      <c r="I13" s="191"/>
      <c r="J13" s="192"/>
      <c r="K13" s="1"/>
      <c r="L13" s="1"/>
      <c r="M13" s="1"/>
      <c r="N13" s="1"/>
      <c r="O13" s="1"/>
      <c r="P13" s="1"/>
      <c r="Q13" s="1"/>
      <c r="R13" s="1"/>
      <c r="S13" s="1"/>
      <c r="T13" s="1"/>
      <c r="U13" s="1"/>
      <c r="V13" s="1"/>
      <c r="W13" s="1"/>
      <c r="X13" s="1"/>
      <c r="Y13" s="1"/>
      <c r="Z13" s="1"/>
      <c r="AA13" s="1"/>
      <c r="AB13" s="1"/>
      <c r="AC13" s="1"/>
      <c r="AD13" s="1"/>
    </row>
    <row r="14" spans="1:30" ht="26.25" customHeight="1" x14ac:dyDescent="0.2">
      <c r="A14" s="1"/>
      <c r="B14" s="201" t="s">
        <v>18</v>
      </c>
      <c r="C14" s="191"/>
      <c r="D14" s="191"/>
      <c r="E14" s="191"/>
      <c r="F14" s="191"/>
      <c r="G14" s="191"/>
      <c r="H14" s="191"/>
      <c r="I14" s="191"/>
      <c r="J14" s="192"/>
      <c r="K14" s="1"/>
      <c r="L14" s="1"/>
      <c r="M14" s="1"/>
      <c r="N14" s="1"/>
      <c r="O14" s="1"/>
      <c r="P14" s="1"/>
      <c r="Q14" s="1"/>
      <c r="R14" s="1"/>
      <c r="S14" s="1"/>
      <c r="T14" s="1"/>
      <c r="U14" s="1"/>
      <c r="V14" s="1"/>
      <c r="W14" s="1"/>
      <c r="X14" s="1"/>
      <c r="Y14" s="1"/>
      <c r="Z14" s="1"/>
      <c r="AA14" s="1"/>
      <c r="AB14" s="1"/>
      <c r="AC14" s="1"/>
      <c r="AD14" s="1"/>
    </row>
    <row r="15" spans="1:30" ht="21.75" customHeight="1" x14ac:dyDescent="0.2">
      <c r="A15" s="11"/>
      <c r="B15" s="200" t="s">
        <v>19</v>
      </c>
      <c r="C15" s="191"/>
      <c r="D15" s="191"/>
      <c r="E15" s="191"/>
      <c r="F15" s="191"/>
      <c r="G15" s="191"/>
      <c r="H15" s="191"/>
      <c r="I15" s="191"/>
      <c r="J15" s="192"/>
      <c r="K15" s="11"/>
      <c r="L15" s="11"/>
      <c r="M15" s="11"/>
      <c r="N15" s="11"/>
      <c r="O15" s="11"/>
      <c r="P15" s="202"/>
      <c r="Q15" s="189"/>
      <c r="R15" s="189"/>
      <c r="S15" s="189"/>
      <c r="T15" s="189"/>
      <c r="U15" s="189"/>
      <c r="V15" s="189"/>
      <c r="W15" s="189"/>
      <c r="X15" s="202"/>
      <c r="Y15" s="189"/>
      <c r="Z15" s="189"/>
      <c r="AA15" s="189"/>
      <c r="AB15" s="189"/>
      <c r="AC15" s="189"/>
      <c r="AD15" s="189"/>
    </row>
    <row r="16" spans="1:30" ht="15.75" customHeight="1" x14ac:dyDescent="0.2">
      <c r="A16" s="1"/>
      <c r="B16" s="8">
        <v>1</v>
      </c>
      <c r="C16" s="198" t="s">
        <v>20</v>
      </c>
      <c r="D16" s="191"/>
      <c r="E16" s="191"/>
      <c r="F16" s="191"/>
      <c r="G16" s="191"/>
      <c r="H16" s="192"/>
      <c r="I16" s="204" t="str">
        <f>G5</f>
        <v>SERVENTE DE LIMPEZA</v>
      </c>
      <c r="J16" s="192"/>
      <c r="K16" s="1"/>
      <c r="L16" s="1"/>
      <c r="M16" s="1"/>
      <c r="N16" s="1"/>
      <c r="O16" s="1"/>
      <c r="P16" s="1"/>
      <c r="Q16" s="1"/>
      <c r="R16" s="1"/>
      <c r="S16" s="1"/>
      <c r="T16" s="1"/>
      <c r="U16" s="1"/>
      <c r="V16" s="1"/>
      <c r="W16" s="1"/>
      <c r="X16" s="1"/>
      <c r="Y16" s="1"/>
      <c r="Z16" s="1"/>
      <c r="AA16" s="1"/>
      <c r="AB16" s="1"/>
      <c r="AC16" s="1"/>
      <c r="AD16" s="1"/>
    </row>
    <row r="17" spans="1:30" ht="15.75" customHeight="1" x14ac:dyDescent="0.2">
      <c r="A17" s="1"/>
      <c r="B17" s="8">
        <v>2</v>
      </c>
      <c r="C17" s="198" t="s">
        <v>21</v>
      </c>
      <c r="D17" s="191"/>
      <c r="E17" s="191"/>
      <c r="F17" s="191"/>
      <c r="G17" s="191"/>
      <c r="H17" s="192"/>
      <c r="I17" s="205" t="s">
        <v>22</v>
      </c>
      <c r="J17" s="192"/>
      <c r="K17" s="1"/>
      <c r="L17" s="1"/>
      <c r="M17" s="1"/>
      <c r="N17" s="1"/>
      <c r="O17" s="1"/>
      <c r="P17" s="1"/>
      <c r="Q17" s="1"/>
      <c r="R17" s="1"/>
      <c r="S17" s="1"/>
      <c r="T17" s="1"/>
      <c r="U17" s="1"/>
      <c r="V17" s="1"/>
      <c r="W17" s="1"/>
      <c r="X17" s="1"/>
      <c r="Y17" s="1"/>
      <c r="Z17" s="1"/>
      <c r="AA17" s="1"/>
      <c r="AB17" s="1"/>
      <c r="AC17" s="1"/>
      <c r="AD17" s="1"/>
    </row>
    <row r="18" spans="1:30" ht="15.75" customHeight="1" x14ac:dyDescent="0.2">
      <c r="A18" s="1"/>
      <c r="B18" s="8">
        <v>3</v>
      </c>
      <c r="C18" s="198" t="s">
        <v>23</v>
      </c>
      <c r="D18" s="191"/>
      <c r="E18" s="191"/>
      <c r="F18" s="191"/>
      <c r="G18" s="191"/>
      <c r="H18" s="192"/>
      <c r="I18" s="206">
        <v>1653.58</v>
      </c>
      <c r="J18" s="192"/>
      <c r="K18" s="1"/>
      <c r="L18" s="1"/>
      <c r="M18" s="1"/>
      <c r="N18" s="1"/>
      <c r="O18" s="1"/>
      <c r="P18" s="1"/>
      <c r="Q18" s="1"/>
      <c r="R18" s="1"/>
      <c r="S18" s="1"/>
      <c r="T18" s="1"/>
      <c r="U18" s="1"/>
      <c r="V18" s="1"/>
      <c r="W18" s="1"/>
      <c r="X18" s="1"/>
      <c r="Y18" s="1"/>
      <c r="Z18" s="1"/>
      <c r="AA18" s="1"/>
      <c r="AB18" s="1"/>
      <c r="AC18" s="1"/>
      <c r="AD18" s="1"/>
    </row>
    <row r="19" spans="1:30" ht="15.75" customHeight="1" x14ac:dyDescent="0.2">
      <c r="A19" s="1"/>
      <c r="B19" s="8">
        <v>4</v>
      </c>
      <c r="C19" s="198" t="s">
        <v>24</v>
      </c>
      <c r="D19" s="191"/>
      <c r="E19" s="191"/>
      <c r="F19" s="191"/>
      <c r="G19" s="191"/>
      <c r="H19" s="192"/>
      <c r="I19" s="207" t="s">
        <v>25</v>
      </c>
      <c r="J19" s="192"/>
      <c r="K19" s="1"/>
      <c r="L19" s="1"/>
      <c r="M19" s="1"/>
      <c r="N19" s="1"/>
      <c r="O19" s="1"/>
      <c r="P19" s="1"/>
      <c r="Q19" s="1"/>
      <c r="R19" s="1"/>
      <c r="S19" s="1"/>
      <c r="T19" s="1"/>
      <c r="U19" s="1"/>
      <c r="V19" s="1"/>
      <c r="W19" s="1"/>
      <c r="X19" s="1"/>
      <c r="Y19" s="1"/>
      <c r="Z19" s="1"/>
      <c r="AA19" s="1"/>
      <c r="AB19" s="1"/>
      <c r="AC19" s="1"/>
      <c r="AD19" s="1"/>
    </row>
    <row r="20" spans="1:30" ht="15.75" customHeight="1" x14ac:dyDescent="0.2">
      <c r="A20" s="1"/>
      <c r="B20" s="8">
        <v>5</v>
      </c>
      <c r="C20" s="198" t="s">
        <v>26</v>
      </c>
      <c r="D20" s="191"/>
      <c r="E20" s="191"/>
      <c r="F20" s="191"/>
      <c r="G20" s="191"/>
      <c r="H20" s="192"/>
      <c r="I20" s="207" t="s">
        <v>27</v>
      </c>
      <c r="J20" s="192"/>
      <c r="K20" s="1"/>
      <c r="L20" s="1"/>
      <c r="M20" s="1"/>
      <c r="N20" s="1"/>
      <c r="O20" s="1"/>
      <c r="P20" s="1"/>
      <c r="Q20" s="1"/>
      <c r="R20" s="1"/>
      <c r="S20" s="1"/>
      <c r="T20" s="1"/>
      <c r="U20" s="1"/>
      <c r="V20" s="1"/>
      <c r="W20" s="1"/>
      <c r="X20" s="1"/>
      <c r="Y20" s="1"/>
      <c r="Z20" s="1"/>
      <c r="AA20" s="1"/>
      <c r="AB20" s="1"/>
      <c r="AC20" s="1"/>
      <c r="AD20" s="1"/>
    </row>
    <row r="21" spans="1:30" ht="15.75" customHeight="1" x14ac:dyDescent="0.2">
      <c r="A21" s="1"/>
      <c r="B21" s="12">
        <v>6</v>
      </c>
      <c r="C21" s="208" t="s">
        <v>28</v>
      </c>
      <c r="D21" s="191"/>
      <c r="E21" s="191"/>
      <c r="F21" s="191"/>
      <c r="G21" s="191"/>
      <c r="H21" s="192"/>
      <c r="I21" s="209">
        <f>ROUND(I18/220,2)</f>
        <v>7.52</v>
      </c>
      <c r="J21" s="192"/>
      <c r="K21" s="1"/>
      <c r="L21" s="1"/>
      <c r="M21" s="1"/>
      <c r="N21" s="1"/>
      <c r="O21" s="1"/>
      <c r="P21" s="1"/>
      <c r="Q21" s="1"/>
      <c r="R21" s="1"/>
      <c r="S21" s="1"/>
      <c r="T21" s="1"/>
      <c r="U21" s="1"/>
      <c r="V21" s="1"/>
      <c r="W21" s="1"/>
      <c r="X21" s="1"/>
      <c r="Y21" s="1"/>
      <c r="Z21" s="1"/>
      <c r="AA21" s="1"/>
      <c r="AB21" s="1"/>
      <c r="AC21" s="1"/>
      <c r="AD21" s="1"/>
    </row>
    <row r="22" spans="1:30" ht="22.5" customHeight="1" x14ac:dyDescent="0.2">
      <c r="A22" s="1"/>
      <c r="B22" s="210" t="s">
        <v>29</v>
      </c>
      <c r="C22" s="191"/>
      <c r="D22" s="191"/>
      <c r="E22" s="191"/>
      <c r="F22" s="191"/>
      <c r="G22" s="191"/>
      <c r="H22" s="191"/>
      <c r="I22" s="191"/>
      <c r="J22" s="192"/>
      <c r="K22" s="1"/>
      <c r="L22" s="1"/>
      <c r="M22" s="1"/>
      <c r="N22" s="1"/>
      <c r="O22" s="1"/>
      <c r="P22" s="1"/>
      <c r="Q22" s="1"/>
      <c r="R22" s="1"/>
      <c r="S22" s="1"/>
      <c r="T22" s="1"/>
      <c r="U22" s="1"/>
      <c r="V22" s="1"/>
      <c r="W22" s="1"/>
      <c r="X22" s="1"/>
      <c r="Y22" s="1"/>
      <c r="Z22" s="1"/>
      <c r="AA22" s="1"/>
      <c r="AB22" s="1"/>
      <c r="AC22" s="1"/>
      <c r="AD22" s="1"/>
    </row>
    <row r="23" spans="1:30" ht="22.5" customHeight="1" x14ac:dyDescent="0.2">
      <c r="A23" s="1"/>
      <c r="B23" s="201" t="s">
        <v>30</v>
      </c>
      <c r="C23" s="191"/>
      <c r="D23" s="191"/>
      <c r="E23" s="191"/>
      <c r="F23" s="191"/>
      <c r="G23" s="191"/>
      <c r="H23" s="191"/>
      <c r="I23" s="191"/>
      <c r="J23" s="192"/>
      <c r="K23" s="1"/>
      <c r="L23" s="1"/>
      <c r="M23" s="1"/>
      <c r="N23" s="1"/>
      <c r="O23" s="1"/>
      <c r="P23" s="1"/>
      <c r="Q23" s="1"/>
      <c r="R23" s="1"/>
      <c r="S23" s="1"/>
      <c r="T23" s="1"/>
      <c r="U23" s="1"/>
      <c r="V23" s="1"/>
      <c r="W23" s="1"/>
      <c r="X23" s="1"/>
      <c r="Y23" s="1"/>
      <c r="Z23" s="1"/>
      <c r="AA23" s="1"/>
      <c r="AB23" s="1"/>
      <c r="AC23" s="1"/>
      <c r="AD23" s="1"/>
    </row>
    <row r="24" spans="1:30" ht="30" customHeight="1" x14ac:dyDescent="0.2">
      <c r="A24" s="13"/>
      <c r="B24" s="14">
        <v>1</v>
      </c>
      <c r="C24" s="211" t="s">
        <v>31</v>
      </c>
      <c r="D24" s="196"/>
      <c r="E24" s="196"/>
      <c r="F24" s="196"/>
      <c r="G24" s="196"/>
      <c r="H24" s="196"/>
      <c r="I24" s="197"/>
      <c r="J24" s="14" t="s">
        <v>32</v>
      </c>
      <c r="K24" s="13"/>
      <c r="L24" s="13"/>
      <c r="M24" s="13"/>
      <c r="N24" s="13"/>
      <c r="O24" s="13"/>
      <c r="P24" s="13"/>
      <c r="Q24" s="13"/>
      <c r="R24" s="13"/>
      <c r="S24" s="13"/>
      <c r="T24" s="13"/>
      <c r="U24" s="13"/>
      <c r="V24" s="13"/>
      <c r="W24" s="13"/>
      <c r="X24" s="13"/>
      <c r="Y24" s="13"/>
      <c r="Z24" s="13"/>
      <c r="AA24" s="13"/>
      <c r="AB24" s="13"/>
      <c r="AC24" s="13"/>
      <c r="AD24" s="13"/>
    </row>
    <row r="25" spans="1:30" ht="30" customHeight="1" x14ac:dyDescent="0.2">
      <c r="A25" s="1"/>
      <c r="B25" s="8" t="s">
        <v>6</v>
      </c>
      <c r="C25" s="212" t="s">
        <v>33</v>
      </c>
      <c r="D25" s="191"/>
      <c r="E25" s="191"/>
      <c r="F25" s="191"/>
      <c r="G25" s="192"/>
      <c r="H25" s="15">
        <v>20</v>
      </c>
      <c r="I25" s="16" t="s">
        <v>34</v>
      </c>
      <c r="J25" s="17">
        <f>ROUND(I21*100,2)</f>
        <v>752</v>
      </c>
      <c r="K25" s="1"/>
      <c r="L25" s="17"/>
      <c r="M25" s="1"/>
      <c r="N25" s="1"/>
      <c r="O25" s="1"/>
      <c r="P25" s="1"/>
      <c r="Q25" s="1"/>
      <c r="R25" s="1"/>
      <c r="S25" s="1"/>
      <c r="T25" s="1"/>
      <c r="U25" s="1"/>
      <c r="V25" s="1"/>
      <c r="W25" s="1"/>
      <c r="X25" s="1"/>
      <c r="Y25" s="1"/>
      <c r="Z25" s="1"/>
      <c r="AA25" s="1"/>
      <c r="AB25" s="1"/>
      <c r="AC25" s="1"/>
      <c r="AD25" s="1"/>
    </row>
    <row r="26" spans="1:30" ht="19.5" customHeight="1" x14ac:dyDescent="0.2">
      <c r="A26" s="1"/>
      <c r="B26" s="8" t="s">
        <v>12</v>
      </c>
      <c r="C26" s="198" t="s">
        <v>35</v>
      </c>
      <c r="D26" s="191"/>
      <c r="E26" s="191"/>
      <c r="F26" s="191"/>
      <c r="G26" s="192"/>
      <c r="H26" s="15">
        <v>20</v>
      </c>
      <c r="I26" s="16" t="s">
        <v>36</v>
      </c>
      <c r="J26" s="17">
        <f>ROUND(H26%*J25,2)</f>
        <v>150.4</v>
      </c>
      <c r="K26" s="1"/>
      <c r="L26" s="1"/>
      <c r="M26" s="1"/>
      <c r="N26" s="1"/>
      <c r="O26" s="1"/>
      <c r="P26" s="1"/>
      <c r="Q26" s="1"/>
      <c r="R26" s="1"/>
      <c r="S26" s="1"/>
      <c r="T26" s="1"/>
      <c r="U26" s="1"/>
      <c r="V26" s="1"/>
      <c r="W26" s="1"/>
      <c r="X26" s="1"/>
      <c r="Y26" s="1"/>
      <c r="Z26" s="1"/>
      <c r="AA26" s="1"/>
      <c r="AB26" s="1"/>
      <c r="AC26" s="1"/>
      <c r="AD26" s="1"/>
    </row>
    <row r="27" spans="1:30" ht="15.75" hidden="1" customHeight="1" x14ac:dyDescent="0.2">
      <c r="A27" s="1"/>
      <c r="B27" s="8" t="s">
        <v>15</v>
      </c>
      <c r="C27" s="198" t="s">
        <v>37</v>
      </c>
      <c r="D27" s="191"/>
      <c r="E27" s="191"/>
      <c r="F27" s="191"/>
      <c r="G27" s="192"/>
      <c r="H27" s="15"/>
      <c r="I27" s="16"/>
      <c r="J27" s="17">
        <f>ROUND(H27%*J25,2)</f>
        <v>0</v>
      </c>
      <c r="K27" s="1"/>
      <c r="L27" s="1"/>
      <c r="M27" s="1"/>
      <c r="N27" s="1"/>
      <c r="O27" s="1"/>
      <c r="P27" s="1"/>
      <c r="Q27" s="1"/>
      <c r="R27" s="1"/>
      <c r="S27" s="1"/>
      <c r="T27" s="1"/>
      <c r="U27" s="1"/>
      <c r="V27" s="1"/>
      <c r="W27" s="1"/>
      <c r="X27" s="1"/>
      <c r="Y27" s="1"/>
      <c r="Z27" s="1"/>
      <c r="AA27" s="1"/>
      <c r="AB27" s="1"/>
      <c r="AC27" s="1"/>
      <c r="AD27" s="1"/>
    </row>
    <row r="28" spans="1:30" ht="15.75" hidden="1" customHeight="1" x14ac:dyDescent="0.2">
      <c r="A28" s="1"/>
      <c r="B28" s="8" t="s">
        <v>38</v>
      </c>
      <c r="C28" s="198" t="s">
        <v>39</v>
      </c>
      <c r="D28" s="191"/>
      <c r="E28" s="191"/>
      <c r="F28" s="191"/>
      <c r="G28" s="192"/>
      <c r="H28" s="15"/>
      <c r="I28" s="16"/>
      <c r="J28" s="17" t="e">
        <f>ROUND(H28%*#REF!,2)</f>
        <v>#REF!</v>
      </c>
      <c r="K28" s="1"/>
      <c r="L28" s="1"/>
      <c r="M28" s="1"/>
      <c r="N28" s="1"/>
      <c r="O28" s="1"/>
      <c r="P28" s="1"/>
      <c r="Q28" s="1"/>
      <c r="R28" s="1"/>
      <c r="S28" s="1"/>
      <c r="T28" s="1"/>
      <c r="U28" s="1"/>
      <c r="V28" s="1"/>
      <c r="W28" s="1"/>
      <c r="X28" s="1"/>
      <c r="Y28" s="1"/>
      <c r="Z28" s="1"/>
      <c r="AA28" s="1"/>
      <c r="AB28" s="1"/>
      <c r="AC28" s="1"/>
      <c r="AD28" s="1"/>
    </row>
    <row r="29" spans="1:30" ht="15.75" hidden="1" customHeight="1" x14ac:dyDescent="0.2">
      <c r="A29" s="1"/>
      <c r="B29" s="8" t="s">
        <v>40</v>
      </c>
      <c r="C29" s="198" t="s">
        <v>41</v>
      </c>
      <c r="D29" s="191"/>
      <c r="E29" s="191"/>
      <c r="F29" s="191"/>
      <c r="G29" s="192"/>
      <c r="H29" s="15"/>
      <c r="I29" s="16"/>
      <c r="J29" s="17"/>
      <c r="K29" s="1"/>
      <c r="L29" s="1"/>
      <c r="M29" s="1"/>
      <c r="N29" s="1"/>
      <c r="O29" s="1"/>
      <c r="P29" s="1"/>
      <c r="Q29" s="1"/>
      <c r="R29" s="1"/>
      <c r="S29" s="1"/>
      <c r="T29" s="1"/>
      <c r="U29" s="1"/>
      <c r="V29" s="1"/>
      <c r="W29" s="1"/>
      <c r="X29" s="1"/>
      <c r="Y29" s="1"/>
      <c r="Z29" s="1"/>
      <c r="AA29" s="1"/>
      <c r="AB29" s="1"/>
      <c r="AC29" s="1"/>
      <c r="AD29" s="1"/>
    </row>
    <row r="30" spans="1:30" ht="15.75" customHeight="1" x14ac:dyDescent="0.2">
      <c r="A30" s="1"/>
      <c r="B30" s="213" t="s">
        <v>42</v>
      </c>
      <c r="C30" s="191"/>
      <c r="D30" s="191"/>
      <c r="E30" s="191"/>
      <c r="F30" s="191"/>
      <c r="G30" s="191"/>
      <c r="H30" s="191"/>
      <c r="I30" s="192"/>
      <c r="J30" s="18">
        <f>SUM(J25:J26)</f>
        <v>902.4</v>
      </c>
      <c r="K30" s="1"/>
      <c r="L30" s="1"/>
      <c r="M30" s="1"/>
      <c r="N30" s="1"/>
      <c r="O30" s="1"/>
      <c r="P30" s="1"/>
      <c r="Q30" s="1"/>
      <c r="R30" s="1"/>
      <c r="S30" s="1"/>
      <c r="T30" s="1"/>
      <c r="U30" s="1"/>
      <c r="V30" s="1"/>
      <c r="W30" s="1"/>
      <c r="X30" s="1"/>
      <c r="Y30" s="1"/>
      <c r="Z30" s="1"/>
      <c r="AA30" s="1"/>
      <c r="AB30" s="1"/>
      <c r="AC30" s="1"/>
      <c r="AD30" s="1"/>
    </row>
    <row r="31" spans="1:30" ht="20.25" customHeight="1" x14ac:dyDescent="0.2">
      <c r="A31" s="1"/>
      <c r="B31" s="223" t="s">
        <v>43</v>
      </c>
      <c r="C31" s="191"/>
      <c r="D31" s="191"/>
      <c r="E31" s="191"/>
      <c r="F31" s="191"/>
      <c r="G31" s="191"/>
      <c r="H31" s="191"/>
      <c r="I31" s="191"/>
      <c r="J31" s="192"/>
      <c r="K31" s="1"/>
      <c r="L31" s="1"/>
      <c r="M31" s="1"/>
      <c r="N31" s="1"/>
      <c r="O31" s="1"/>
      <c r="P31" s="1"/>
      <c r="Q31" s="1"/>
      <c r="R31" s="1"/>
      <c r="S31" s="1"/>
      <c r="T31" s="1"/>
      <c r="U31" s="1"/>
      <c r="V31" s="1"/>
      <c r="W31" s="1"/>
      <c r="X31" s="1"/>
      <c r="Y31" s="1"/>
      <c r="Z31" s="1"/>
      <c r="AA31" s="1"/>
      <c r="AB31" s="1"/>
      <c r="AC31" s="1"/>
      <c r="AD31" s="1"/>
    </row>
    <row r="32" spans="1:30" ht="21.75" customHeight="1" x14ac:dyDescent="0.2">
      <c r="A32" s="1"/>
      <c r="B32" s="224" t="s">
        <v>44</v>
      </c>
      <c r="C32" s="191"/>
      <c r="D32" s="191"/>
      <c r="E32" s="191"/>
      <c r="F32" s="191"/>
      <c r="G32" s="191"/>
      <c r="H32" s="191"/>
      <c r="I32" s="191"/>
      <c r="J32" s="192"/>
      <c r="K32" s="1"/>
      <c r="L32" s="1"/>
      <c r="M32" s="1"/>
      <c r="N32" s="1"/>
      <c r="O32" s="1"/>
      <c r="P32" s="1"/>
      <c r="Q32" s="1"/>
      <c r="R32" s="1"/>
      <c r="S32" s="1"/>
      <c r="T32" s="1"/>
      <c r="U32" s="1"/>
      <c r="V32" s="1"/>
      <c r="W32" s="1"/>
      <c r="X32" s="1"/>
      <c r="Y32" s="1"/>
      <c r="Z32" s="1"/>
      <c r="AA32" s="1"/>
      <c r="AB32" s="1"/>
      <c r="AC32" s="1"/>
      <c r="AD32" s="1"/>
    </row>
    <row r="33" spans="1:30" ht="25.5" customHeight="1" x14ac:dyDescent="0.2">
      <c r="A33" s="1"/>
      <c r="B33" s="225" t="s">
        <v>45</v>
      </c>
      <c r="C33" s="191"/>
      <c r="D33" s="191"/>
      <c r="E33" s="191"/>
      <c r="F33" s="191"/>
      <c r="G33" s="191"/>
      <c r="H33" s="191"/>
      <c r="I33" s="191"/>
      <c r="J33" s="192"/>
      <c r="K33" s="1"/>
      <c r="L33" s="1"/>
      <c r="M33" s="1"/>
      <c r="N33" s="1"/>
      <c r="O33" s="1"/>
      <c r="P33" s="1"/>
      <c r="Q33" s="1"/>
      <c r="R33" s="1"/>
      <c r="S33" s="1"/>
      <c r="T33" s="1"/>
      <c r="U33" s="1"/>
      <c r="V33" s="1"/>
      <c r="W33" s="1"/>
      <c r="X33" s="1"/>
      <c r="Y33" s="1"/>
      <c r="Z33" s="1"/>
      <c r="AA33" s="1"/>
      <c r="AB33" s="1"/>
      <c r="AC33" s="1"/>
      <c r="AD33" s="1"/>
    </row>
    <row r="34" spans="1:30" ht="25.5" customHeight="1" x14ac:dyDescent="0.2">
      <c r="A34" s="1"/>
      <c r="B34" s="19" t="s">
        <v>46</v>
      </c>
      <c r="C34" s="226" t="s">
        <v>47</v>
      </c>
      <c r="D34" s="191"/>
      <c r="E34" s="191"/>
      <c r="F34" s="191"/>
      <c r="G34" s="191"/>
      <c r="H34" s="191"/>
      <c r="I34" s="192"/>
      <c r="J34" s="20" t="s">
        <v>48</v>
      </c>
      <c r="K34" s="1"/>
      <c r="L34" s="1"/>
      <c r="M34" s="1"/>
      <c r="N34" s="1"/>
      <c r="O34" s="1"/>
      <c r="P34" s="1"/>
      <c r="Q34" s="1"/>
      <c r="R34" s="1"/>
      <c r="S34" s="1"/>
      <c r="T34" s="1"/>
      <c r="U34" s="1"/>
      <c r="V34" s="1"/>
      <c r="W34" s="1"/>
      <c r="X34" s="1"/>
      <c r="Y34" s="1"/>
      <c r="Z34" s="1"/>
      <c r="AA34" s="1"/>
      <c r="AB34" s="1"/>
      <c r="AC34" s="1"/>
      <c r="AD34" s="1"/>
    </row>
    <row r="35" spans="1:30" ht="25.5" customHeight="1" x14ac:dyDescent="0.2">
      <c r="A35" s="1"/>
      <c r="B35" s="21" t="s">
        <v>6</v>
      </c>
      <c r="C35" s="227" t="s">
        <v>49</v>
      </c>
      <c r="D35" s="191"/>
      <c r="E35" s="191"/>
      <c r="F35" s="191"/>
      <c r="G35" s="191"/>
      <c r="H35" s="192"/>
      <c r="I35" s="22">
        <v>8.3299999999999999E-2</v>
      </c>
      <c r="J35" s="23">
        <f t="shared" ref="J35:J36" si="0">ROUND($J$30*I35,2)</f>
        <v>75.17</v>
      </c>
      <c r="K35" s="1"/>
      <c r="L35" s="1"/>
      <c r="M35" s="1"/>
      <c r="N35" s="1"/>
      <c r="O35" s="1"/>
      <c r="P35" s="1"/>
      <c r="Q35" s="1"/>
      <c r="R35" s="1"/>
      <c r="S35" s="1"/>
      <c r="T35" s="1"/>
      <c r="U35" s="1"/>
      <c r="V35" s="1"/>
      <c r="W35" s="1"/>
      <c r="X35" s="1"/>
      <c r="Y35" s="1"/>
      <c r="Z35" s="1"/>
      <c r="AA35" s="1"/>
      <c r="AB35" s="1"/>
      <c r="AC35" s="1"/>
      <c r="AD35" s="1"/>
    </row>
    <row r="36" spans="1:30" ht="50.25" customHeight="1" x14ac:dyDescent="0.2">
      <c r="A36" s="1"/>
      <c r="B36" s="21" t="s">
        <v>9</v>
      </c>
      <c r="C36" s="227" t="s">
        <v>50</v>
      </c>
      <c r="D36" s="191"/>
      <c r="E36" s="191"/>
      <c r="F36" s="191"/>
      <c r="G36" s="191"/>
      <c r="H36" s="192"/>
      <c r="I36" s="22">
        <v>0.121</v>
      </c>
      <c r="J36" s="23">
        <f t="shared" si="0"/>
        <v>109.19</v>
      </c>
      <c r="K36" s="1"/>
      <c r="L36" s="1"/>
      <c r="M36" s="1"/>
      <c r="N36" s="1"/>
      <c r="O36" s="1"/>
      <c r="P36" s="1"/>
      <c r="Q36" s="1"/>
      <c r="R36" s="1"/>
      <c r="S36" s="1"/>
      <c r="T36" s="1"/>
      <c r="U36" s="1"/>
      <c r="V36" s="1"/>
      <c r="W36" s="1"/>
      <c r="X36" s="1"/>
      <c r="Y36" s="1"/>
      <c r="Z36" s="1"/>
      <c r="AA36" s="1"/>
      <c r="AB36" s="1"/>
      <c r="AC36" s="1"/>
      <c r="AD36" s="1"/>
    </row>
    <row r="37" spans="1:30" ht="19.5" customHeight="1" x14ac:dyDescent="0.2">
      <c r="A37" s="1"/>
      <c r="B37" s="215" t="s">
        <v>51</v>
      </c>
      <c r="C37" s="191"/>
      <c r="D37" s="191"/>
      <c r="E37" s="191"/>
      <c r="F37" s="191"/>
      <c r="G37" s="191"/>
      <c r="H37" s="191"/>
      <c r="I37" s="192"/>
      <c r="J37" s="24">
        <f>SUM(J35+J36)</f>
        <v>184.36</v>
      </c>
      <c r="K37" s="1"/>
      <c r="L37" s="1"/>
      <c r="M37" s="1"/>
      <c r="N37" s="1"/>
      <c r="O37" s="1"/>
      <c r="P37" s="1"/>
      <c r="Q37" s="1"/>
      <c r="R37" s="1"/>
      <c r="S37" s="1"/>
      <c r="T37" s="1"/>
      <c r="U37" s="1"/>
      <c r="V37" s="1"/>
      <c r="W37" s="1"/>
      <c r="X37" s="1"/>
      <c r="Y37" s="1"/>
      <c r="Z37" s="1"/>
      <c r="AA37" s="1"/>
      <c r="AB37" s="1"/>
      <c r="AC37" s="1"/>
      <c r="AD37" s="1"/>
    </row>
    <row r="38" spans="1:30" ht="74.25" customHeight="1" x14ac:dyDescent="0.2">
      <c r="A38" s="1"/>
      <c r="B38" s="210" t="s">
        <v>52</v>
      </c>
      <c r="C38" s="191"/>
      <c r="D38" s="191"/>
      <c r="E38" s="191"/>
      <c r="F38" s="191"/>
      <c r="G38" s="191"/>
      <c r="H38" s="191"/>
      <c r="I38" s="191"/>
      <c r="J38" s="192"/>
      <c r="K38" s="1"/>
      <c r="L38" s="1"/>
      <c r="M38" s="1"/>
      <c r="N38" s="1"/>
      <c r="O38" s="1"/>
      <c r="P38" s="1"/>
      <c r="Q38" s="1"/>
      <c r="R38" s="1"/>
      <c r="S38" s="1"/>
      <c r="T38" s="1"/>
      <c r="U38" s="1"/>
      <c r="V38" s="1"/>
      <c r="W38" s="1"/>
      <c r="X38" s="1"/>
      <c r="Y38" s="1"/>
      <c r="Z38" s="1"/>
      <c r="AA38" s="1"/>
      <c r="AB38" s="1"/>
      <c r="AC38" s="1"/>
      <c r="AD38" s="1"/>
    </row>
    <row r="39" spans="1:30" ht="32.25" customHeight="1" x14ac:dyDescent="0.2">
      <c r="A39" s="1"/>
      <c r="B39" s="200" t="s">
        <v>53</v>
      </c>
      <c r="C39" s="191"/>
      <c r="D39" s="191"/>
      <c r="E39" s="191"/>
      <c r="F39" s="191"/>
      <c r="G39" s="191"/>
      <c r="H39" s="191"/>
      <c r="I39" s="191"/>
      <c r="J39" s="192"/>
      <c r="K39" s="1"/>
      <c r="L39" s="1"/>
      <c r="M39" s="1"/>
      <c r="N39" s="1"/>
      <c r="O39" s="1"/>
      <c r="P39" s="1"/>
      <c r="Q39" s="1"/>
      <c r="R39" s="1"/>
      <c r="S39" s="1"/>
      <c r="T39" s="1"/>
      <c r="U39" s="1"/>
      <c r="V39" s="1"/>
      <c r="W39" s="1"/>
      <c r="X39" s="1"/>
      <c r="Y39" s="1"/>
      <c r="Z39" s="1"/>
      <c r="AA39" s="1"/>
      <c r="AB39" s="1"/>
      <c r="AC39" s="1"/>
      <c r="AD39" s="1"/>
    </row>
    <row r="40" spans="1:30" ht="30" customHeight="1" x14ac:dyDescent="0.2">
      <c r="A40" s="1"/>
      <c r="B40" s="25" t="s">
        <v>54</v>
      </c>
      <c r="C40" s="228" t="s">
        <v>55</v>
      </c>
      <c r="D40" s="191"/>
      <c r="E40" s="191"/>
      <c r="F40" s="191"/>
      <c r="G40" s="191"/>
      <c r="H40" s="192"/>
      <c r="I40" s="26" t="s">
        <v>56</v>
      </c>
      <c r="J40" s="26" t="s">
        <v>57</v>
      </c>
      <c r="K40" s="1"/>
      <c r="L40" s="1"/>
      <c r="M40" s="1"/>
      <c r="N40" s="1"/>
      <c r="O40" s="1"/>
      <c r="P40" s="1"/>
      <c r="Q40" s="1"/>
      <c r="R40" s="1"/>
      <c r="S40" s="1"/>
      <c r="T40" s="1"/>
      <c r="U40" s="1"/>
      <c r="V40" s="1"/>
      <c r="W40" s="1"/>
      <c r="X40" s="1"/>
      <c r="Y40" s="1"/>
      <c r="Z40" s="1"/>
      <c r="AA40" s="1"/>
      <c r="AB40" s="1"/>
      <c r="AC40" s="1"/>
      <c r="AD40" s="1"/>
    </row>
    <row r="41" spans="1:30" ht="15.75" customHeight="1" x14ac:dyDescent="0.2">
      <c r="A41" s="1"/>
      <c r="B41" s="27" t="s">
        <v>6</v>
      </c>
      <c r="C41" s="198" t="s">
        <v>58</v>
      </c>
      <c r="D41" s="191"/>
      <c r="E41" s="191"/>
      <c r="F41" s="191"/>
      <c r="G41" s="191"/>
      <c r="H41" s="192"/>
      <c r="I41" s="28">
        <v>0.2</v>
      </c>
      <c r="J41" s="29">
        <f t="shared" ref="J41:J48" si="1">ROUND(($J$30+$J$37)*I41,2)</f>
        <v>217.35</v>
      </c>
      <c r="K41" s="1"/>
      <c r="L41" s="1"/>
      <c r="M41" s="1"/>
      <c r="N41" s="1"/>
      <c r="O41" s="1"/>
      <c r="P41" s="1"/>
      <c r="Q41" s="1"/>
      <c r="R41" s="1"/>
      <c r="S41" s="1"/>
      <c r="T41" s="1"/>
      <c r="U41" s="1"/>
      <c r="V41" s="1"/>
      <c r="W41" s="1"/>
      <c r="X41" s="1"/>
      <c r="Y41" s="1"/>
      <c r="Z41" s="1"/>
      <c r="AA41" s="1"/>
      <c r="AB41" s="1"/>
      <c r="AC41" s="1"/>
      <c r="AD41" s="1"/>
    </row>
    <row r="42" spans="1:30" ht="15.75" customHeight="1" x14ac:dyDescent="0.2">
      <c r="A42" s="1"/>
      <c r="B42" s="27" t="s">
        <v>9</v>
      </c>
      <c r="C42" s="198" t="s">
        <v>59</v>
      </c>
      <c r="D42" s="191"/>
      <c r="E42" s="191"/>
      <c r="F42" s="191"/>
      <c r="G42" s="191"/>
      <c r="H42" s="192"/>
      <c r="I42" s="28">
        <v>2.5000000000000001E-2</v>
      </c>
      <c r="J42" s="29">
        <f t="shared" si="1"/>
        <v>27.17</v>
      </c>
      <c r="K42" s="1"/>
      <c r="L42" s="1"/>
      <c r="M42" s="1"/>
      <c r="N42" s="1"/>
      <c r="O42" s="1"/>
      <c r="P42" s="1"/>
      <c r="Q42" s="1"/>
      <c r="R42" s="1"/>
      <c r="S42" s="1"/>
      <c r="T42" s="1"/>
      <c r="U42" s="1"/>
      <c r="V42" s="1"/>
      <c r="W42" s="1"/>
      <c r="X42" s="1"/>
      <c r="Y42" s="1"/>
      <c r="Z42" s="1"/>
      <c r="AA42" s="1"/>
      <c r="AB42" s="1"/>
      <c r="AC42" s="1"/>
      <c r="AD42" s="1"/>
    </row>
    <row r="43" spans="1:30" ht="48.75" customHeight="1" x14ac:dyDescent="0.2">
      <c r="A43" s="1"/>
      <c r="B43" s="27" t="s">
        <v>12</v>
      </c>
      <c r="C43" s="198" t="s">
        <v>60</v>
      </c>
      <c r="D43" s="192"/>
      <c r="E43" s="30" t="s">
        <v>61</v>
      </c>
      <c r="F43" s="31">
        <v>0.03</v>
      </c>
      <c r="G43" s="30" t="s">
        <v>62</v>
      </c>
      <c r="H43" s="32">
        <v>1</v>
      </c>
      <c r="I43" s="33">
        <f>ROUND((F43*H43),6)</f>
        <v>0.03</v>
      </c>
      <c r="J43" s="29">
        <f t="shared" si="1"/>
        <v>32.6</v>
      </c>
      <c r="K43" s="1"/>
      <c r="L43" s="1"/>
      <c r="M43" s="1"/>
      <c r="N43" s="1"/>
      <c r="O43" s="1"/>
      <c r="P43" s="1"/>
      <c r="Q43" s="1"/>
      <c r="R43" s="1"/>
      <c r="S43" s="1"/>
      <c r="T43" s="1"/>
      <c r="U43" s="1"/>
      <c r="V43" s="1"/>
      <c r="W43" s="1"/>
      <c r="X43" s="1"/>
      <c r="Y43" s="1"/>
      <c r="Z43" s="1"/>
      <c r="AA43" s="1"/>
      <c r="AB43" s="1"/>
      <c r="AC43" s="1"/>
      <c r="AD43" s="1"/>
    </row>
    <row r="44" spans="1:30" ht="15.75" customHeight="1" x14ac:dyDescent="0.2">
      <c r="A44" s="1"/>
      <c r="B44" s="27" t="s">
        <v>15</v>
      </c>
      <c r="C44" s="198" t="s">
        <v>63</v>
      </c>
      <c r="D44" s="191"/>
      <c r="E44" s="191"/>
      <c r="F44" s="191"/>
      <c r="G44" s="191"/>
      <c r="H44" s="192"/>
      <c r="I44" s="28">
        <v>1.4999999999999999E-2</v>
      </c>
      <c r="J44" s="29">
        <f t="shared" si="1"/>
        <v>16.3</v>
      </c>
      <c r="K44" s="1"/>
      <c r="L44" s="1"/>
      <c r="M44" s="1"/>
      <c r="N44" s="1"/>
      <c r="O44" s="1"/>
      <c r="P44" s="1"/>
      <c r="Q44" s="1"/>
      <c r="R44" s="1"/>
      <c r="S44" s="1"/>
      <c r="T44" s="1"/>
      <c r="U44" s="1"/>
      <c r="V44" s="1"/>
      <c r="W44" s="1"/>
      <c r="X44" s="1"/>
      <c r="Y44" s="1"/>
      <c r="Z44" s="1"/>
      <c r="AA44" s="1"/>
      <c r="AB44" s="1"/>
      <c r="AC44" s="1"/>
      <c r="AD44" s="1"/>
    </row>
    <row r="45" spans="1:30" ht="15.75" customHeight="1" x14ac:dyDescent="0.2">
      <c r="A45" s="1"/>
      <c r="B45" s="27" t="s">
        <v>38</v>
      </c>
      <c r="C45" s="198" t="s">
        <v>64</v>
      </c>
      <c r="D45" s="191"/>
      <c r="E45" s="191"/>
      <c r="F45" s="191"/>
      <c r="G45" s="191"/>
      <c r="H45" s="192"/>
      <c r="I45" s="28">
        <v>0.01</v>
      </c>
      <c r="J45" s="29">
        <f t="shared" si="1"/>
        <v>10.87</v>
      </c>
      <c r="K45" s="1"/>
      <c r="L45" s="1"/>
      <c r="M45" s="1"/>
      <c r="N45" s="1"/>
      <c r="O45" s="1"/>
      <c r="P45" s="1"/>
      <c r="Q45" s="1"/>
      <c r="R45" s="1"/>
      <c r="S45" s="1"/>
      <c r="T45" s="1"/>
      <c r="U45" s="1"/>
      <c r="V45" s="1"/>
      <c r="W45" s="1"/>
      <c r="X45" s="1"/>
      <c r="Y45" s="1"/>
      <c r="Z45" s="1"/>
      <c r="AA45" s="1"/>
      <c r="AB45" s="1"/>
      <c r="AC45" s="1"/>
      <c r="AD45" s="1"/>
    </row>
    <row r="46" spans="1:30" ht="15.75" customHeight="1" x14ac:dyDescent="0.2">
      <c r="A46" s="1"/>
      <c r="B46" s="27" t="s">
        <v>40</v>
      </c>
      <c r="C46" s="198" t="s">
        <v>65</v>
      </c>
      <c r="D46" s="191"/>
      <c r="E46" s="191"/>
      <c r="F46" s="191"/>
      <c r="G46" s="191"/>
      <c r="H46" s="192"/>
      <c r="I46" s="28">
        <v>6.0000000000000001E-3</v>
      </c>
      <c r="J46" s="29">
        <f t="shared" si="1"/>
        <v>6.52</v>
      </c>
      <c r="K46" s="1"/>
      <c r="L46" s="1"/>
      <c r="M46" s="1"/>
      <c r="N46" s="1"/>
      <c r="O46" s="1"/>
      <c r="P46" s="1"/>
      <c r="Q46" s="1"/>
      <c r="R46" s="1"/>
      <c r="S46" s="1"/>
      <c r="T46" s="1"/>
      <c r="U46" s="1"/>
      <c r="V46" s="1"/>
      <c r="W46" s="1"/>
      <c r="X46" s="1"/>
      <c r="Y46" s="1"/>
      <c r="Z46" s="1"/>
      <c r="AA46" s="1"/>
      <c r="AB46" s="1"/>
      <c r="AC46" s="1"/>
      <c r="AD46" s="1"/>
    </row>
    <row r="47" spans="1:30" ht="20.25" customHeight="1" x14ac:dyDescent="0.2">
      <c r="A47" s="1"/>
      <c r="B47" s="27" t="s">
        <v>66</v>
      </c>
      <c r="C47" s="198" t="s">
        <v>67</v>
      </c>
      <c r="D47" s="191"/>
      <c r="E47" s="191"/>
      <c r="F47" s="191"/>
      <c r="G47" s="191"/>
      <c r="H47" s="192"/>
      <c r="I47" s="28">
        <v>2E-3</v>
      </c>
      <c r="J47" s="29">
        <f t="shared" si="1"/>
        <v>2.17</v>
      </c>
      <c r="K47" s="1"/>
      <c r="L47" s="1"/>
      <c r="M47" s="1"/>
      <c r="N47" s="1"/>
      <c r="O47" s="1"/>
      <c r="P47" s="1"/>
      <c r="Q47" s="1"/>
      <c r="R47" s="1"/>
      <c r="S47" s="1"/>
      <c r="T47" s="1"/>
      <c r="U47" s="1"/>
      <c r="V47" s="1"/>
      <c r="W47" s="1"/>
      <c r="X47" s="1"/>
      <c r="Y47" s="1"/>
      <c r="Z47" s="1"/>
      <c r="AA47" s="1"/>
      <c r="AB47" s="1"/>
      <c r="AC47" s="1"/>
      <c r="AD47" s="1"/>
    </row>
    <row r="48" spans="1:30" ht="15.75" customHeight="1" x14ac:dyDescent="0.2">
      <c r="A48" s="1"/>
      <c r="B48" s="27" t="s">
        <v>68</v>
      </c>
      <c r="C48" s="198" t="s">
        <v>69</v>
      </c>
      <c r="D48" s="191"/>
      <c r="E48" s="191"/>
      <c r="F48" s="191"/>
      <c r="G48" s="191"/>
      <c r="H48" s="192"/>
      <c r="I48" s="28">
        <v>0.08</v>
      </c>
      <c r="J48" s="29">
        <f t="shared" si="1"/>
        <v>86.94</v>
      </c>
      <c r="K48" s="1"/>
      <c r="L48" s="1"/>
      <c r="M48" s="1"/>
      <c r="N48" s="1"/>
      <c r="O48" s="1"/>
      <c r="P48" s="1"/>
      <c r="Q48" s="1"/>
      <c r="R48" s="1"/>
      <c r="S48" s="1"/>
      <c r="T48" s="1"/>
      <c r="U48" s="1"/>
      <c r="V48" s="1"/>
      <c r="W48" s="1"/>
      <c r="X48" s="1"/>
      <c r="Y48" s="1"/>
      <c r="Z48" s="1"/>
      <c r="AA48" s="1"/>
      <c r="AB48" s="1"/>
      <c r="AC48" s="1"/>
      <c r="AD48" s="1"/>
    </row>
    <row r="49" spans="1:30" ht="15.75" customHeight="1" x14ac:dyDescent="0.2">
      <c r="A49" s="1"/>
      <c r="B49" s="215" t="s">
        <v>51</v>
      </c>
      <c r="C49" s="191"/>
      <c r="D49" s="191"/>
      <c r="E49" s="191"/>
      <c r="F49" s="191"/>
      <c r="G49" s="191"/>
      <c r="H49" s="192"/>
      <c r="I49" s="34">
        <f t="shared" ref="I49:J49" si="2">SUM(I41:I48)</f>
        <v>0.36800000000000005</v>
      </c>
      <c r="J49" s="35">
        <f t="shared" si="2"/>
        <v>399.92</v>
      </c>
      <c r="K49" s="1"/>
      <c r="L49" s="1"/>
      <c r="M49" s="1"/>
      <c r="N49" s="1"/>
      <c r="O49" s="1"/>
      <c r="P49" s="1"/>
      <c r="Q49" s="1"/>
      <c r="R49" s="1"/>
      <c r="S49" s="1"/>
      <c r="T49" s="1"/>
      <c r="U49" s="1"/>
      <c r="V49" s="1"/>
      <c r="W49" s="1"/>
      <c r="X49" s="1"/>
      <c r="Y49" s="1"/>
      <c r="Z49" s="1"/>
      <c r="AA49" s="1"/>
      <c r="AB49" s="1"/>
      <c r="AC49" s="1"/>
      <c r="AD49" s="1"/>
    </row>
    <row r="50" spans="1:30" ht="35.25" customHeight="1" x14ac:dyDescent="0.2">
      <c r="A50" s="1"/>
      <c r="B50" s="210" t="s">
        <v>70</v>
      </c>
      <c r="C50" s="191"/>
      <c r="D50" s="191"/>
      <c r="E50" s="191"/>
      <c r="F50" s="191"/>
      <c r="G50" s="191"/>
      <c r="H50" s="191"/>
      <c r="I50" s="191"/>
      <c r="J50" s="192"/>
      <c r="K50" s="1"/>
      <c r="L50" s="1"/>
      <c r="M50" s="1"/>
      <c r="N50" s="1"/>
      <c r="O50" s="1"/>
      <c r="P50" s="1"/>
      <c r="Q50" s="1"/>
      <c r="R50" s="1"/>
      <c r="S50" s="1"/>
      <c r="T50" s="1"/>
      <c r="U50" s="1"/>
      <c r="V50" s="1"/>
      <c r="W50" s="1"/>
      <c r="X50" s="1"/>
      <c r="Y50" s="1"/>
      <c r="Z50" s="1"/>
      <c r="AA50" s="1"/>
      <c r="AB50" s="1"/>
      <c r="AC50" s="1"/>
      <c r="AD50" s="1"/>
    </row>
    <row r="51" spans="1:30" ht="18" customHeight="1" x14ac:dyDescent="0.2">
      <c r="A51" s="1"/>
      <c r="B51" s="225" t="s">
        <v>71</v>
      </c>
      <c r="C51" s="191"/>
      <c r="D51" s="191"/>
      <c r="E51" s="191"/>
      <c r="F51" s="191"/>
      <c r="G51" s="191"/>
      <c r="H51" s="191"/>
      <c r="I51" s="191"/>
      <c r="J51" s="192"/>
      <c r="K51" s="1"/>
      <c r="L51" s="1"/>
      <c r="M51" s="1"/>
      <c r="N51" s="1"/>
      <c r="O51" s="1"/>
      <c r="P51" s="1"/>
      <c r="Q51" s="1"/>
      <c r="R51" s="1"/>
      <c r="S51" s="1"/>
      <c r="T51" s="1"/>
      <c r="U51" s="1"/>
      <c r="V51" s="1"/>
      <c r="W51" s="1"/>
      <c r="X51" s="1"/>
      <c r="Y51" s="1"/>
      <c r="Z51" s="1"/>
      <c r="AA51" s="1"/>
      <c r="AB51" s="1"/>
      <c r="AC51" s="1"/>
      <c r="AD51" s="1"/>
    </row>
    <row r="52" spans="1:30" ht="18" customHeight="1" x14ac:dyDescent="0.2">
      <c r="A52" s="1"/>
      <c r="B52" s="36" t="s">
        <v>72</v>
      </c>
      <c r="C52" s="228" t="s">
        <v>73</v>
      </c>
      <c r="D52" s="191"/>
      <c r="E52" s="191"/>
      <c r="F52" s="191"/>
      <c r="G52" s="191"/>
      <c r="H52" s="191"/>
      <c r="I52" s="192"/>
      <c r="J52" s="26" t="s">
        <v>48</v>
      </c>
      <c r="K52" s="1"/>
      <c r="L52" s="1"/>
      <c r="M52" s="1"/>
      <c r="N52" s="1"/>
      <c r="O52" s="1"/>
      <c r="P52" s="1"/>
      <c r="Q52" s="1"/>
      <c r="R52" s="1"/>
      <c r="S52" s="1"/>
      <c r="T52" s="1"/>
      <c r="U52" s="1"/>
      <c r="V52" s="1"/>
      <c r="W52" s="1"/>
      <c r="X52" s="1"/>
      <c r="Y52" s="1"/>
      <c r="Z52" s="1"/>
      <c r="AA52" s="1"/>
      <c r="AB52" s="1"/>
      <c r="AC52" s="1"/>
      <c r="AD52" s="1"/>
    </row>
    <row r="53" spans="1:30" ht="15.75" customHeight="1" x14ac:dyDescent="0.2">
      <c r="A53" s="1"/>
      <c r="B53" s="21" t="s">
        <v>6</v>
      </c>
      <c r="C53" s="198" t="s">
        <v>74</v>
      </c>
      <c r="D53" s="191"/>
      <c r="E53" s="191"/>
      <c r="F53" s="191"/>
      <c r="G53" s="191"/>
      <c r="H53" s="191"/>
      <c r="I53" s="191"/>
      <c r="J53" s="29">
        <f>IF(ROUND((I56*I54*I55)-(J25*I57),2)&lt;0,0,ROUND((I56*I54*I55)-(J25*I57),2))</f>
        <v>174.88</v>
      </c>
      <c r="K53" s="1"/>
      <c r="L53" s="1"/>
      <c r="M53" s="1"/>
      <c r="N53" s="1"/>
      <c r="O53" s="1"/>
      <c r="P53" s="1"/>
      <c r="Q53" s="1"/>
      <c r="R53" s="1"/>
      <c r="S53" s="1"/>
      <c r="T53" s="1"/>
      <c r="U53" s="1"/>
      <c r="V53" s="1"/>
      <c r="W53" s="1"/>
      <c r="X53" s="1"/>
      <c r="Y53" s="1"/>
      <c r="Z53" s="1"/>
      <c r="AA53" s="1"/>
      <c r="AB53" s="1"/>
      <c r="AC53" s="1"/>
      <c r="AD53" s="1"/>
    </row>
    <row r="54" spans="1:30" ht="22.5" customHeight="1" x14ac:dyDescent="0.2">
      <c r="A54" s="1"/>
      <c r="B54" s="21"/>
      <c r="C54" s="229" t="s">
        <v>75</v>
      </c>
      <c r="D54" s="191"/>
      <c r="E54" s="191"/>
      <c r="F54" s="191"/>
      <c r="G54" s="191"/>
      <c r="H54" s="191"/>
      <c r="I54" s="37">
        <v>5</v>
      </c>
      <c r="J54" s="38" t="s">
        <v>76</v>
      </c>
      <c r="K54" s="1"/>
      <c r="L54" s="1"/>
      <c r="M54" s="1"/>
      <c r="N54" s="1"/>
      <c r="O54" s="1"/>
      <c r="P54" s="1"/>
      <c r="Q54" s="1"/>
      <c r="R54" s="1"/>
      <c r="S54" s="1"/>
      <c r="T54" s="1"/>
      <c r="U54" s="1"/>
      <c r="V54" s="1"/>
      <c r="W54" s="1"/>
      <c r="X54" s="1"/>
      <c r="Y54" s="1"/>
      <c r="Z54" s="1"/>
      <c r="AA54" s="1"/>
      <c r="AB54" s="1"/>
      <c r="AC54" s="1"/>
      <c r="AD54" s="1"/>
    </row>
    <row r="55" spans="1:30" ht="17.25" customHeight="1" x14ac:dyDescent="0.2">
      <c r="A55" s="1"/>
      <c r="B55" s="21"/>
      <c r="C55" s="229" t="s">
        <v>77</v>
      </c>
      <c r="D55" s="191"/>
      <c r="E55" s="191"/>
      <c r="F55" s="191"/>
      <c r="G55" s="191"/>
      <c r="H55" s="192"/>
      <c r="I55" s="39">
        <v>2</v>
      </c>
      <c r="J55" s="38"/>
      <c r="K55" s="1"/>
      <c r="L55" s="1"/>
      <c r="M55" s="1"/>
      <c r="N55" s="1"/>
      <c r="O55" s="1"/>
      <c r="P55" s="1"/>
      <c r="Q55" s="1"/>
      <c r="R55" s="1"/>
      <c r="S55" s="1"/>
      <c r="T55" s="1"/>
      <c r="U55" s="1"/>
      <c r="V55" s="1"/>
      <c r="W55" s="1"/>
      <c r="X55" s="1"/>
      <c r="Y55" s="1"/>
      <c r="Z55" s="1"/>
      <c r="AA55" s="1"/>
      <c r="AB55" s="1"/>
      <c r="AC55" s="1"/>
      <c r="AD55" s="1"/>
    </row>
    <row r="56" spans="1:30" ht="14.25" customHeight="1" x14ac:dyDescent="0.2">
      <c r="A56" s="1"/>
      <c r="B56" s="21"/>
      <c r="C56" s="229" t="s">
        <v>78</v>
      </c>
      <c r="D56" s="191"/>
      <c r="E56" s="191"/>
      <c r="F56" s="191"/>
      <c r="G56" s="191"/>
      <c r="H56" s="192"/>
      <c r="I56" s="40">
        <v>22</v>
      </c>
      <c r="J56" s="38"/>
      <c r="K56" s="1"/>
      <c r="L56" s="1"/>
      <c r="M56" s="1"/>
      <c r="N56" s="1"/>
      <c r="O56" s="1"/>
      <c r="P56" s="1"/>
      <c r="Q56" s="1"/>
      <c r="R56" s="1"/>
      <c r="S56" s="1"/>
      <c r="T56" s="1"/>
      <c r="U56" s="1"/>
      <c r="V56" s="1"/>
      <c r="W56" s="1"/>
      <c r="X56" s="1"/>
      <c r="Y56" s="1"/>
      <c r="Z56" s="1"/>
      <c r="AA56" s="1"/>
      <c r="AB56" s="1"/>
      <c r="AC56" s="1"/>
      <c r="AD56" s="1"/>
    </row>
    <row r="57" spans="1:30" ht="14.25" customHeight="1" x14ac:dyDescent="0.2">
      <c r="A57" s="1"/>
      <c r="B57" s="21"/>
      <c r="C57" s="230" t="s">
        <v>79</v>
      </c>
      <c r="D57" s="189"/>
      <c r="E57" s="189"/>
      <c r="F57" s="189"/>
      <c r="G57" s="189"/>
      <c r="H57" s="189"/>
      <c r="I57" s="41">
        <v>0.06</v>
      </c>
      <c r="J57" s="42"/>
      <c r="K57" s="1"/>
      <c r="L57" s="1"/>
      <c r="M57" s="1"/>
      <c r="N57" s="1"/>
      <c r="O57" s="1"/>
      <c r="P57" s="1"/>
      <c r="Q57" s="1"/>
      <c r="R57" s="1"/>
      <c r="S57" s="1"/>
      <c r="T57" s="1"/>
      <c r="U57" s="1"/>
      <c r="V57" s="1"/>
      <c r="W57" s="1"/>
      <c r="X57" s="1"/>
      <c r="Y57" s="1"/>
      <c r="Z57" s="1"/>
      <c r="AA57" s="1"/>
      <c r="AB57" s="1"/>
      <c r="AC57" s="1"/>
      <c r="AD57" s="1"/>
    </row>
    <row r="58" spans="1:30" ht="15.75" customHeight="1" x14ac:dyDescent="0.2">
      <c r="A58" s="1"/>
      <c r="B58" s="21" t="s">
        <v>9</v>
      </c>
      <c r="C58" s="198" t="s">
        <v>80</v>
      </c>
      <c r="D58" s="191"/>
      <c r="E58" s="191"/>
      <c r="F58" s="191"/>
      <c r="G58" s="191"/>
      <c r="H58" s="191"/>
      <c r="I58" s="191"/>
      <c r="J58" s="29">
        <f>ROUND(I60*I59*(1-I61),2)</f>
        <v>452.98</v>
      </c>
      <c r="K58" s="1"/>
      <c r="L58" s="1"/>
      <c r="M58" s="1"/>
      <c r="N58" s="1"/>
      <c r="O58" s="1"/>
      <c r="P58" s="1"/>
      <c r="Q58" s="1"/>
      <c r="R58" s="1"/>
      <c r="S58" s="1"/>
      <c r="T58" s="1"/>
      <c r="U58" s="1"/>
      <c r="V58" s="1"/>
      <c r="W58" s="1"/>
      <c r="X58" s="1"/>
      <c r="Y58" s="1"/>
      <c r="Z58" s="1"/>
      <c r="AA58" s="1"/>
      <c r="AB58" s="1"/>
      <c r="AC58" s="1"/>
      <c r="AD58" s="1"/>
    </row>
    <row r="59" spans="1:30" ht="15.75" customHeight="1" x14ac:dyDescent="0.2">
      <c r="A59" s="1"/>
      <c r="B59" s="21"/>
      <c r="C59" s="229" t="s">
        <v>81</v>
      </c>
      <c r="D59" s="191"/>
      <c r="E59" s="191"/>
      <c r="F59" s="191"/>
      <c r="G59" s="191"/>
      <c r="H59" s="191"/>
      <c r="I59" s="37">
        <v>25.42</v>
      </c>
      <c r="J59" s="38" t="s">
        <v>76</v>
      </c>
      <c r="K59" s="1"/>
      <c r="L59" s="1"/>
      <c r="M59" s="1"/>
      <c r="N59" s="1"/>
      <c r="O59" s="1"/>
      <c r="P59" s="1"/>
      <c r="Q59" s="1"/>
      <c r="R59" s="1"/>
      <c r="S59" s="1"/>
      <c r="T59" s="1"/>
      <c r="U59" s="1"/>
      <c r="V59" s="1"/>
      <c r="W59" s="1"/>
      <c r="X59" s="1"/>
      <c r="Y59" s="1"/>
      <c r="Z59" s="1"/>
      <c r="AA59" s="1"/>
      <c r="AB59" s="1"/>
      <c r="AC59" s="1"/>
      <c r="AD59" s="1"/>
    </row>
    <row r="60" spans="1:30" ht="15.75" customHeight="1" x14ac:dyDescent="0.2">
      <c r="A60" s="1"/>
      <c r="B60" s="43"/>
      <c r="C60" s="229" t="s">
        <v>82</v>
      </c>
      <c r="D60" s="191"/>
      <c r="E60" s="191"/>
      <c r="F60" s="191"/>
      <c r="G60" s="191"/>
      <c r="H60" s="191"/>
      <c r="I60" s="40">
        <v>22</v>
      </c>
      <c r="J60" s="38"/>
      <c r="K60" s="1"/>
      <c r="L60" s="1"/>
      <c r="M60" s="1"/>
      <c r="N60" s="1"/>
      <c r="O60" s="1"/>
      <c r="P60" s="1"/>
      <c r="Q60" s="1"/>
      <c r="R60" s="1"/>
      <c r="S60" s="1"/>
      <c r="T60" s="1"/>
      <c r="U60" s="1"/>
      <c r="V60" s="1"/>
      <c r="W60" s="1"/>
      <c r="X60" s="1"/>
      <c r="Y60" s="1"/>
      <c r="Z60" s="1"/>
      <c r="AA60" s="1"/>
      <c r="AB60" s="1"/>
      <c r="AC60" s="1"/>
      <c r="AD60" s="1"/>
    </row>
    <row r="61" spans="1:30" ht="15.75" customHeight="1" x14ac:dyDescent="0.2">
      <c r="A61" s="1"/>
      <c r="B61" s="43"/>
      <c r="C61" s="229" t="s">
        <v>83</v>
      </c>
      <c r="D61" s="191"/>
      <c r="E61" s="191"/>
      <c r="F61" s="191"/>
      <c r="G61" s="191"/>
      <c r="H61" s="191"/>
      <c r="I61" s="44">
        <v>0.19</v>
      </c>
      <c r="J61" s="38"/>
      <c r="K61" s="1"/>
      <c r="L61" s="1"/>
      <c r="M61" s="1"/>
      <c r="N61" s="1"/>
      <c r="O61" s="1"/>
      <c r="P61" s="1"/>
      <c r="Q61" s="1"/>
      <c r="R61" s="1"/>
      <c r="S61" s="1"/>
      <c r="T61" s="1"/>
      <c r="U61" s="1"/>
      <c r="V61" s="1"/>
      <c r="W61" s="1"/>
      <c r="X61" s="1"/>
      <c r="Y61" s="1"/>
      <c r="Z61" s="1"/>
      <c r="AA61" s="1"/>
      <c r="AB61" s="1"/>
      <c r="AC61" s="1"/>
      <c r="AD61" s="1"/>
    </row>
    <row r="62" spans="1:30" ht="15.75" customHeight="1" x14ac:dyDescent="0.2">
      <c r="A62" s="1"/>
      <c r="B62" s="21" t="s">
        <v>12</v>
      </c>
      <c r="C62" s="198" t="s">
        <v>84</v>
      </c>
      <c r="D62" s="191"/>
      <c r="E62" s="191"/>
      <c r="F62" s="191"/>
      <c r="G62" s="191"/>
      <c r="H62" s="191"/>
      <c r="I62" s="191"/>
      <c r="J62" s="45">
        <v>0</v>
      </c>
      <c r="K62" s="1"/>
      <c r="L62" s="1"/>
      <c r="M62" s="1"/>
      <c r="N62" s="1"/>
      <c r="O62" s="1"/>
      <c r="P62" s="1"/>
      <c r="Q62" s="1"/>
      <c r="R62" s="1"/>
      <c r="S62" s="1"/>
      <c r="T62" s="1"/>
      <c r="U62" s="1"/>
      <c r="V62" s="1"/>
      <c r="W62" s="1"/>
      <c r="X62" s="1"/>
      <c r="Y62" s="1"/>
      <c r="Z62" s="1"/>
      <c r="AA62" s="1"/>
      <c r="AB62" s="1"/>
      <c r="AC62" s="1"/>
      <c r="AD62" s="1"/>
    </row>
    <row r="63" spans="1:30" ht="14.25" customHeight="1" x14ac:dyDescent="0.2">
      <c r="A63" s="1"/>
      <c r="B63" s="21" t="s">
        <v>15</v>
      </c>
      <c r="C63" s="198" t="s">
        <v>85</v>
      </c>
      <c r="D63" s="191"/>
      <c r="E63" s="191"/>
      <c r="F63" s="191"/>
      <c r="G63" s="191"/>
      <c r="H63" s="191"/>
      <c r="I63" s="192"/>
      <c r="J63" s="46">
        <v>24.1</v>
      </c>
      <c r="K63" s="1"/>
      <c r="L63" s="1"/>
      <c r="M63" s="1"/>
      <c r="N63" s="1"/>
      <c r="O63" s="1"/>
      <c r="P63" s="1"/>
      <c r="Q63" s="1"/>
      <c r="R63" s="1"/>
      <c r="S63" s="1"/>
      <c r="T63" s="1"/>
      <c r="U63" s="1"/>
      <c r="V63" s="1"/>
      <c r="W63" s="1"/>
      <c r="X63" s="1"/>
      <c r="Y63" s="1"/>
      <c r="Z63" s="1"/>
      <c r="AA63" s="1"/>
      <c r="AB63" s="1"/>
      <c r="AC63" s="1"/>
      <c r="AD63" s="1"/>
    </row>
    <row r="64" spans="1:30" ht="15.75" customHeight="1" x14ac:dyDescent="0.2">
      <c r="A64" s="1"/>
      <c r="B64" s="21" t="s">
        <v>38</v>
      </c>
      <c r="C64" s="214" t="s">
        <v>86</v>
      </c>
      <c r="D64" s="191"/>
      <c r="E64" s="191"/>
      <c r="F64" s="191"/>
      <c r="G64" s="191"/>
      <c r="H64" s="191"/>
      <c r="I64" s="191"/>
      <c r="J64" s="46" t="s">
        <v>76</v>
      </c>
      <c r="K64" s="1"/>
      <c r="L64" s="1"/>
      <c r="M64" s="1"/>
      <c r="N64" s="1"/>
      <c r="O64" s="1"/>
      <c r="P64" s="1"/>
      <c r="Q64" s="1"/>
      <c r="R64" s="1"/>
      <c r="S64" s="1"/>
      <c r="T64" s="1"/>
      <c r="U64" s="1"/>
      <c r="V64" s="1"/>
      <c r="W64" s="1"/>
      <c r="X64" s="1"/>
      <c r="Y64" s="1"/>
      <c r="Z64" s="1"/>
      <c r="AA64" s="1"/>
      <c r="AB64" s="1"/>
      <c r="AC64" s="1"/>
      <c r="AD64" s="1"/>
    </row>
    <row r="65" spans="1:30" ht="15.75" customHeight="1" x14ac:dyDescent="0.2">
      <c r="A65" s="1"/>
      <c r="B65" s="47"/>
      <c r="C65" s="215" t="s">
        <v>42</v>
      </c>
      <c r="D65" s="191"/>
      <c r="E65" s="191"/>
      <c r="F65" s="191"/>
      <c r="G65" s="191"/>
      <c r="H65" s="191"/>
      <c r="I65" s="192"/>
      <c r="J65" s="35">
        <f>SUM(J53:J64)</f>
        <v>651.96</v>
      </c>
      <c r="K65" s="1"/>
      <c r="L65" s="1"/>
      <c r="M65" s="1"/>
      <c r="N65" s="1"/>
      <c r="O65" s="1"/>
      <c r="P65" s="1"/>
      <c r="Q65" s="1"/>
      <c r="R65" s="1"/>
      <c r="S65" s="1"/>
      <c r="T65" s="1"/>
      <c r="U65" s="1"/>
      <c r="V65" s="1"/>
      <c r="W65" s="1"/>
      <c r="X65" s="1"/>
      <c r="Y65" s="1"/>
      <c r="Z65" s="1"/>
      <c r="AA65" s="1"/>
      <c r="AB65" s="1"/>
      <c r="AC65" s="1"/>
      <c r="AD65" s="1"/>
    </row>
    <row r="66" spans="1:30" ht="12.75" customHeight="1" x14ac:dyDescent="0.2">
      <c r="A66" s="1"/>
      <c r="B66" s="210" t="s">
        <v>87</v>
      </c>
      <c r="C66" s="191"/>
      <c r="D66" s="191"/>
      <c r="E66" s="191"/>
      <c r="F66" s="191"/>
      <c r="G66" s="191"/>
      <c r="H66" s="191"/>
      <c r="I66" s="191"/>
      <c r="J66" s="192"/>
      <c r="K66" s="1"/>
      <c r="L66" s="1"/>
      <c r="M66" s="1"/>
      <c r="N66" s="1"/>
      <c r="O66" s="1"/>
      <c r="P66" s="1"/>
      <c r="Q66" s="1"/>
      <c r="R66" s="1"/>
      <c r="S66" s="1"/>
      <c r="T66" s="1"/>
      <c r="U66" s="1"/>
      <c r="V66" s="1"/>
      <c r="W66" s="1"/>
      <c r="X66" s="1"/>
      <c r="Y66" s="1"/>
      <c r="Z66" s="1"/>
      <c r="AA66" s="1"/>
      <c r="AB66" s="1"/>
      <c r="AC66" s="1"/>
      <c r="AD66" s="1"/>
    </row>
    <row r="67" spans="1:30" ht="21.75" customHeight="1" x14ac:dyDescent="0.2">
      <c r="A67" s="1"/>
      <c r="B67" s="201" t="s">
        <v>88</v>
      </c>
      <c r="C67" s="191"/>
      <c r="D67" s="191"/>
      <c r="E67" s="191"/>
      <c r="F67" s="191"/>
      <c r="G67" s="191"/>
      <c r="H67" s="191"/>
      <c r="I67" s="191"/>
      <c r="J67" s="192"/>
      <c r="K67" s="1"/>
      <c r="L67" s="1"/>
      <c r="M67" s="1"/>
      <c r="N67" s="1"/>
      <c r="O67" s="1"/>
      <c r="P67" s="1"/>
      <c r="Q67" s="1"/>
      <c r="R67" s="1"/>
      <c r="S67" s="1"/>
      <c r="T67" s="1"/>
      <c r="U67" s="1"/>
      <c r="V67" s="1"/>
      <c r="W67" s="1"/>
      <c r="X67" s="1"/>
      <c r="Y67" s="1"/>
      <c r="Z67" s="1"/>
      <c r="AA67" s="1"/>
      <c r="AB67" s="1"/>
      <c r="AC67" s="1"/>
      <c r="AD67" s="1"/>
    </row>
    <row r="68" spans="1:30" ht="14.25" customHeight="1" x14ac:dyDescent="0.2">
      <c r="A68" s="1"/>
      <c r="B68" s="26">
        <v>2</v>
      </c>
      <c r="C68" s="228" t="s">
        <v>89</v>
      </c>
      <c r="D68" s="191"/>
      <c r="E68" s="191"/>
      <c r="F68" s="191"/>
      <c r="G68" s="191"/>
      <c r="H68" s="191"/>
      <c r="I68" s="192"/>
      <c r="J68" s="26" t="s">
        <v>48</v>
      </c>
      <c r="K68" s="1"/>
      <c r="L68" s="1"/>
      <c r="M68" s="1"/>
      <c r="N68" s="1"/>
      <c r="O68" s="1"/>
      <c r="P68" s="1"/>
      <c r="Q68" s="1"/>
      <c r="R68" s="1"/>
      <c r="S68" s="1"/>
      <c r="T68" s="1"/>
      <c r="U68" s="1"/>
      <c r="V68" s="1"/>
      <c r="W68" s="1"/>
      <c r="X68" s="1"/>
      <c r="Y68" s="1"/>
      <c r="Z68" s="1"/>
      <c r="AA68" s="1"/>
      <c r="AB68" s="1"/>
      <c r="AC68" s="1"/>
      <c r="AD68" s="1"/>
    </row>
    <row r="69" spans="1:30" ht="21.75" customHeight="1" x14ac:dyDescent="0.2">
      <c r="A69" s="1"/>
      <c r="B69" s="8" t="s">
        <v>46</v>
      </c>
      <c r="C69" s="198" t="s">
        <v>90</v>
      </c>
      <c r="D69" s="191"/>
      <c r="E69" s="191"/>
      <c r="F69" s="191"/>
      <c r="G69" s="191"/>
      <c r="H69" s="191"/>
      <c r="I69" s="192"/>
      <c r="J69" s="23">
        <f>J37</f>
        <v>184.36</v>
      </c>
      <c r="K69" s="1"/>
      <c r="L69" s="1"/>
      <c r="M69" s="1"/>
      <c r="N69" s="1"/>
      <c r="O69" s="1"/>
      <c r="P69" s="1"/>
      <c r="Q69" s="1"/>
      <c r="R69" s="1"/>
      <c r="S69" s="1"/>
      <c r="T69" s="1"/>
      <c r="U69" s="1"/>
      <c r="V69" s="1"/>
      <c r="W69" s="1"/>
      <c r="X69" s="1"/>
      <c r="Y69" s="1"/>
      <c r="Z69" s="1"/>
      <c r="AA69" s="1"/>
      <c r="AB69" s="1"/>
      <c r="AC69" s="1"/>
      <c r="AD69" s="1"/>
    </row>
    <row r="70" spans="1:30" ht="18" customHeight="1" x14ac:dyDescent="0.2">
      <c r="A70" s="1"/>
      <c r="B70" s="8" t="s">
        <v>54</v>
      </c>
      <c r="C70" s="198" t="s">
        <v>55</v>
      </c>
      <c r="D70" s="191"/>
      <c r="E70" s="191"/>
      <c r="F70" s="191"/>
      <c r="G70" s="191"/>
      <c r="H70" s="191"/>
      <c r="I70" s="192"/>
      <c r="J70" s="23">
        <f>J49</f>
        <v>399.92</v>
      </c>
      <c r="K70" s="1"/>
      <c r="L70" s="1"/>
      <c r="M70" s="1"/>
      <c r="N70" s="1"/>
      <c r="O70" s="1"/>
      <c r="P70" s="1"/>
      <c r="Q70" s="1"/>
      <c r="R70" s="1"/>
      <c r="S70" s="1"/>
      <c r="T70" s="1"/>
      <c r="U70" s="1"/>
      <c r="V70" s="1"/>
      <c r="W70" s="1"/>
      <c r="X70" s="1"/>
      <c r="Y70" s="1"/>
      <c r="Z70" s="1"/>
      <c r="AA70" s="1"/>
      <c r="AB70" s="1"/>
      <c r="AC70" s="1"/>
      <c r="AD70" s="1"/>
    </row>
    <row r="71" spans="1:30" ht="21.75" customHeight="1" x14ac:dyDescent="0.2">
      <c r="A71" s="1"/>
      <c r="B71" s="8" t="s">
        <v>72</v>
      </c>
      <c r="C71" s="198" t="s">
        <v>73</v>
      </c>
      <c r="D71" s="191"/>
      <c r="E71" s="191"/>
      <c r="F71" s="191"/>
      <c r="G71" s="191"/>
      <c r="H71" s="191"/>
      <c r="I71" s="192"/>
      <c r="J71" s="23">
        <f>J65</f>
        <v>651.96</v>
      </c>
      <c r="K71" s="1"/>
      <c r="L71" s="1"/>
      <c r="M71" s="1"/>
      <c r="N71" s="1"/>
      <c r="O71" s="1"/>
      <c r="P71" s="1"/>
      <c r="Q71" s="1"/>
      <c r="R71" s="1"/>
      <c r="S71" s="1"/>
      <c r="T71" s="1"/>
      <c r="U71" s="1"/>
      <c r="V71" s="1"/>
      <c r="W71" s="1"/>
      <c r="X71" s="1"/>
      <c r="Y71" s="1"/>
      <c r="Z71" s="1"/>
      <c r="AA71" s="1"/>
      <c r="AB71" s="1"/>
      <c r="AC71" s="1"/>
      <c r="AD71" s="1"/>
    </row>
    <row r="72" spans="1:30" ht="14.25" customHeight="1" x14ac:dyDescent="0.2">
      <c r="A72" s="1"/>
      <c r="B72" s="213" t="s">
        <v>51</v>
      </c>
      <c r="C72" s="191"/>
      <c r="D72" s="191"/>
      <c r="E72" s="191"/>
      <c r="F72" s="191"/>
      <c r="G72" s="191"/>
      <c r="H72" s="191"/>
      <c r="I72" s="192"/>
      <c r="J72" s="48">
        <f>SUM(J69+J70+J71)</f>
        <v>1236.24</v>
      </c>
      <c r="K72" s="1"/>
      <c r="L72" s="1"/>
      <c r="M72" s="1"/>
      <c r="N72" s="1"/>
      <c r="O72" s="1"/>
      <c r="P72" s="1"/>
      <c r="Q72" s="1"/>
      <c r="R72" s="1"/>
      <c r="S72" s="1"/>
      <c r="T72" s="1"/>
      <c r="U72" s="1"/>
      <c r="V72" s="1"/>
      <c r="W72" s="1"/>
      <c r="X72" s="1"/>
      <c r="Y72" s="1"/>
      <c r="Z72" s="1"/>
      <c r="AA72" s="1"/>
      <c r="AB72" s="1"/>
      <c r="AC72" s="1"/>
      <c r="AD72" s="1"/>
    </row>
    <row r="73" spans="1:30" ht="26.25" customHeight="1" x14ac:dyDescent="0.2">
      <c r="A73" s="1"/>
      <c r="B73" s="224" t="s">
        <v>91</v>
      </c>
      <c r="C73" s="191"/>
      <c r="D73" s="191"/>
      <c r="E73" s="191"/>
      <c r="F73" s="191"/>
      <c r="G73" s="191"/>
      <c r="H73" s="191"/>
      <c r="I73" s="191"/>
      <c r="J73" s="192"/>
      <c r="K73" s="1"/>
      <c r="L73" s="1"/>
      <c r="M73" s="1"/>
      <c r="N73" s="1"/>
      <c r="O73" s="1"/>
      <c r="P73" s="1"/>
      <c r="Q73" s="1"/>
      <c r="R73" s="1"/>
      <c r="S73" s="1"/>
      <c r="T73" s="1"/>
      <c r="U73" s="1"/>
      <c r="V73" s="1"/>
      <c r="W73" s="1"/>
      <c r="X73" s="1"/>
      <c r="Y73" s="1"/>
      <c r="Z73" s="1"/>
      <c r="AA73" s="1"/>
      <c r="AB73" s="1"/>
      <c r="AC73" s="1"/>
      <c r="AD73" s="1"/>
    </row>
    <row r="74" spans="1:30" ht="26.25" customHeight="1" x14ac:dyDescent="0.2">
      <c r="A74" s="1"/>
      <c r="B74" s="36">
        <v>3</v>
      </c>
      <c r="C74" s="222" t="s">
        <v>92</v>
      </c>
      <c r="D74" s="191"/>
      <c r="E74" s="191"/>
      <c r="F74" s="191"/>
      <c r="G74" s="191"/>
      <c r="H74" s="191"/>
      <c r="I74" s="192"/>
      <c r="J74" s="36" t="s">
        <v>93</v>
      </c>
      <c r="K74" s="1"/>
      <c r="L74" s="1"/>
      <c r="M74" s="1"/>
      <c r="N74" s="1"/>
      <c r="O74" s="1"/>
      <c r="P74" s="1"/>
      <c r="Q74" s="1"/>
      <c r="R74" s="1"/>
      <c r="S74" s="1"/>
      <c r="T74" s="1"/>
      <c r="U74" s="1"/>
      <c r="V74" s="1"/>
      <c r="W74" s="1"/>
      <c r="X74" s="1"/>
      <c r="Y74" s="1"/>
      <c r="Z74" s="1"/>
      <c r="AA74" s="1"/>
      <c r="AB74" s="1"/>
      <c r="AC74" s="1"/>
      <c r="AD74" s="1"/>
    </row>
    <row r="75" spans="1:30" ht="34.5" customHeight="1" x14ac:dyDescent="0.2">
      <c r="A75" s="1"/>
      <c r="B75" s="21" t="s">
        <v>6</v>
      </c>
      <c r="C75" s="198" t="s">
        <v>94</v>
      </c>
      <c r="D75" s="191"/>
      <c r="E75" s="191"/>
      <c r="F75" s="191"/>
      <c r="G75" s="191"/>
      <c r="H75" s="191"/>
      <c r="I75" s="192"/>
      <c r="J75" s="29">
        <f>ROUND((($J$30/12)+($J$35/12)+(J36/12))*(30/30)*0.05,2)</f>
        <v>4.53</v>
      </c>
      <c r="K75" s="1"/>
      <c r="L75" s="1"/>
      <c r="M75" s="1"/>
      <c r="N75" s="1"/>
      <c r="O75" s="1"/>
      <c r="P75" s="1"/>
      <c r="Q75" s="1"/>
      <c r="R75" s="1"/>
      <c r="S75" s="1"/>
      <c r="T75" s="1"/>
      <c r="U75" s="1"/>
      <c r="V75" s="1"/>
      <c r="W75" s="1"/>
      <c r="X75" s="1"/>
      <c r="Y75" s="1"/>
      <c r="Z75" s="1"/>
      <c r="AA75" s="1"/>
      <c r="AB75" s="1"/>
      <c r="AC75" s="1"/>
      <c r="AD75" s="1"/>
    </row>
    <row r="76" spans="1:30" ht="12.75" customHeight="1" x14ac:dyDescent="0.2">
      <c r="A76" s="1"/>
      <c r="B76" s="21" t="s">
        <v>9</v>
      </c>
      <c r="C76" s="214" t="s">
        <v>95</v>
      </c>
      <c r="D76" s="191"/>
      <c r="E76" s="191"/>
      <c r="F76" s="191"/>
      <c r="G76" s="191"/>
      <c r="H76" s="191"/>
      <c r="I76" s="192"/>
      <c r="J76" s="29">
        <f>ROUND($J$75*I48,2)</f>
        <v>0.36</v>
      </c>
      <c r="K76" s="1"/>
      <c r="L76" s="1"/>
      <c r="M76" s="1"/>
      <c r="N76" s="1"/>
      <c r="O76" s="1"/>
      <c r="P76" s="1"/>
      <c r="Q76" s="1"/>
      <c r="R76" s="1"/>
      <c r="S76" s="1"/>
      <c r="T76" s="1"/>
      <c r="U76" s="1"/>
      <c r="V76" s="1"/>
      <c r="W76" s="1"/>
      <c r="X76" s="1"/>
      <c r="Y76" s="1"/>
      <c r="Z76" s="1"/>
      <c r="AA76" s="1"/>
      <c r="AB76" s="1"/>
      <c r="AC76" s="1"/>
      <c r="AD76" s="1"/>
    </row>
    <row r="77" spans="1:30" ht="37.5" customHeight="1" x14ac:dyDescent="0.2">
      <c r="A77" s="1"/>
      <c r="B77" s="21" t="s">
        <v>12</v>
      </c>
      <c r="C77" s="198" t="s">
        <v>96</v>
      </c>
      <c r="D77" s="191"/>
      <c r="E77" s="191"/>
      <c r="F77" s="191"/>
      <c r="G77" s="191"/>
      <c r="H77" s="191"/>
      <c r="I77" s="192"/>
      <c r="J77" s="29">
        <f>ROUND(((($J$30/30)*7)/$G$12)*1,2)</f>
        <v>17.55</v>
      </c>
      <c r="K77" s="1"/>
      <c r="L77" s="1"/>
      <c r="M77" s="1"/>
      <c r="N77" s="1"/>
      <c r="O77" s="1"/>
      <c r="P77" s="1"/>
      <c r="Q77" s="1"/>
      <c r="R77" s="1"/>
      <c r="S77" s="1"/>
      <c r="T77" s="1"/>
      <c r="U77" s="1"/>
      <c r="V77" s="1"/>
      <c r="W77" s="1"/>
      <c r="X77" s="1"/>
      <c r="Y77" s="1"/>
      <c r="Z77" s="1"/>
      <c r="AA77" s="1"/>
      <c r="AB77" s="1"/>
      <c r="AC77" s="1"/>
      <c r="AD77" s="1"/>
    </row>
    <row r="78" spans="1:30" ht="12.75" customHeight="1" x14ac:dyDescent="0.2">
      <c r="A78" s="1"/>
      <c r="B78" s="21" t="s">
        <v>15</v>
      </c>
      <c r="C78" s="214" t="s">
        <v>97</v>
      </c>
      <c r="D78" s="191"/>
      <c r="E78" s="191"/>
      <c r="F78" s="191"/>
      <c r="G78" s="191"/>
      <c r="H78" s="191"/>
      <c r="I78" s="192"/>
      <c r="J78" s="29">
        <f>ROUND($I$49*J77,2)</f>
        <v>6.46</v>
      </c>
      <c r="K78" s="1"/>
      <c r="L78" s="1"/>
      <c r="M78" s="1"/>
      <c r="N78" s="1"/>
      <c r="O78" s="1"/>
      <c r="P78" s="1"/>
      <c r="Q78" s="1"/>
      <c r="R78" s="1"/>
      <c r="S78" s="1"/>
      <c r="T78" s="1"/>
      <c r="U78" s="1"/>
      <c r="V78" s="1"/>
      <c r="W78" s="1"/>
      <c r="X78" s="1"/>
      <c r="Y78" s="1"/>
      <c r="Z78" s="1"/>
      <c r="AA78" s="1"/>
      <c r="AB78" s="1"/>
      <c r="AC78" s="1"/>
      <c r="AD78" s="1"/>
    </row>
    <row r="79" spans="1:30" ht="36.75" customHeight="1" x14ac:dyDescent="0.2">
      <c r="A79" s="1"/>
      <c r="B79" s="21" t="s">
        <v>38</v>
      </c>
      <c r="C79" s="198" t="s">
        <v>98</v>
      </c>
      <c r="D79" s="191"/>
      <c r="E79" s="191"/>
      <c r="F79" s="191"/>
      <c r="G79" s="191"/>
      <c r="H79" s="192"/>
      <c r="I79" s="49">
        <v>0.04</v>
      </c>
      <c r="J79" s="29">
        <f>ROUND($J$30*I79,2)</f>
        <v>36.1</v>
      </c>
      <c r="K79" s="1"/>
      <c r="L79" s="1"/>
      <c r="M79" s="1"/>
      <c r="N79" s="1"/>
      <c r="O79" s="1"/>
      <c r="P79" s="1"/>
      <c r="Q79" s="1"/>
      <c r="R79" s="1"/>
      <c r="S79" s="1"/>
      <c r="T79" s="1"/>
      <c r="U79" s="1"/>
      <c r="V79" s="1"/>
      <c r="W79" s="1"/>
      <c r="X79" s="1"/>
      <c r="Y79" s="1"/>
      <c r="Z79" s="1"/>
      <c r="AA79" s="1"/>
      <c r="AB79" s="1"/>
      <c r="AC79" s="1"/>
      <c r="AD79" s="1"/>
    </row>
    <row r="80" spans="1:30" ht="15.75" customHeight="1" x14ac:dyDescent="0.2">
      <c r="A80" s="1"/>
      <c r="B80" s="215" t="s">
        <v>51</v>
      </c>
      <c r="C80" s="191"/>
      <c r="D80" s="191"/>
      <c r="E80" s="191"/>
      <c r="F80" s="191"/>
      <c r="G80" s="191"/>
      <c r="H80" s="191"/>
      <c r="I80" s="192"/>
      <c r="J80" s="35">
        <f>SUM(J75:J79)</f>
        <v>65</v>
      </c>
      <c r="K80" s="1"/>
      <c r="L80" s="1"/>
      <c r="M80" s="1"/>
      <c r="N80" s="1"/>
      <c r="O80" s="1"/>
      <c r="P80" s="1"/>
      <c r="Q80" s="1"/>
      <c r="R80" s="1"/>
      <c r="S80" s="1"/>
      <c r="T80" s="1"/>
      <c r="U80" s="1"/>
      <c r="V80" s="1"/>
      <c r="W80" s="1"/>
      <c r="X80" s="1"/>
      <c r="Y80" s="1"/>
      <c r="Z80" s="1"/>
      <c r="AA80" s="1"/>
      <c r="AB80" s="1"/>
      <c r="AC80" s="1"/>
      <c r="AD80" s="1"/>
    </row>
    <row r="81" spans="1:30" ht="51" customHeight="1" x14ac:dyDescent="0.2">
      <c r="A81" s="1"/>
      <c r="B81" s="210" t="s">
        <v>99</v>
      </c>
      <c r="C81" s="191"/>
      <c r="D81" s="191"/>
      <c r="E81" s="191"/>
      <c r="F81" s="191"/>
      <c r="G81" s="191"/>
      <c r="H81" s="191"/>
      <c r="I81" s="191"/>
      <c r="J81" s="192"/>
      <c r="K81" s="1"/>
      <c r="L81" s="1"/>
      <c r="M81" s="1"/>
      <c r="N81" s="1"/>
      <c r="O81" s="1"/>
      <c r="P81" s="1"/>
      <c r="Q81" s="1"/>
      <c r="R81" s="1"/>
      <c r="S81" s="1"/>
      <c r="T81" s="1"/>
      <c r="U81" s="1"/>
      <c r="V81" s="1"/>
      <c r="W81" s="1"/>
      <c r="X81" s="1"/>
      <c r="Y81" s="1"/>
      <c r="Z81" s="1"/>
      <c r="AA81" s="1"/>
      <c r="AB81" s="1"/>
      <c r="AC81" s="1"/>
      <c r="AD81" s="1"/>
    </row>
    <row r="82" spans="1:30" ht="21.75" customHeight="1" x14ac:dyDescent="0.2">
      <c r="A82" s="1"/>
      <c r="B82" s="201" t="s">
        <v>100</v>
      </c>
      <c r="C82" s="191"/>
      <c r="D82" s="191"/>
      <c r="E82" s="191"/>
      <c r="F82" s="191"/>
      <c r="G82" s="191"/>
      <c r="H82" s="191"/>
      <c r="I82" s="191"/>
      <c r="J82" s="192"/>
      <c r="K82" s="1"/>
      <c r="L82" s="1"/>
      <c r="M82" s="1"/>
      <c r="N82" s="1"/>
      <c r="O82" s="1"/>
      <c r="P82" s="1"/>
      <c r="Q82" s="1"/>
      <c r="R82" s="1"/>
      <c r="S82" s="1"/>
      <c r="T82" s="1"/>
      <c r="U82" s="1"/>
      <c r="V82" s="1"/>
      <c r="W82" s="1"/>
      <c r="X82" s="1"/>
      <c r="Y82" s="1"/>
      <c r="Z82" s="1"/>
      <c r="AA82" s="1"/>
      <c r="AB82" s="1"/>
      <c r="AC82" s="1"/>
      <c r="AD82" s="1"/>
    </row>
    <row r="83" spans="1:30" ht="27" customHeight="1" x14ac:dyDescent="0.2">
      <c r="A83" s="1"/>
      <c r="B83" s="210" t="s">
        <v>101</v>
      </c>
      <c r="C83" s="191"/>
      <c r="D83" s="191"/>
      <c r="E83" s="191"/>
      <c r="F83" s="191"/>
      <c r="G83" s="191"/>
      <c r="H83" s="191"/>
      <c r="I83" s="191"/>
      <c r="J83" s="192"/>
      <c r="K83" s="1"/>
      <c r="L83" s="1"/>
      <c r="M83" s="1"/>
      <c r="N83" s="1"/>
      <c r="O83" s="1"/>
      <c r="P83" s="1"/>
      <c r="Q83" s="1"/>
      <c r="R83" s="1"/>
      <c r="S83" s="1"/>
      <c r="T83" s="1"/>
      <c r="U83" s="1"/>
      <c r="V83" s="1"/>
      <c r="W83" s="1"/>
      <c r="X83" s="1"/>
      <c r="Y83" s="1"/>
      <c r="Z83" s="1"/>
      <c r="AA83" s="1"/>
      <c r="AB83" s="1"/>
      <c r="AC83" s="1"/>
      <c r="AD83" s="1"/>
    </row>
    <row r="84" spans="1:30" ht="27" customHeight="1" x14ac:dyDescent="0.2">
      <c r="A84" s="1"/>
      <c r="B84" s="216" t="s">
        <v>102</v>
      </c>
      <c r="C84" s="196"/>
      <c r="D84" s="196"/>
      <c r="E84" s="196"/>
      <c r="F84" s="196"/>
      <c r="G84" s="196"/>
      <c r="H84" s="196"/>
      <c r="I84" s="196"/>
      <c r="J84" s="197"/>
      <c r="K84" s="1"/>
      <c r="L84" s="1"/>
      <c r="M84" s="1"/>
      <c r="N84" s="1"/>
      <c r="O84" s="1"/>
      <c r="P84" s="1"/>
      <c r="Q84" s="1"/>
      <c r="R84" s="1"/>
      <c r="S84" s="1"/>
      <c r="T84" s="1"/>
      <c r="U84" s="1"/>
      <c r="V84" s="1"/>
      <c r="W84" s="1"/>
      <c r="X84" s="1"/>
      <c r="Y84" s="1"/>
      <c r="Z84" s="1"/>
      <c r="AA84" s="1"/>
      <c r="AB84" s="1"/>
      <c r="AC84" s="1"/>
      <c r="AD84" s="1"/>
    </row>
    <row r="85" spans="1:30" ht="16.5" customHeight="1" x14ac:dyDescent="0.2">
      <c r="A85" s="1"/>
      <c r="B85" s="50" t="s">
        <v>103</v>
      </c>
      <c r="C85" s="51">
        <f>J30</f>
        <v>902.4</v>
      </c>
      <c r="D85" s="217" t="s">
        <v>104</v>
      </c>
      <c r="E85" s="218"/>
      <c r="F85" s="51">
        <f>J72-J53-J58</f>
        <v>608.38000000000011</v>
      </c>
      <c r="G85" s="217" t="s">
        <v>105</v>
      </c>
      <c r="H85" s="218"/>
      <c r="I85" s="52">
        <f>J80</f>
        <v>65</v>
      </c>
      <c r="J85" s="53">
        <f>C85+F85+I85</f>
        <v>1575.7800000000002</v>
      </c>
      <c r="K85" s="1"/>
      <c r="L85" s="1"/>
      <c r="M85" s="1"/>
      <c r="N85" s="1"/>
      <c r="O85" s="1"/>
      <c r="P85" s="1"/>
      <c r="Q85" s="1"/>
      <c r="R85" s="1"/>
      <c r="S85" s="1"/>
      <c r="T85" s="1"/>
      <c r="U85" s="1"/>
      <c r="V85" s="1"/>
      <c r="W85" s="1"/>
      <c r="X85" s="1"/>
      <c r="Y85" s="1"/>
      <c r="Z85" s="1"/>
      <c r="AA85" s="1"/>
      <c r="AB85" s="1"/>
      <c r="AC85" s="1"/>
      <c r="AD85" s="1"/>
    </row>
    <row r="86" spans="1:30" ht="22.5" customHeight="1" x14ac:dyDescent="0.2">
      <c r="A86" s="1"/>
      <c r="B86" s="219" t="s">
        <v>106</v>
      </c>
      <c r="C86" s="220"/>
      <c r="D86" s="220"/>
      <c r="E86" s="220"/>
      <c r="F86" s="220"/>
      <c r="G86" s="220"/>
      <c r="H86" s="220"/>
      <c r="I86" s="220"/>
      <c r="J86" s="221"/>
      <c r="K86" s="1"/>
      <c r="L86" s="1"/>
      <c r="M86" s="1"/>
      <c r="N86" s="1"/>
      <c r="O86" s="1"/>
      <c r="P86" s="1"/>
      <c r="Q86" s="1"/>
      <c r="R86" s="1"/>
      <c r="S86" s="1"/>
      <c r="T86" s="1"/>
      <c r="U86" s="1"/>
      <c r="V86" s="1"/>
      <c r="W86" s="1"/>
      <c r="X86" s="1"/>
      <c r="Y86" s="1"/>
      <c r="Z86" s="1"/>
      <c r="AA86" s="1"/>
      <c r="AB86" s="1"/>
      <c r="AC86" s="1"/>
      <c r="AD86" s="1"/>
    </row>
    <row r="87" spans="1:30" ht="15.75" customHeight="1" x14ac:dyDescent="0.25">
      <c r="A87" s="1"/>
      <c r="B87" s="54" t="s">
        <v>107</v>
      </c>
      <c r="C87" s="222" t="s">
        <v>108</v>
      </c>
      <c r="D87" s="191"/>
      <c r="E87" s="191"/>
      <c r="F87" s="191"/>
      <c r="G87" s="191"/>
      <c r="H87" s="191"/>
      <c r="I87" s="192"/>
      <c r="J87" s="54" t="s">
        <v>48</v>
      </c>
      <c r="K87" s="1"/>
      <c r="L87" s="1"/>
      <c r="M87" s="1"/>
      <c r="N87" s="1"/>
      <c r="O87" s="1"/>
      <c r="P87" s="1"/>
      <c r="Q87" s="1"/>
      <c r="R87" s="1"/>
      <c r="S87" s="1"/>
      <c r="T87" s="1"/>
      <c r="U87" s="1"/>
      <c r="V87" s="1"/>
      <c r="W87" s="1"/>
      <c r="X87" s="1"/>
      <c r="Y87" s="1"/>
      <c r="Z87" s="1"/>
      <c r="AA87" s="1"/>
      <c r="AB87" s="1"/>
      <c r="AC87" s="1"/>
      <c r="AD87" s="1"/>
    </row>
    <row r="88" spans="1:30" ht="52.5" customHeight="1" x14ac:dyDescent="0.2">
      <c r="A88" s="1"/>
      <c r="B88" s="19" t="s">
        <v>6</v>
      </c>
      <c r="C88" s="231" t="s">
        <v>109</v>
      </c>
      <c r="D88" s="191"/>
      <c r="E88" s="191"/>
      <c r="F88" s="191"/>
      <c r="G88" s="191"/>
      <c r="H88" s="191"/>
      <c r="I88" s="192"/>
      <c r="J88" s="29">
        <f>ROUND(J85/12,2)</f>
        <v>131.32</v>
      </c>
      <c r="K88" s="1"/>
      <c r="L88" s="1"/>
      <c r="M88" s="1"/>
      <c r="N88" s="1"/>
      <c r="O88" s="1"/>
      <c r="P88" s="1"/>
      <c r="Q88" s="1"/>
      <c r="R88" s="1"/>
      <c r="S88" s="1"/>
      <c r="T88" s="1"/>
      <c r="U88" s="1"/>
      <c r="V88" s="1"/>
      <c r="W88" s="1"/>
      <c r="X88" s="1"/>
      <c r="Y88" s="1"/>
      <c r="Z88" s="1"/>
      <c r="AA88" s="1"/>
      <c r="AB88" s="1"/>
      <c r="AC88" s="1"/>
      <c r="AD88" s="1"/>
    </row>
    <row r="89" spans="1:30" ht="15" customHeight="1" x14ac:dyDescent="0.2">
      <c r="A89" s="1"/>
      <c r="B89" s="21" t="s">
        <v>9</v>
      </c>
      <c r="C89" s="231" t="s">
        <v>110</v>
      </c>
      <c r="D89" s="191"/>
      <c r="E89" s="191"/>
      <c r="F89" s="191"/>
      <c r="G89" s="191"/>
      <c r="H89" s="191"/>
      <c r="I89" s="192"/>
      <c r="J89" s="29">
        <f>ROUND((($J$85/30)*1)/12,2)</f>
        <v>4.38</v>
      </c>
      <c r="K89" s="1"/>
      <c r="L89" s="1"/>
      <c r="M89" s="1"/>
      <c r="N89" s="1"/>
      <c r="O89" s="1"/>
      <c r="P89" s="1"/>
      <c r="Q89" s="1"/>
      <c r="R89" s="1"/>
      <c r="S89" s="1"/>
      <c r="T89" s="1"/>
      <c r="U89" s="1"/>
      <c r="V89" s="1"/>
      <c r="W89" s="1"/>
      <c r="X89" s="1"/>
      <c r="Y89" s="1"/>
      <c r="Z89" s="1"/>
      <c r="AA89" s="1"/>
      <c r="AB89" s="1"/>
      <c r="AC89" s="1"/>
      <c r="AD89" s="1"/>
    </row>
    <row r="90" spans="1:30" ht="19.5" customHeight="1" x14ac:dyDescent="0.2">
      <c r="A90" s="1"/>
      <c r="B90" s="21" t="s">
        <v>12</v>
      </c>
      <c r="C90" s="231" t="s">
        <v>111</v>
      </c>
      <c r="D90" s="191"/>
      <c r="E90" s="191"/>
      <c r="F90" s="191"/>
      <c r="G90" s="191"/>
      <c r="H90" s="191"/>
      <c r="I90" s="192"/>
      <c r="J90" s="29">
        <f>ROUND((($J$85/30)*5)/12*0.015,2)</f>
        <v>0.33</v>
      </c>
      <c r="K90" s="1"/>
      <c r="L90" s="1"/>
      <c r="M90" s="1"/>
      <c r="N90" s="1"/>
      <c r="O90" s="1"/>
      <c r="P90" s="1"/>
      <c r="Q90" s="1"/>
      <c r="R90" s="1"/>
      <c r="S90" s="1"/>
      <c r="T90" s="1"/>
      <c r="U90" s="1"/>
      <c r="V90" s="1"/>
      <c r="W90" s="1"/>
      <c r="X90" s="1"/>
      <c r="Y90" s="1"/>
      <c r="Z90" s="1"/>
      <c r="AA90" s="1"/>
      <c r="AB90" s="1"/>
      <c r="AC90" s="1"/>
      <c r="AD90" s="1"/>
    </row>
    <row r="91" spans="1:30" ht="28.5" customHeight="1" x14ac:dyDescent="0.2">
      <c r="A91" s="1"/>
      <c r="B91" s="21" t="s">
        <v>15</v>
      </c>
      <c r="C91" s="231" t="s">
        <v>112</v>
      </c>
      <c r="D91" s="191"/>
      <c r="E91" s="191"/>
      <c r="F91" s="191"/>
      <c r="G91" s="191"/>
      <c r="H91" s="191"/>
      <c r="I91" s="192"/>
      <c r="J91" s="29">
        <f>ROUND((((($J$85)/30)*0.97)/12),2)</f>
        <v>4.25</v>
      </c>
      <c r="K91" s="1"/>
      <c r="L91" s="1"/>
      <c r="M91" s="1"/>
      <c r="N91" s="1"/>
      <c r="O91" s="1"/>
      <c r="P91" s="1"/>
      <c r="Q91" s="1"/>
      <c r="R91" s="1"/>
      <c r="S91" s="1"/>
      <c r="T91" s="1"/>
      <c r="U91" s="1"/>
      <c r="V91" s="1"/>
      <c r="W91" s="1"/>
      <c r="X91" s="1"/>
      <c r="Y91" s="1"/>
      <c r="Z91" s="1"/>
      <c r="AA91" s="1"/>
      <c r="AB91" s="1"/>
      <c r="AC91" s="1"/>
      <c r="AD91" s="1"/>
    </row>
    <row r="92" spans="1:30" ht="75.75" customHeight="1" x14ac:dyDescent="0.2">
      <c r="A92" s="1"/>
      <c r="B92" s="21" t="s">
        <v>38</v>
      </c>
      <c r="C92" s="232" t="s">
        <v>113</v>
      </c>
      <c r="D92" s="191"/>
      <c r="E92" s="191"/>
      <c r="F92" s="191"/>
      <c r="G92" s="191"/>
      <c r="H92" s="191"/>
      <c r="I92" s="192"/>
      <c r="J92" s="29">
        <f>ROUND(((((C85*0.121)+(I49)*(C85*0.121))*(4/12)))*0.02,2)+ROUND(((I48*C85+I49*J35+J65-J53-J58+J80)*4/12)*0.02,2)</f>
        <v>2.2599999999999998</v>
      </c>
      <c r="K92" s="1"/>
      <c r="L92" s="1"/>
      <c r="M92" s="1"/>
      <c r="N92" s="1"/>
      <c r="O92" s="1"/>
      <c r="P92" s="1"/>
      <c r="Q92" s="1"/>
      <c r="R92" s="1"/>
      <c r="S92" s="1"/>
      <c r="T92" s="1"/>
      <c r="U92" s="1"/>
      <c r="V92" s="1"/>
      <c r="W92" s="1"/>
      <c r="X92" s="1"/>
      <c r="Y92" s="1"/>
      <c r="Z92" s="1"/>
      <c r="AA92" s="1"/>
      <c r="AB92" s="1"/>
      <c r="AC92" s="1"/>
      <c r="AD92" s="1"/>
    </row>
    <row r="93" spans="1:30" ht="14.25" customHeight="1" x14ac:dyDescent="0.2">
      <c r="A93" s="1"/>
      <c r="B93" s="55" t="s">
        <v>40</v>
      </c>
      <c r="C93" s="231" t="s">
        <v>114</v>
      </c>
      <c r="D93" s="191"/>
      <c r="E93" s="191"/>
      <c r="F93" s="191"/>
      <c r="G93" s="191"/>
      <c r="H93" s="191"/>
      <c r="I93" s="192"/>
      <c r="J93" s="29">
        <f>ROUND((((($J$85)/30)*3)/12),2)</f>
        <v>13.13</v>
      </c>
      <c r="K93" s="1"/>
      <c r="L93" s="1"/>
      <c r="M93" s="1"/>
      <c r="N93" s="1"/>
      <c r="O93" s="1"/>
      <c r="P93" s="1"/>
      <c r="Q93" s="1"/>
      <c r="R93" s="1"/>
      <c r="S93" s="1"/>
      <c r="T93" s="1"/>
      <c r="U93" s="1"/>
      <c r="V93" s="1"/>
      <c r="W93" s="1"/>
      <c r="X93" s="1"/>
      <c r="Y93" s="1"/>
      <c r="Z93" s="1"/>
      <c r="AA93" s="1"/>
      <c r="AB93" s="1"/>
      <c r="AC93" s="1"/>
      <c r="AD93" s="1"/>
    </row>
    <row r="94" spans="1:30" ht="15.75" customHeight="1" x14ac:dyDescent="0.2">
      <c r="A94" s="1"/>
      <c r="B94" s="215" t="s">
        <v>51</v>
      </c>
      <c r="C94" s="191"/>
      <c r="D94" s="191"/>
      <c r="E94" s="191"/>
      <c r="F94" s="191"/>
      <c r="G94" s="191"/>
      <c r="H94" s="191"/>
      <c r="I94" s="192"/>
      <c r="J94" s="56">
        <f>SUM(J88:J93)</f>
        <v>155.66999999999999</v>
      </c>
      <c r="K94" s="1"/>
      <c r="L94" s="1"/>
      <c r="M94" s="1"/>
      <c r="N94" s="1"/>
      <c r="O94" s="1"/>
      <c r="P94" s="1"/>
      <c r="Q94" s="1"/>
      <c r="R94" s="1"/>
      <c r="S94" s="1"/>
      <c r="T94" s="1"/>
      <c r="U94" s="1"/>
      <c r="V94" s="1"/>
      <c r="W94" s="1"/>
      <c r="X94" s="1"/>
      <c r="Y94" s="1"/>
      <c r="Z94" s="1"/>
      <c r="AA94" s="1"/>
      <c r="AB94" s="1"/>
      <c r="AC94" s="1"/>
      <c r="AD94" s="1"/>
    </row>
    <row r="95" spans="1:30" ht="20.25" customHeight="1" x14ac:dyDescent="0.2">
      <c r="A95" s="1"/>
      <c r="B95" s="226" t="s">
        <v>115</v>
      </c>
      <c r="C95" s="191"/>
      <c r="D95" s="191"/>
      <c r="E95" s="191"/>
      <c r="F95" s="191"/>
      <c r="G95" s="191"/>
      <c r="H95" s="191"/>
      <c r="I95" s="191"/>
      <c r="J95" s="192"/>
      <c r="K95" s="1"/>
      <c r="L95" s="1"/>
      <c r="M95" s="1"/>
      <c r="N95" s="1"/>
      <c r="O95" s="1"/>
      <c r="P95" s="1"/>
      <c r="Q95" s="1"/>
      <c r="R95" s="1"/>
      <c r="S95" s="1"/>
      <c r="T95" s="1"/>
      <c r="U95" s="1"/>
      <c r="V95" s="1"/>
      <c r="W95" s="1"/>
      <c r="X95" s="1"/>
      <c r="Y95" s="1"/>
      <c r="Z95" s="1"/>
      <c r="AA95" s="1"/>
      <c r="AB95" s="1"/>
      <c r="AC95" s="1"/>
      <c r="AD95" s="1"/>
    </row>
    <row r="96" spans="1:30" ht="14.25" hidden="1" customHeight="1" x14ac:dyDescent="0.2">
      <c r="A96" s="1"/>
      <c r="B96" s="36" t="s">
        <v>116</v>
      </c>
      <c r="C96" s="222" t="s">
        <v>117</v>
      </c>
      <c r="D96" s="191"/>
      <c r="E96" s="191"/>
      <c r="F96" s="191"/>
      <c r="G96" s="191"/>
      <c r="H96" s="191"/>
      <c r="I96" s="192"/>
      <c r="J96" s="57" t="s">
        <v>48</v>
      </c>
      <c r="K96" s="1"/>
      <c r="L96" s="1"/>
      <c r="M96" s="1"/>
      <c r="N96" s="1"/>
      <c r="O96" s="1"/>
      <c r="P96" s="1"/>
      <c r="Q96" s="1"/>
      <c r="R96" s="1"/>
      <c r="S96" s="1"/>
      <c r="T96" s="1"/>
      <c r="U96" s="1"/>
      <c r="V96" s="1"/>
      <c r="W96" s="1"/>
      <c r="X96" s="1"/>
      <c r="Y96" s="1"/>
      <c r="Z96" s="1"/>
      <c r="AA96" s="1"/>
      <c r="AB96" s="1"/>
      <c r="AC96" s="1"/>
      <c r="AD96" s="1"/>
    </row>
    <row r="97" spans="1:30" ht="13.5" hidden="1" customHeight="1" x14ac:dyDescent="0.2">
      <c r="A97" s="1"/>
      <c r="B97" s="21" t="s">
        <v>6</v>
      </c>
      <c r="C97" s="214" t="s">
        <v>118</v>
      </c>
      <c r="D97" s="191"/>
      <c r="E97" s="191"/>
      <c r="F97" s="191"/>
      <c r="G97" s="191"/>
      <c r="H97" s="191"/>
      <c r="I97" s="192"/>
      <c r="J97" s="45">
        <v>0</v>
      </c>
      <c r="K97" s="1"/>
      <c r="L97" s="1"/>
      <c r="M97" s="1"/>
      <c r="N97" s="1"/>
      <c r="O97" s="1"/>
      <c r="P97" s="1"/>
      <c r="Q97" s="1"/>
      <c r="R97" s="1"/>
      <c r="S97" s="1"/>
      <c r="T97" s="1"/>
      <c r="U97" s="1"/>
      <c r="V97" s="1"/>
      <c r="W97" s="1"/>
      <c r="X97" s="1"/>
      <c r="Y97" s="1"/>
      <c r="Z97" s="1"/>
      <c r="AA97" s="1"/>
      <c r="AB97" s="1"/>
      <c r="AC97" s="1"/>
      <c r="AD97" s="1"/>
    </row>
    <row r="98" spans="1:30" ht="15.75" hidden="1" customHeight="1" x14ac:dyDescent="0.2">
      <c r="A98" s="1"/>
      <c r="B98" s="215" t="s">
        <v>51</v>
      </c>
      <c r="C98" s="191"/>
      <c r="D98" s="191"/>
      <c r="E98" s="191"/>
      <c r="F98" s="191"/>
      <c r="G98" s="191"/>
      <c r="H98" s="191"/>
      <c r="I98" s="192"/>
      <c r="J98" s="35">
        <v>0</v>
      </c>
      <c r="K98" s="1"/>
      <c r="L98" s="1"/>
      <c r="M98" s="1"/>
      <c r="N98" s="1"/>
      <c r="O98" s="1"/>
      <c r="P98" s="1"/>
      <c r="Q98" s="1"/>
      <c r="R98" s="1"/>
      <c r="S98" s="1"/>
      <c r="T98" s="1"/>
      <c r="U98" s="1"/>
      <c r="V98" s="1"/>
      <c r="W98" s="1"/>
      <c r="X98" s="1"/>
      <c r="Y98" s="1"/>
      <c r="Z98" s="1"/>
      <c r="AA98" s="1"/>
      <c r="AB98" s="1"/>
      <c r="AC98" s="1"/>
      <c r="AD98" s="1"/>
    </row>
    <row r="99" spans="1:30" ht="23.25" hidden="1" customHeight="1" x14ac:dyDescent="0.2">
      <c r="A99" s="1"/>
      <c r="B99" s="201" t="s">
        <v>119</v>
      </c>
      <c r="C99" s="191"/>
      <c r="D99" s="191"/>
      <c r="E99" s="191"/>
      <c r="F99" s="191"/>
      <c r="G99" s="191"/>
      <c r="H99" s="191"/>
      <c r="I99" s="191"/>
      <c r="J99" s="192"/>
      <c r="K99" s="1"/>
      <c r="L99" s="1"/>
      <c r="M99" s="1"/>
      <c r="N99" s="1"/>
      <c r="O99" s="1"/>
      <c r="P99" s="1"/>
      <c r="Q99" s="1"/>
      <c r="R99" s="1"/>
      <c r="S99" s="1"/>
      <c r="T99" s="1"/>
      <c r="U99" s="1"/>
      <c r="V99" s="1"/>
      <c r="W99" s="1"/>
      <c r="X99" s="1"/>
      <c r="Y99" s="1"/>
      <c r="Z99" s="1"/>
      <c r="AA99" s="1"/>
      <c r="AB99" s="1"/>
      <c r="AC99" s="1"/>
      <c r="AD99" s="1"/>
    </row>
    <row r="100" spans="1:30" ht="27" hidden="1" customHeight="1" x14ac:dyDescent="0.2">
      <c r="A100" s="1"/>
      <c r="B100" s="26">
        <v>4</v>
      </c>
      <c r="C100" s="222" t="s">
        <v>120</v>
      </c>
      <c r="D100" s="191"/>
      <c r="E100" s="191"/>
      <c r="F100" s="191"/>
      <c r="G100" s="191"/>
      <c r="H100" s="191"/>
      <c r="I100" s="192"/>
      <c r="J100" s="57" t="s">
        <v>48</v>
      </c>
      <c r="K100" s="1"/>
      <c r="L100" s="1"/>
      <c r="M100" s="1"/>
      <c r="N100" s="1"/>
      <c r="O100" s="1"/>
      <c r="P100" s="1"/>
      <c r="Q100" s="1"/>
      <c r="R100" s="1"/>
      <c r="S100" s="1"/>
      <c r="T100" s="1"/>
      <c r="U100" s="1"/>
      <c r="V100" s="1"/>
      <c r="W100" s="1"/>
      <c r="X100" s="1"/>
      <c r="Y100" s="1"/>
      <c r="Z100" s="1"/>
      <c r="AA100" s="1"/>
      <c r="AB100" s="1"/>
      <c r="AC100" s="1"/>
      <c r="AD100" s="1"/>
    </row>
    <row r="101" spans="1:30" ht="19.5" hidden="1" customHeight="1" x14ac:dyDescent="0.2">
      <c r="A101" s="1"/>
      <c r="B101" s="8" t="s">
        <v>107</v>
      </c>
      <c r="C101" s="214" t="s">
        <v>108</v>
      </c>
      <c r="D101" s="191"/>
      <c r="E101" s="191"/>
      <c r="F101" s="191"/>
      <c r="G101" s="191"/>
      <c r="H101" s="191"/>
      <c r="I101" s="192"/>
      <c r="J101" s="29">
        <f>J94</f>
        <v>155.66999999999999</v>
      </c>
      <c r="K101" s="1"/>
      <c r="L101" s="1"/>
      <c r="M101" s="1"/>
      <c r="N101" s="1"/>
      <c r="O101" s="1"/>
      <c r="P101" s="1"/>
      <c r="Q101" s="1"/>
      <c r="R101" s="1"/>
      <c r="S101" s="1"/>
      <c r="T101" s="1"/>
      <c r="U101" s="1"/>
      <c r="V101" s="1"/>
      <c r="W101" s="1"/>
      <c r="X101" s="1"/>
      <c r="Y101" s="1"/>
      <c r="Z101" s="1"/>
      <c r="AA101" s="1"/>
      <c r="AB101" s="1"/>
      <c r="AC101" s="1"/>
      <c r="AD101" s="1"/>
    </row>
    <row r="102" spans="1:30" ht="19.5" hidden="1" customHeight="1" x14ac:dyDescent="0.2">
      <c r="A102" s="1"/>
      <c r="B102" s="8" t="s">
        <v>121</v>
      </c>
      <c r="C102" s="214" t="s">
        <v>117</v>
      </c>
      <c r="D102" s="191"/>
      <c r="E102" s="191"/>
      <c r="F102" s="191"/>
      <c r="G102" s="191"/>
      <c r="H102" s="191"/>
      <c r="I102" s="192"/>
      <c r="J102" s="29">
        <f>J98</f>
        <v>0</v>
      </c>
      <c r="K102" s="1"/>
      <c r="L102" s="1"/>
      <c r="M102" s="1"/>
      <c r="N102" s="1"/>
      <c r="O102" s="1"/>
      <c r="P102" s="1"/>
      <c r="Q102" s="1"/>
      <c r="R102" s="1"/>
      <c r="S102" s="1"/>
      <c r="T102" s="1"/>
      <c r="U102" s="1"/>
      <c r="V102" s="1"/>
      <c r="W102" s="1"/>
      <c r="X102" s="1"/>
      <c r="Y102" s="1"/>
      <c r="Z102" s="1"/>
      <c r="AA102" s="1"/>
      <c r="AB102" s="1"/>
      <c r="AC102" s="1"/>
      <c r="AD102" s="1"/>
    </row>
    <row r="103" spans="1:30" ht="19.5" hidden="1" customHeight="1" x14ac:dyDescent="0.2">
      <c r="A103" s="1"/>
      <c r="B103" s="213" t="s">
        <v>51</v>
      </c>
      <c r="C103" s="191"/>
      <c r="D103" s="191"/>
      <c r="E103" s="191"/>
      <c r="F103" s="191"/>
      <c r="G103" s="191"/>
      <c r="H103" s="191"/>
      <c r="I103" s="192"/>
      <c r="J103" s="35">
        <f>SUM(J101+J102)</f>
        <v>155.66999999999999</v>
      </c>
      <c r="K103" s="1"/>
      <c r="L103" s="1"/>
      <c r="M103" s="1"/>
      <c r="N103" s="1"/>
      <c r="O103" s="1"/>
      <c r="P103" s="1"/>
      <c r="Q103" s="1"/>
      <c r="R103" s="1"/>
      <c r="S103" s="1"/>
      <c r="T103" s="1"/>
      <c r="U103" s="1"/>
      <c r="V103" s="1"/>
      <c r="W103" s="1"/>
      <c r="X103" s="1"/>
      <c r="Y103" s="1"/>
      <c r="Z103" s="1"/>
      <c r="AA103" s="1"/>
      <c r="AB103" s="1"/>
      <c r="AC103" s="1"/>
      <c r="AD103" s="1"/>
    </row>
    <row r="104" spans="1:30" ht="25.5" customHeight="1" x14ac:dyDescent="0.2">
      <c r="A104" s="1"/>
      <c r="B104" s="201" t="s">
        <v>122</v>
      </c>
      <c r="C104" s="191"/>
      <c r="D104" s="191"/>
      <c r="E104" s="191"/>
      <c r="F104" s="191"/>
      <c r="G104" s="191"/>
      <c r="H104" s="191"/>
      <c r="I104" s="191"/>
      <c r="J104" s="192"/>
      <c r="K104" s="1"/>
      <c r="L104" s="1"/>
      <c r="M104" s="1"/>
      <c r="N104" s="1"/>
      <c r="O104" s="1"/>
      <c r="P104" s="1"/>
      <c r="Q104" s="1"/>
      <c r="R104" s="1"/>
      <c r="S104" s="1"/>
      <c r="T104" s="1"/>
      <c r="U104" s="1"/>
      <c r="V104" s="1"/>
      <c r="W104" s="1"/>
      <c r="X104" s="1"/>
      <c r="Y104" s="1"/>
      <c r="Z104" s="1"/>
      <c r="AA104" s="1"/>
      <c r="AB104" s="1"/>
      <c r="AC104" s="1"/>
      <c r="AD104" s="1"/>
    </row>
    <row r="105" spans="1:30" ht="14.25" customHeight="1" x14ac:dyDescent="0.2">
      <c r="A105" s="1"/>
      <c r="B105" s="36">
        <v>5</v>
      </c>
      <c r="C105" s="228" t="s">
        <v>123</v>
      </c>
      <c r="D105" s="191"/>
      <c r="E105" s="191"/>
      <c r="F105" s="191"/>
      <c r="G105" s="191"/>
      <c r="H105" s="191"/>
      <c r="I105" s="192"/>
      <c r="J105" s="36" t="s">
        <v>48</v>
      </c>
      <c r="K105" s="1"/>
      <c r="L105" s="1"/>
      <c r="M105" s="1"/>
      <c r="N105" s="1"/>
      <c r="O105" s="1"/>
      <c r="P105" s="1"/>
      <c r="Q105" s="1"/>
      <c r="R105" s="1"/>
      <c r="S105" s="1"/>
      <c r="T105" s="1"/>
      <c r="U105" s="1"/>
      <c r="V105" s="1"/>
      <c r="W105" s="1"/>
      <c r="X105" s="1"/>
      <c r="Y105" s="1"/>
      <c r="Z105" s="1"/>
      <c r="AA105" s="1"/>
      <c r="AB105" s="1"/>
      <c r="AC105" s="1"/>
      <c r="AD105" s="1"/>
    </row>
    <row r="106" spans="1:30" ht="17.25" customHeight="1" x14ac:dyDescent="0.2">
      <c r="A106" s="1"/>
      <c r="B106" s="58" t="s">
        <v>6</v>
      </c>
      <c r="C106" s="247" t="s">
        <v>124</v>
      </c>
      <c r="D106" s="191"/>
      <c r="E106" s="191"/>
      <c r="F106" s="191"/>
      <c r="G106" s="191"/>
      <c r="H106" s="191"/>
      <c r="I106" s="192"/>
      <c r="J106" s="59">
        <f>'Insumos IFRS'!G101</f>
        <v>869.04999999999984</v>
      </c>
      <c r="K106" s="1"/>
      <c r="L106" s="1"/>
      <c r="M106" s="1"/>
      <c r="N106" s="1"/>
      <c r="O106" s="1"/>
      <c r="P106" s="1"/>
      <c r="Q106" s="1"/>
      <c r="R106" s="1"/>
      <c r="S106" s="1"/>
      <c r="T106" s="1"/>
      <c r="U106" s="1"/>
      <c r="V106" s="1"/>
      <c r="W106" s="1"/>
      <c r="X106" s="1"/>
      <c r="Y106" s="1"/>
      <c r="Z106" s="1"/>
      <c r="AA106" s="1"/>
      <c r="AB106" s="1"/>
      <c r="AC106" s="1"/>
      <c r="AD106" s="1"/>
    </row>
    <row r="107" spans="1:30" ht="15.75" customHeight="1" x14ac:dyDescent="0.2">
      <c r="A107" s="1"/>
      <c r="B107" s="58" t="s">
        <v>9</v>
      </c>
      <c r="C107" s="247" t="s">
        <v>125</v>
      </c>
      <c r="D107" s="191"/>
      <c r="E107" s="191"/>
      <c r="F107" s="191"/>
      <c r="G107" s="191"/>
      <c r="H107" s="191"/>
      <c r="I107" s="192"/>
      <c r="J107" s="59">
        <f>'Insumos IFRS'!G102</f>
        <v>72.42083333333332</v>
      </c>
      <c r="K107" s="1"/>
      <c r="L107" s="1"/>
      <c r="M107" s="1"/>
      <c r="N107" s="1"/>
      <c r="O107" s="1"/>
      <c r="P107" s="1"/>
      <c r="Q107" s="1"/>
      <c r="R107" s="1"/>
      <c r="S107" s="1"/>
      <c r="T107" s="1"/>
      <c r="U107" s="1"/>
      <c r="V107" s="1"/>
      <c r="W107" s="1"/>
      <c r="X107" s="1"/>
      <c r="Y107" s="1"/>
      <c r="Z107" s="1"/>
      <c r="AA107" s="1"/>
      <c r="AB107" s="1"/>
      <c r="AC107" s="1"/>
      <c r="AD107" s="1"/>
    </row>
    <row r="108" spans="1:30" ht="15.75" customHeight="1" x14ac:dyDescent="0.2">
      <c r="A108" s="1"/>
      <c r="B108" s="58" t="s">
        <v>12</v>
      </c>
      <c r="C108" s="248" t="s">
        <v>126</v>
      </c>
      <c r="D108" s="191"/>
      <c r="E108" s="191"/>
      <c r="F108" s="191"/>
      <c r="G108" s="191"/>
      <c r="H108" s="191"/>
      <c r="I108" s="192"/>
      <c r="J108" s="59">
        <f>'Insumos IFRS'!G103</f>
        <v>254.24833333333331</v>
      </c>
      <c r="K108" s="1"/>
      <c r="L108" s="1"/>
      <c r="M108" s="1"/>
      <c r="N108" s="1"/>
      <c r="O108" s="1"/>
      <c r="P108" s="1"/>
      <c r="Q108" s="1"/>
      <c r="R108" s="1"/>
      <c r="S108" s="1"/>
      <c r="T108" s="1"/>
      <c r="U108" s="1"/>
      <c r="V108" s="1"/>
      <c r="W108" s="1"/>
      <c r="X108" s="1"/>
      <c r="Y108" s="1"/>
      <c r="Z108" s="1"/>
      <c r="AA108" s="1"/>
      <c r="AB108" s="1"/>
      <c r="AC108" s="1"/>
      <c r="AD108" s="1"/>
    </row>
    <row r="109" spans="1:30" ht="15.75" customHeight="1" x14ac:dyDescent="0.2">
      <c r="A109" s="1"/>
      <c r="B109" s="58" t="s">
        <v>15</v>
      </c>
      <c r="C109" s="248" t="s">
        <v>127</v>
      </c>
      <c r="D109" s="191"/>
      <c r="E109" s="191"/>
      <c r="F109" s="191"/>
      <c r="G109" s="191"/>
      <c r="H109" s="191"/>
      <c r="I109" s="192"/>
      <c r="J109" s="59">
        <f>'Insumos IFRS'!G104</f>
        <v>63.767499999999984</v>
      </c>
      <c r="K109" s="1"/>
      <c r="L109" s="1"/>
      <c r="M109" s="1"/>
      <c r="N109" s="1"/>
      <c r="O109" s="1"/>
      <c r="P109" s="1"/>
      <c r="Q109" s="1"/>
      <c r="R109" s="1"/>
      <c r="S109" s="1"/>
      <c r="T109" s="1"/>
      <c r="U109" s="1"/>
      <c r="V109" s="1"/>
      <c r="W109" s="1"/>
      <c r="X109" s="1"/>
      <c r="Y109" s="1"/>
      <c r="Z109" s="1"/>
      <c r="AA109" s="1"/>
      <c r="AB109" s="1"/>
      <c r="AC109" s="1"/>
      <c r="AD109" s="1"/>
    </row>
    <row r="110" spans="1:30" ht="15.75" customHeight="1" x14ac:dyDescent="0.2">
      <c r="A110" s="1"/>
      <c r="B110" s="58" t="s">
        <v>38</v>
      </c>
      <c r="C110" s="247" t="s">
        <v>128</v>
      </c>
      <c r="D110" s="191"/>
      <c r="E110" s="191"/>
      <c r="F110" s="191"/>
      <c r="G110" s="191"/>
      <c r="H110" s="191"/>
      <c r="I110" s="192"/>
      <c r="J110" s="60">
        <v>8.5399999999999991</v>
      </c>
      <c r="K110" s="1"/>
      <c r="L110" s="1"/>
      <c r="M110" s="1"/>
      <c r="N110" s="1"/>
      <c r="O110" s="1"/>
      <c r="P110" s="1"/>
      <c r="Q110" s="1"/>
      <c r="R110" s="1"/>
      <c r="S110" s="1"/>
      <c r="T110" s="1"/>
      <c r="U110" s="1"/>
      <c r="V110" s="1"/>
      <c r="W110" s="1"/>
      <c r="X110" s="1"/>
      <c r="Y110" s="1"/>
      <c r="Z110" s="1"/>
      <c r="AA110" s="1"/>
      <c r="AB110" s="1"/>
      <c r="AC110" s="1"/>
      <c r="AD110" s="1"/>
    </row>
    <row r="111" spans="1:30" ht="15.75" customHeight="1" x14ac:dyDescent="0.2">
      <c r="A111" s="1"/>
      <c r="B111" s="215" t="s">
        <v>42</v>
      </c>
      <c r="C111" s="191"/>
      <c r="D111" s="191"/>
      <c r="E111" s="191"/>
      <c r="F111" s="191"/>
      <c r="G111" s="191"/>
      <c r="H111" s="191"/>
      <c r="I111" s="192"/>
      <c r="J111" s="48">
        <f>SUM(J106:J110)</f>
        <v>1268.0266666666664</v>
      </c>
      <c r="K111" s="1"/>
      <c r="L111" s="1"/>
      <c r="M111" s="1"/>
      <c r="N111" s="1"/>
      <c r="O111" s="1"/>
      <c r="P111" s="1"/>
      <c r="Q111" s="1"/>
      <c r="R111" s="1"/>
      <c r="S111" s="1"/>
      <c r="T111" s="1"/>
      <c r="U111" s="1"/>
      <c r="V111" s="1"/>
      <c r="W111" s="1"/>
      <c r="X111" s="1"/>
      <c r="Y111" s="1"/>
      <c r="Z111" s="1"/>
      <c r="AA111" s="1"/>
      <c r="AB111" s="1"/>
      <c r="AC111" s="1"/>
      <c r="AD111" s="1"/>
    </row>
    <row r="112" spans="1:30" ht="14.25" customHeight="1" x14ac:dyDescent="0.2">
      <c r="A112" s="1"/>
      <c r="B112" s="249" t="s">
        <v>129</v>
      </c>
      <c r="C112" s="191"/>
      <c r="D112" s="191"/>
      <c r="E112" s="191"/>
      <c r="F112" s="191"/>
      <c r="G112" s="191"/>
      <c r="H112" s="191"/>
      <c r="I112" s="191"/>
      <c r="J112" s="192"/>
      <c r="K112" s="1"/>
      <c r="L112" s="1"/>
      <c r="M112" s="1"/>
      <c r="N112" s="1"/>
      <c r="O112" s="1"/>
      <c r="P112" s="1"/>
      <c r="Q112" s="1"/>
      <c r="R112" s="1"/>
      <c r="S112" s="1"/>
      <c r="T112" s="1"/>
      <c r="U112" s="1"/>
      <c r="V112" s="1"/>
      <c r="W112" s="1"/>
      <c r="X112" s="1"/>
      <c r="Y112" s="1"/>
      <c r="Z112" s="1"/>
      <c r="AA112" s="1"/>
      <c r="AB112" s="1"/>
      <c r="AC112" s="1"/>
      <c r="AD112" s="1"/>
    </row>
    <row r="113" spans="1:30" ht="24.75" customHeight="1" x14ac:dyDescent="0.2">
      <c r="A113" s="1"/>
      <c r="B113" s="224" t="s">
        <v>130</v>
      </c>
      <c r="C113" s="191"/>
      <c r="D113" s="191"/>
      <c r="E113" s="191"/>
      <c r="F113" s="191"/>
      <c r="G113" s="191"/>
      <c r="H113" s="191"/>
      <c r="I113" s="191"/>
      <c r="J113" s="192"/>
      <c r="K113" s="1"/>
      <c r="L113" s="1"/>
      <c r="M113" s="1"/>
      <c r="N113" s="1"/>
      <c r="O113" s="1"/>
      <c r="P113" s="1"/>
      <c r="Q113" s="1"/>
      <c r="R113" s="1"/>
      <c r="S113" s="1"/>
      <c r="T113" s="1"/>
      <c r="U113" s="1"/>
      <c r="V113" s="1"/>
      <c r="W113" s="1"/>
      <c r="X113" s="1"/>
      <c r="Y113" s="1"/>
      <c r="Z113" s="1"/>
      <c r="AA113" s="1"/>
      <c r="AB113" s="1"/>
      <c r="AC113" s="1"/>
      <c r="AD113" s="1"/>
    </row>
    <row r="114" spans="1:30" ht="14.25" customHeight="1" x14ac:dyDescent="0.2">
      <c r="A114" s="1"/>
      <c r="B114" s="36">
        <v>6</v>
      </c>
      <c r="C114" s="222" t="s">
        <v>131</v>
      </c>
      <c r="D114" s="191"/>
      <c r="E114" s="191"/>
      <c r="F114" s="191"/>
      <c r="G114" s="191"/>
      <c r="H114" s="192"/>
      <c r="I114" s="26" t="s">
        <v>56</v>
      </c>
      <c r="J114" s="36" t="s">
        <v>48</v>
      </c>
      <c r="K114" s="1"/>
      <c r="L114" s="1"/>
      <c r="M114" s="1"/>
      <c r="N114" s="1"/>
      <c r="O114" s="1"/>
      <c r="P114" s="1"/>
      <c r="Q114" s="1"/>
      <c r="R114" s="1"/>
      <c r="S114" s="1"/>
      <c r="T114" s="1"/>
      <c r="U114" s="1"/>
      <c r="V114" s="1"/>
      <c r="W114" s="1"/>
      <c r="X114" s="1"/>
      <c r="Y114" s="1"/>
      <c r="Z114" s="1"/>
      <c r="AA114" s="1"/>
      <c r="AB114" s="1"/>
      <c r="AC114" s="1"/>
      <c r="AD114" s="1"/>
    </row>
    <row r="115" spans="1:30" ht="14.25" customHeight="1" x14ac:dyDescent="0.2">
      <c r="A115" s="1"/>
      <c r="B115" s="250" t="s">
        <v>132</v>
      </c>
      <c r="C115" s="191"/>
      <c r="D115" s="191"/>
      <c r="E115" s="191"/>
      <c r="F115" s="191"/>
      <c r="G115" s="191"/>
      <c r="H115" s="192"/>
      <c r="I115" s="61" t="s">
        <v>76</v>
      </c>
      <c r="J115" s="29">
        <f>SUM(J30+J72+J80+J94+J111)</f>
        <v>3627.3366666666661</v>
      </c>
      <c r="K115" s="1"/>
      <c r="L115" s="1"/>
      <c r="M115" s="1"/>
      <c r="N115" s="1"/>
      <c r="O115" s="1"/>
      <c r="P115" s="1"/>
      <c r="Q115" s="1"/>
      <c r="R115" s="1"/>
      <c r="S115" s="1"/>
      <c r="T115" s="1"/>
      <c r="U115" s="1"/>
      <c r="V115" s="1"/>
      <c r="W115" s="1"/>
      <c r="X115" s="1"/>
      <c r="Y115" s="1"/>
      <c r="Z115" s="1"/>
      <c r="AA115" s="1"/>
      <c r="AB115" s="1"/>
      <c r="AC115" s="1"/>
      <c r="AD115" s="1"/>
    </row>
    <row r="116" spans="1:30" ht="15.75" customHeight="1" x14ac:dyDescent="0.2">
      <c r="A116" s="1"/>
      <c r="B116" s="62" t="s">
        <v>6</v>
      </c>
      <c r="C116" s="251" t="s">
        <v>133</v>
      </c>
      <c r="D116" s="191"/>
      <c r="E116" s="191"/>
      <c r="F116" s="191"/>
      <c r="G116" s="191"/>
      <c r="H116" s="192"/>
      <c r="I116" s="63">
        <v>0.03</v>
      </c>
      <c r="J116" s="29">
        <f>ROUND(I116*J115,2)</f>
        <v>108.82</v>
      </c>
      <c r="K116" s="1"/>
      <c r="L116" s="1"/>
      <c r="M116" s="1"/>
      <c r="N116" s="1"/>
      <c r="O116" s="1"/>
      <c r="P116" s="1"/>
      <c r="Q116" s="1"/>
      <c r="R116" s="1"/>
      <c r="S116" s="1"/>
      <c r="T116" s="1"/>
      <c r="U116" s="1"/>
      <c r="V116" s="1"/>
      <c r="W116" s="1"/>
      <c r="X116" s="1"/>
      <c r="Y116" s="1"/>
      <c r="Z116" s="1"/>
      <c r="AA116" s="1"/>
      <c r="AB116" s="1"/>
      <c r="AC116" s="1"/>
      <c r="AD116" s="1"/>
    </row>
    <row r="117" spans="1:30" ht="14.25" customHeight="1" x14ac:dyDescent="0.2">
      <c r="A117" s="1"/>
      <c r="B117" s="250" t="s">
        <v>134</v>
      </c>
      <c r="C117" s="191"/>
      <c r="D117" s="191"/>
      <c r="E117" s="191"/>
      <c r="F117" s="191"/>
      <c r="G117" s="191"/>
      <c r="H117" s="192"/>
      <c r="I117" s="64" t="s">
        <v>76</v>
      </c>
      <c r="J117" s="29">
        <f>J115+J116</f>
        <v>3736.1566666666663</v>
      </c>
      <c r="K117" s="1"/>
      <c r="L117" s="1"/>
      <c r="M117" s="1"/>
      <c r="N117" s="1"/>
      <c r="O117" s="1"/>
      <c r="P117" s="1"/>
      <c r="Q117" s="1"/>
      <c r="R117" s="1"/>
      <c r="S117" s="1"/>
      <c r="T117" s="1"/>
      <c r="U117" s="1"/>
      <c r="V117" s="1"/>
      <c r="W117" s="1"/>
      <c r="X117" s="1"/>
      <c r="Y117" s="1"/>
      <c r="Z117" s="1"/>
      <c r="AA117" s="1"/>
      <c r="AB117" s="1"/>
      <c r="AC117" s="1"/>
      <c r="AD117" s="1"/>
    </row>
    <row r="118" spans="1:30" ht="15.75" customHeight="1" x14ac:dyDescent="0.2">
      <c r="A118" s="1"/>
      <c r="B118" s="62" t="s">
        <v>9</v>
      </c>
      <c r="C118" s="251" t="s">
        <v>135</v>
      </c>
      <c r="D118" s="191"/>
      <c r="E118" s="191"/>
      <c r="F118" s="191"/>
      <c r="G118" s="191"/>
      <c r="H118" s="192"/>
      <c r="I118" s="63">
        <v>6.7900000000000002E-2</v>
      </c>
      <c r="J118" s="29">
        <f>ROUND(I118*J117,2)</f>
        <v>253.69</v>
      </c>
      <c r="K118" s="1"/>
      <c r="L118" s="1"/>
      <c r="M118" s="1"/>
      <c r="N118" s="1"/>
      <c r="O118" s="1"/>
      <c r="P118" s="1"/>
      <c r="Q118" s="1"/>
      <c r="R118" s="1"/>
      <c r="S118" s="1"/>
      <c r="T118" s="1"/>
      <c r="U118" s="1"/>
      <c r="V118" s="1"/>
      <c r="W118" s="1"/>
      <c r="X118" s="1"/>
      <c r="Y118" s="1"/>
      <c r="Z118" s="1"/>
      <c r="AA118" s="1"/>
      <c r="AB118" s="1"/>
      <c r="AC118" s="1"/>
      <c r="AD118" s="1"/>
    </row>
    <row r="119" spans="1:30" ht="14.25" customHeight="1" x14ac:dyDescent="0.2">
      <c r="A119" s="1"/>
      <c r="B119" s="250" t="s">
        <v>136</v>
      </c>
      <c r="C119" s="191"/>
      <c r="D119" s="191"/>
      <c r="E119" s="191"/>
      <c r="F119" s="191"/>
      <c r="G119" s="191"/>
      <c r="H119" s="192"/>
      <c r="I119" s="65" t="s">
        <v>76</v>
      </c>
      <c r="J119" s="66">
        <f>SUM(J115+J116+J118)</f>
        <v>3989.8466666666664</v>
      </c>
      <c r="K119" s="1"/>
      <c r="L119" s="1"/>
      <c r="M119" s="1"/>
      <c r="N119" s="1"/>
      <c r="O119" s="1"/>
      <c r="P119" s="1"/>
      <c r="Q119" s="1"/>
      <c r="R119" s="1"/>
      <c r="S119" s="1"/>
      <c r="T119" s="1"/>
      <c r="U119" s="1"/>
      <c r="V119" s="1"/>
      <c r="W119" s="1"/>
      <c r="X119" s="1"/>
      <c r="Y119" s="1"/>
      <c r="Z119" s="1"/>
      <c r="AA119" s="1"/>
      <c r="AB119" s="1"/>
      <c r="AC119" s="1"/>
      <c r="AD119" s="1"/>
    </row>
    <row r="120" spans="1:30" ht="15.75" customHeight="1" x14ac:dyDescent="0.2">
      <c r="A120" s="1"/>
      <c r="B120" s="67" t="s">
        <v>12</v>
      </c>
      <c r="C120" s="251" t="s">
        <v>137</v>
      </c>
      <c r="D120" s="191"/>
      <c r="E120" s="191"/>
      <c r="F120" s="191"/>
      <c r="G120" s="191"/>
      <c r="H120" s="191"/>
      <c r="I120" s="68"/>
      <c r="J120" s="69"/>
      <c r="K120" s="1"/>
      <c r="L120" s="1"/>
      <c r="M120" s="1"/>
      <c r="N120" s="1"/>
      <c r="O120" s="1"/>
      <c r="P120" s="1"/>
      <c r="Q120" s="1"/>
      <c r="R120" s="1"/>
      <c r="S120" s="1"/>
      <c r="T120" s="1"/>
      <c r="U120" s="1"/>
      <c r="V120" s="1"/>
      <c r="W120" s="1"/>
      <c r="X120" s="1"/>
      <c r="Y120" s="1"/>
      <c r="Z120" s="1"/>
      <c r="AA120" s="1"/>
      <c r="AB120" s="1"/>
      <c r="AC120" s="1"/>
      <c r="AD120" s="1"/>
    </row>
    <row r="121" spans="1:30" ht="12.75" customHeight="1" x14ac:dyDescent="0.2">
      <c r="A121" s="1"/>
      <c r="B121" s="21"/>
      <c r="C121" s="251" t="s">
        <v>138</v>
      </c>
      <c r="D121" s="191"/>
      <c r="E121" s="191"/>
      <c r="F121" s="191"/>
      <c r="G121" s="191"/>
      <c r="H121" s="191"/>
      <c r="I121" s="68"/>
      <c r="J121" s="69"/>
      <c r="K121" s="1"/>
      <c r="L121" s="1"/>
      <c r="M121" s="1"/>
      <c r="N121" s="1"/>
      <c r="O121" s="1"/>
      <c r="P121" s="1"/>
      <c r="Q121" s="1"/>
      <c r="R121" s="1"/>
      <c r="S121" s="1"/>
      <c r="T121" s="1"/>
      <c r="U121" s="1"/>
      <c r="V121" s="1"/>
      <c r="W121" s="1"/>
      <c r="X121" s="1"/>
      <c r="Y121" s="1"/>
      <c r="Z121" s="1"/>
      <c r="AA121" s="1"/>
      <c r="AB121" s="1"/>
      <c r="AC121" s="1"/>
      <c r="AD121" s="1"/>
    </row>
    <row r="122" spans="1:30" ht="36" customHeight="1" x14ac:dyDescent="0.2">
      <c r="A122" s="1"/>
      <c r="B122" s="21"/>
      <c r="C122" s="252" t="s">
        <v>139</v>
      </c>
      <c r="D122" s="191"/>
      <c r="E122" s="191"/>
      <c r="F122" s="191"/>
      <c r="G122" s="191"/>
      <c r="H122" s="192"/>
      <c r="I122" s="70">
        <v>7.5999999999999998E-2</v>
      </c>
      <c r="J122" s="29">
        <f t="shared" ref="J122:J123" si="3">ROUND(($J$119/(1-$I$130))*I122,2)</f>
        <v>343.6</v>
      </c>
      <c r="K122" s="1"/>
      <c r="L122" s="1"/>
      <c r="M122" s="1"/>
      <c r="N122" s="1"/>
      <c r="O122" s="1"/>
      <c r="P122" s="1"/>
      <c r="Q122" s="1"/>
      <c r="R122" s="1"/>
      <c r="S122" s="1"/>
      <c r="T122" s="1"/>
      <c r="U122" s="1"/>
      <c r="V122" s="1"/>
      <c r="W122" s="1"/>
      <c r="X122" s="1"/>
      <c r="Y122" s="1"/>
      <c r="Z122" s="1"/>
      <c r="AA122" s="1"/>
      <c r="AB122" s="1"/>
      <c r="AC122" s="1"/>
      <c r="AD122" s="1"/>
    </row>
    <row r="123" spans="1:30" ht="35.25" customHeight="1" x14ac:dyDescent="0.2">
      <c r="A123" s="1"/>
      <c r="B123" s="21"/>
      <c r="C123" s="252" t="s">
        <v>140</v>
      </c>
      <c r="D123" s="191"/>
      <c r="E123" s="191"/>
      <c r="F123" s="191"/>
      <c r="G123" s="191"/>
      <c r="H123" s="192"/>
      <c r="I123" s="70">
        <v>1.6500000000000001E-2</v>
      </c>
      <c r="J123" s="29">
        <f t="shared" si="3"/>
        <v>74.599999999999994</v>
      </c>
      <c r="K123" s="1"/>
      <c r="L123" s="1"/>
      <c r="M123" s="1"/>
      <c r="N123" s="1"/>
      <c r="O123" s="1"/>
      <c r="P123" s="1"/>
      <c r="Q123" s="1"/>
      <c r="R123" s="1"/>
      <c r="S123" s="1"/>
      <c r="T123" s="1"/>
      <c r="U123" s="1"/>
      <c r="V123" s="1"/>
      <c r="W123" s="1"/>
      <c r="X123" s="1"/>
      <c r="Y123" s="1"/>
      <c r="Z123" s="1"/>
      <c r="AA123" s="1"/>
      <c r="AB123" s="1"/>
      <c r="AC123" s="1"/>
      <c r="AD123" s="1"/>
    </row>
    <row r="124" spans="1:30" ht="22.5" customHeight="1" x14ac:dyDescent="0.2">
      <c r="A124" s="71"/>
      <c r="B124" s="72"/>
      <c r="C124" s="253" t="s">
        <v>141</v>
      </c>
      <c r="D124" s="191"/>
      <c r="E124" s="191"/>
      <c r="F124" s="191"/>
      <c r="G124" s="191"/>
      <c r="H124" s="192"/>
      <c r="I124" s="73" t="s">
        <v>76</v>
      </c>
      <c r="J124" s="74" t="s">
        <v>76</v>
      </c>
      <c r="K124" s="71"/>
      <c r="L124" s="71"/>
      <c r="M124" s="71"/>
      <c r="N124" s="71"/>
      <c r="O124" s="71"/>
      <c r="P124" s="71"/>
      <c r="Q124" s="71"/>
      <c r="R124" s="71"/>
      <c r="S124" s="71"/>
      <c r="T124" s="71"/>
      <c r="U124" s="71"/>
      <c r="V124" s="71"/>
      <c r="W124" s="71"/>
      <c r="X124" s="71"/>
      <c r="Y124" s="71"/>
      <c r="Z124" s="71"/>
      <c r="AA124" s="71"/>
      <c r="AB124" s="71"/>
      <c r="AC124" s="71"/>
      <c r="AD124" s="71"/>
    </row>
    <row r="125" spans="1:30" ht="24" customHeight="1" x14ac:dyDescent="0.2">
      <c r="A125" s="71"/>
      <c r="B125" s="72"/>
      <c r="C125" s="253" t="s">
        <v>142</v>
      </c>
      <c r="D125" s="191"/>
      <c r="E125" s="191"/>
      <c r="F125" s="191"/>
      <c r="G125" s="191"/>
      <c r="H125" s="192"/>
      <c r="I125" s="73" t="s">
        <v>76</v>
      </c>
      <c r="J125" s="74" t="s">
        <v>76</v>
      </c>
      <c r="K125" s="71"/>
      <c r="L125" s="71"/>
      <c r="M125" s="71"/>
      <c r="N125" s="71"/>
      <c r="O125" s="71"/>
      <c r="P125" s="71"/>
      <c r="Q125" s="71"/>
      <c r="R125" s="71"/>
      <c r="S125" s="71"/>
      <c r="T125" s="71"/>
      <c r="U125" s="71"/>
      <c r="V125" s="71"/>
      <c r="W125" s="71"/>
      <c r="X125" s="71"/>
      <c r="Y125" s="71"/>
      <c r="Z125" s="71"/>
      <c r="AA125" s="71"/>
      <c r="AB125" s="71"/>
      <c r="AC125" s="71"/>
      <c r="AD125" s="71"/>
    </row>
    <row r="126" spans="1:30" ht="15" customHeight="1" x14ac:dyDescent="0.2">
      <c r="A126" s="71"/>
      <c r="B126" s="72"/>
      <c r="C126" s="254" t="s">
        <v>143</v>
      </c>
      <c r="D126" s="191"/>
      <c r="E126" s="191"/>
      <c r="F126" s="191"/>
      <c r="G126" s="191"/>
      <c r="H126" s="191"/>
      <c r="I126" s="73" t="s">
        <v>76</v>
      </c>
      <c r="J126" s="74" t="s">
        <v>76</v>
      </c>
      <c r="K126" s="71"/>
      <c r="L126" s="71"/>
      <c r="M126" s="71"/>
      <c r="N126" s="71"/>
      <c r="O126" s="71"/>
      <c r="P126" s="71"/>
      <c r="Q126" s="71"/>
      <c r="R126" s="71"/>
      <c r="S126" s="71"/>
      <c r="T126" s="71"/>
      <c r="U126" s="71"/>
      <c r="V126" s="71"/>
      <c r="W126" s="71"/>
      <c r="X126" s="71"/>
      <c r="Y126" s="71"/>
      <c r="Z126" s="71"/>
      <c r="AA126" s="71"/>
      <c r="AB126" s="71"/>
      <c r="AC126" s="71"/>
      <c r="AD126" s="71"/>
    </row>
    <row r="127" spans="1:30" ht="18" customHeight="1" x14ac:dyDescent="0.2">
      <c r="A127" s="1"/>
      <c r="B127" s="21"/>
      <c r="C127" s="251" t="s">
        <v>144</v>
      </c>
      <c r="D127" s="191"/>
      <c r="E127" s="191"/>
      <c r="F127" s="191"/>
      <c r="G127" s="191"/>
      <c r="H127" s="191"/>
      <c r="I127" s="68"/>
      <c r="J127" s="69"/>
      <c r="K127" s="1"/>
      <c r="L127" s="1"/>
      <c r="M127" s="1"/>
      <c r="N127" s="1"/>
      <c r="O127" s="1"/>
      <c r="P127" s="1"/>
      <c r="Q127" s="1"/>
      <c r="R127" s="1"/>
      <c r="S127" s="1"/>
      <c r="T127" s="1"/>
      <c r="U127" s="1"/>
      <c r="V127" s="1"/>
      <c r="W127" s="1"/>
      <c r="X127" s="1"/>
      <c r="Y127" s="1"/>
      <c r="Z127" s="1"/>
      <c r="AA127" s="1"/>
      <c r="AB127" s="1"/>
      <c r="AC127" s="1"/>
      <c r="AD127" s="1"/>
    </row>
    <row r="128" spans="1:30" ht="14.25" customHeight="1" x14ac:dyDescent="0.2">
      <c r="A128" s="1"/>
      <c r="B128" s="21"/>
      <c r="C128" s="252" t="s">
        <v>145</v>
      </c>
      <c r="D128" s="191"/>
      <c r="E128" s="191"/>
      <c r="F128" s="191"/>
      <c r="G128" s="191"/>
      <c r="H128" s="192"/>
      <c r="I128" s="75">
        <v>2.5000000000000001E-2</v>
      </c>
      <c r="J128" s="29">
        <f>ROUND(($J$119/(1-$I$130))*I128,2)</f>
        <v>113.03</v>
      </c>
      <c r="K128" s="1"/>
      <c r="L128" s="1"/>
      <c r="M128" s="1"/>
      <c r="N128" s="1"/>
      <c r="O128" s="1"/>
      <c r="P128" s="1"/>
      <c r="Q128" s="1"/>
      <c r="R128" s="1"/>
      <c r="S128" s="1"/>
      <c r="T128" s="1"/>
      <c r="U128" s="1"/>
      <c r="V128" s="1"/>
      <c r="W128" s="1"/>
      <c r="X128" s="1"/>
      <c r="Y128" s="1"/>
      <c r="Z128" s="1"/>
      <c r="AA128" s="1"/>
      <c r="AB128" s="1"/>
      <c r="AC128" s="1"/>
      <c r="AD128" s="1"/>
    </row>
    <row r="129" spans="1:30" ht="15.75" customHeight="1" x14ac:dyDescent="0.2">
      <c r="A129" s="1"/>
      <c r="B129" s="215" t="s">
        <v>51</v>
      </c>
      <c r="C129" s="191"/>
      <c r="D129" s="191"/>
      <c r="E129" s="191"/>
      <c r="F129" s="191"/>
      <c r="G129" s="191"/>
      <c r="H129" s="191"/>
      <c r="I129" s="192"/>
      <c r="J129" s="35">
        <f>SUM(J116+J118+J122+J123+J128)</f>
        <v>893.74</v>
      </c>
      <c r="K129" s="1"/>
      <c r="L129" s="1"/>
      <c r="M129" s="1"/>
      <c r="N129" s="1"/>
      <c r="O129" s="1"/>
      <c r="P129" s="1"/>
      <c r="Q129" s="1"/>
      <c r="R129" s="1"/>
      <c r="S129" s="1"/>
      <c r="T129" s="1"/>
      <c r="U129" s="1"/>
      <c r="V129" s="1"/>
      <c r="W129" s="1"/>
      <c r="X129" s="1"/>
      <c r="Y129" s="1"/>
      <c r="Z129" s="1"/>
      <c r="AA129" s="1"/>
      <c r="AB129" s="1"/>
      <c r="AC129" s="1"/>
      <c r="AD129" s="1"/>
    </row>
    <row r="130" spans="1:30" ht="15.75" customHeight="1" x14ac:dyDescent="0.2">
      <c r="A130" s="1"/>
      <c r="B130" s="213" t="s">
        <v>146</v>
      </c>
      <c r="C130" s="191"/>
      <c r="D130" s="191"/>
      <c r="E130" s="191"/>
      <c r="F130" s="191"/>
      <c r="G130" s="191"/>
      <c r="H130" s="192"/>
      <c r="I130" s="76">
        <f t="shared" ref="I130:J130" si="4">SUM(I122:I128)</f>
        <v>0.11749999999999999</v>
      </c>
      <c r="J130" s="35">
        <f t="shared" si="4"/>
        <v>531.23</v>
      </c>
      <c r="K130" s="1"/>
      <c r="L130" s="1"/>
      <c r="M130" s="1"/>
      <c r="N130" s="1"/>
      <c r="O130" s="1"/>
      <c r="P130" s="1"/>
      <c r="Q130" s="1"/>
      <c r="R130" s="1"/>
      <c r="S130" s="1"/>
      <c r="T130" s="1"/>
      <c r="U130" s="1"/>
      <c r="V130" s="1"/>
      <c r="W130" s="1"/>
      <c r="X130" s="1"/>
      <c r="Y130" s="1"/>
      <c r="Z130" s="1"/>
      <c r="AA130" s="1"/>
      <c r="AB130" s="1"/>
      <c r="AC130" s="1"/>
      <c r="AD130" s="1"/>
    </row>
    <row r="131" spans="1:30" ht="25.5" customHeight="1" x14ac:dyDescent="0.2">
      <c r="A131" s="1"/>
      <c r="B131" s="210" t="s">
        <v>147</v>
      </c>
      <c r="C131" s="191"/>
      <c r="D131" s="191"/>
      <c r="E131" s="191"/>
      <c r="F131" s="191"/>
      <c r="G131" s="191"/>
      <c r="H131" s="191"/>
      <c r="I131" s="191"/>
      <c r="J131" s="192"/>
      <c r="K131" s="1"/>
      <c r="L131" s="1"/>
      <c r="M131" s="1"/>
      <c r="N131" s="1"/>
      <c r="O131" s="1"/>
      <c r="P131" s="1"/>
      <c r="Q131" s="1"/>
      <c r="R131" s="1"/>
      <c r="S131" s="1"/>
      <c r="T131" s="1"/>
      <c r="U131" s="1"/>
      <c r="V131" s="1"/>
      <c r="W131" s="1"/>
      <c r="X131" s="1"/>
      <c r="Y131" s="1"/>
      <c r="Z131" s="1"/>
      <c r="AA131" s="1"/>
      <c r="AB131" s="1"/>
      <c r="AC131" s="1"/>
      <c r="AD131" s="1"/>
    </row>
    <row r="132" spans="1:30" ht="18" customHeight="1" x14ac:dyDescent="0.2">
      <c r="A132" s="1"/>
      <c r="B132" s="255" t="s">
        <v>148</v>
      </c>
      <c r="C132" s="191"/>
      <c r="D132" s="191"/>
      <c r="E132" s="191"/>
      <c r="F132" s="191"/>
      <c r="G132" s="191"/>
      <c r="H132" s="191"/>
      <c r="I132" s="191"/>
      <c r="J132" s="192"/>
      <c r="K132" s="1"/>
      <c r="L132" s="1"/>
      <c r="M132" s="1"/>
      <c r="N132" s="1"/>
      <c r="O132" s="1"/>
      <c r="P132" s="1"/>
      <c r="Q132" s="1"/>
      <c r="R132" s="1"/>
      <c r="S132" s="1"/>
      <c r="T132" s="1"/>
      <c r="U132" s="1"/>
      <c r="V132" s="1"/>
      <c r="W132" s="1"/>
      <c r="X132" s="1"/>
      <c r="Y132" s="1"/>
      <c r="Z132" s="1"/>
      <c r="AA132" s="1"/>
      <c r="AB132" s="1"/>
      <c r="AC132" s="1"/>
      <c r="AD132" s="1"/>
    </row>
    <row r="133" spans="1:30" ht="14.25" customHeight="1" x14ac:dyDescent="0.2">
      <c r="A133" s="1"/>
      <c r="B133" s="200" t="s">
        <v>149</v>
      </c>
      <c r="C133" s="191"/>
      <c r="D133" s="191"/>
      <c r="E133" s="191"/>
      <c r="F133" s="191"/>
      <c r="G133" s="191"/>
      <c r="H133" s="191"/>
      <c r="I133" s="192"/>
      <c r="J133" s="77" t="s">
        <v>48</v>
      </c>
      <c r="K133" s="1"/>
      <c r="L133" s="1"/>
      <c r="M133" s="1"/>
      <c r="N133" s="1"/>
      <c r="O133" s="1"/>
      <c r="P133" s="1"/>
      <c r="Q133" s="1"/>
      <c r="R133" s="1"/>
      <c r="S133" s="1"/>
      <c r="T133" s="1"/>
      <c r="U133" s="1"/>
      <c r="V133" s="1"/>
      <c r="W133" s="1"/>
      <c r="X133" s="1"/>
      <c r="Y133" s="1"/>
      <c r="Z133" s="1"/>
      <c r="AA133" s="1"/>
      <c r="AB133" s="1"/>
      <c r="AC133" s="1"/>
      <c r="AD133" s="1"/>
    </row>
    <row r="134" spans="1:30" ht="14.25" customHeight="1" x14ac:dyDescent="0.2">
      <c r="A134" s="1"/>
      <c r="B134" s="78" t="s">
        <v>6</v>
      </c>
      <c r="C134" s="256" t="s">
        <v>150</v>
      </c>
      <c r="D134" s="191"/>
      <c r="E134" s="191"/>
      <c r="F134" s="191"/>
      <c r="G134" s="191"/>
      <c r="H134" s="191"/>
      <c r="I134" s="191"/>
      <c r="J134" s="60">
        <f>J30</f>
        <v>902.4</v>
      </c>
      <c r="K134" s="1"/>
      <c r="L134" s="1"/>
      <c r="M134" s="1"/>
      <c r="N134" s="1"/>
      <c r="O134" s="1"/>
      <c r="P134" s="1"/>
      <c r="Q134" s="1"/>
      <c r="R134" s="1"/>
      <c r="S134" s="1"/>
      <c r="T134" s="1"/>
      <c r="U134" s="1"/>
      <c r="V134" s="1"/>
      <c r="W134" s="1"/>
      <c r="X134" s="1"/>
      <c r="Y134" s="1"/>
      <c r="Z134" s="1"/>
      <c r="AA134" s="1"/>
      <c r="AB134" s="1"/>
      <c r="AC134" s="1"/>
      <c r="AD134" s="1"/>
    </row>
    <row r="135" spans="1:30" ht="14.25" customHeight="1" x14ac:dyDescent="0.2">
      <c r="A135" s="1"/>
      <c r="B135" s="78" t="s">
        <v>9</v>
      </c>
      <c r="C135" s="256" t="s">
        <v>44</v>
      </c>
      <c r="D135" s="191"/>
      <c r="E135" s="191"/>
      <c r="F135" s="191"/>
      <c r="G135" s="191"/>
      <c r="H135" s="191"/>
      <c r="I135" s="191"/>
      <c r="J135" s="60">
        <f>J72</f>
        <v>1236.24</v>
      </c>
      <c r="K135" s="1"/>
      <c r="L135" s="1"/>
      <c r="M135" s="1"/>
      <c r="N135" s="1"/>
      <c r="O135" s="1"/>
      <c r="P135" s="1"/>
      <c r="Q135" s="1"/>
      <c r="R135" s="1"/>
      <c r="S135" s="1"/>
      <c r="T135" s="1"/>
      <c r="U135" s="1"/>
      <c r="V135" s="1"/>
      <c r="W135" s="1"/>
      <c r="X135" s="1"/>
      <c r="Y135" s="1"/>
      <c r="Z135" s="1"/>
      <c r="AA135" s="1"/>
      <c r="AB135" s="1"/>
      <c r="AC135" s="1"/>
      <c r="AD135" s="1"/>
    </row>
    <row r="136" spans="1:30" ht="14.25" customHeight="1" x14ac:dyDescent="0.2">
      <c r="A136" s="1"/>
      <c r="B136" s="78" t="s">
        <v>12</v>
      </c>
      <c r="C136" s="256" t="s">
        <v>151</v>
      </c>
      <c r="D136" s="191"/>
      <c r="E136" s="191"/>
      <c r="F136" s="191"/>
      <c r="G136" s="191"/>
      <c r="H136" s="191"/>
      <c r="I136" s="191"/>
      <c r="J136" s="60">
        <f>J80</f>
        <v>65</v>
      </c>
      <c r="K136" s="1"/>
      <c r="L136" s="1"/>
      <c r="M136" s="1"/>
      <c r="N136" s="1"/>
      <c r="O136" s="1"/>
      <c r="P136" s="1"/>
      <c r="Q136" s="1"/>
      <c r="R136" s="1"/>
      <c r="S136" s="1"/>
      <c r="T136" s="1"/>
      <c r="U136" s="1"/>
      <c r="V136" s="1"/>
      <c r="W136" s="1"/>
      <c r="X136" s="1"/>
      <c r="Y136" s="1"/>
      <c r="Z136" s="1"/>
      <c r="AA136" s="1"/>
      <c r="AB136" s="1"/>
      <c r="AC136" s="1"/>
      <c r="AD136" s="1"/>
    </row>
    <row r="137" spans="1:30" ht="14.25" customHeight="1" x14ac:dyDescent="0.2">
      <c r="A137" s="1"/>
      <c r="B137" s="78" t="s">
        <v>15</v>
      </c>
      <c r="C137" s="256" t="s">
        <v>152</v>
      </c>
      <c r="D137" s="191"/>
      <c r="E137" s="191"/>
      <c r="F137" s="191"/>
      <c r="G137" s="191"/>
      <c r="H137" s="191"/>
      <c r="I137" s="191"/>
      <c r="J137" s="60">
        <f>J94</f>
        <v>155.66999999999999</v>
      </c>
      <c r="K137" s="1"/>
      <c r="L137" s="1"/>
      <c r="M137" s="1"/>
      <c r="N137" s="1"/>
      <c r="O137" s="1"/>
      <c r="P137" s="1"/>
      <c r="Q137" s="1"/>
      <c r="R137" s="1"/>
      <c r="S137" s="1"/>
      <c r="T137" s="1"/>
      <c r="U137" s="1"/>
      <c r="V137" s="1"/>
      <c r="W137" s="1"/>
      <c r="X137" s="1"/>
      <c r="Y137" s="1"/>
      <c r="Z137" s="1"/>
      <c r="AA137" s="1"/>
      <c r="AB137" s="1"/>
      <c r="AC137" s="1"/>
      <c r="AD137" s="1"/>
    </row>
    <row r="138" spans="1:30" ht="14.25" customHeight="1" x14ac:dyDescent="0.2">
      <c r="A138" s="1"/>
      <c r="B138" s="78" t="s">
        <v>38</v>
      </c>
      <c r="C138" s="256" t="s">
        <v>153</v>
      </c>
      <c r="D138" s="191"/>
      <c r="E138" s="191"/>
      <c r="F138" s="191"/>
      <c r="G138" s="191"/>
      <c r="H138" s="191"/>
      <c r="I138" s="191"/>
      <c r="J138" s="60">
        <f>J111</f>
        <v>1268.0266666666664</v>
      </c>
      <c r="K138" s="1"/>
      <c r="L138" s="1"/>
      <c r="M138" s="1"/>
      <c r="N138" s="1"/>
      <c r="O138" s="1"/>
      <c r="P138" s="1"/>
      <c r="Q138" s="1"/>
      <c r="R138" s="1"/>
      <c r="S138" s="1"/>
      <c r="T138" s="1"/>
      <c r="U138" s="1"/>
      <c r="V138" s="1"/>
      <c r="W138" s="1"/>
      <c r="X138" s="1"/>
      <c r="Y138" s="1"/>
      <c r="Z138" s="1"/>
      <c r="AA138" s="1"/>
      <c r="AB138" s="1"/>
      <c r="AC138" s="1"/>
      <c r="AD138" s="1"/>
    </row>
    <row r="139" spans="1:30" ht="14.25" customHeight="1" x14ac:dyDescent="0.2">
      <c r="A139" s="1"/>
      <c r="B139" s="257" t="s">
        <v>154</v>
      </c>
      <c r="C139" s="191"/>
      <c r="D139" s="191"/>
      <c r="E139" s="191"/>
      <c r="F139" s="191"/>
      <c r="G139" s="191"/>
      <c r="H139" s="191"/>
      <c r="I139" s="218"/>
      <c r="J139" s="48">
        <f>SUM(J134:J138)</f>
        <v>3627.3366666666661</v>
      </c>
      <c r="K139" s="1"/>
      <c r="L139" s="1"/>
      <c r="M139" s="1"/>
      <c r="N139" s="1"/>
      <c r="O139" s="1"/>
      <c r="P139" s="1"/>
      <c r="Q139" s="1"/>
      <c r="R139" s="1"/>
      <c r="S139" s="1"/>
      <c r="T139" s="1"/>
      <c r="U139" s="1"/>
      <c r="V139" s="1"/>
      <c r="W139" s="1"/>
      <c r="X139" s="1"/>
      <c r="Y139" s="1"/>
      <c r="Z139" s="1"/>
      <c r="AA139" s="1"/>
      <c r="AB139" s="1"/>
      <c r="AC139" s="1"/>
      <c r="AD139" s="1"/>
    </row>
    <row r="140" spans="1:30" ht="14.25" customHeight="1" x14ac:dyDescent="0.2">
      <c r="A140" s="1"/>
      <c r="B140" s="79" t="s">
        <v>40</v>
      </c>
      <c r="C140" s="256" t="s">
        <v>155</v>
      </c>
      <c r="D140" s="191"/>
      <c r="E140" s="191"/>
      <c r="F140" s="191"/>
      <c r="G140" s="191"/>
      <c r="H140" s="191"/>
      <c r="I140" s="191"/>
      <c r="J140" s="60">
        <f>J129</f>
        <v>893.74</v>
      </c>
      <c r="K140" s="1"/>
      <c r="L140" s="1"/>
      <c r="M140" s="1"/>
      <c r="N140" s="1"/>
      <c r="O140" s="1"/>
      <c r="P140" s="1"/>
      <c r="Q140" s="1"/>
      <c r="R140" s="1"/>
      <c r="S140" s="1"/>
      <c r="T140" s="1"/>
      <c r="U140" s="1"/>
      <c r="V140" s="1"/>
      <c r="W140" s="1"/>
      <c r="X140" s="1"/>
      <c r="Y140" s="1"/>
      <c r="Z140" s="1"/>
      <c r="AA140" s="1"/>
      <c r="AB140" s="1"/>
      <c r="AC140" s="1"/>
      <c r="AD140" s="1"/>
    </row>
    <row r="141" spans="1:30" ht="14.25" customHeight="1" x14ac:dyDescent="0.2">
      <c r="A141" s="1"/>
      <c r="B141" s="257" t="s">
        <v>156</v>
      </c>
      <c r="C141" s="191"/>
      <c r="D141" s="191"/>
      <c r="E141" s="191"/>
      <c r="F141" s="191"/>
      <c r="G141" s="191"/>
      <c r="H141" s="191"/>
      <c r="I141" s="218"/>
      <c r="J141" s="48">
        <f>ROUND(SUM(J139:J140),2)</f>
        <v>4521.08</v>
      </c>
      <c r="K141" s="1"/>
      <c r="L141" s="1"/>
      <c r="M141" s="1"/>
      <c r="N141" s="1"/>
      <c r="O141" s="1"/>
      <c r="P141" s="1"/>
      <c r="Q141" s="1"/>
      <c r="R141" s="1"/>
      <c r="S141" s="1"/>
      <c r="T141" s="1"/>
      <c r="U141" s="1"/>
      <c r="V141" s="1"/>
      <c r="W141" s="1"/>
      <c r="X141" s="1"/>
      <c r="Y141" s="1"/>
      <c r="Z141" s="1"/>
      <c r="AA141" s="1"/>
      <c r="AB141" s="1"/>
      <c r="AC141" s="1"/>
      <c r="AD141" s="1"/>
    </row>
    <row r="142" spans="1:30" ht="12.75" customHeight="1" x14ac:dyDescent="0.2">
      <c r="A142" s="1"/>
      <c r="B142" s="258"/>
      <c r="C142" s="189"/>
      <c r="D142" s="189"/>
      <c r="E142" s="189"/>
      <c r="F142" s="189"/>
      <c r="G142" s="189"/>
      <c r="H142" s="189"/>
      <c r="I142" s="189"/>
      <c r="J142" s="189"/>
      <c r="K142" s="1"/>
      <c r="L142" s="1"/>
      <c r="M142" s="1"/>
      <c r="N142" s="1"/>
      <c r="O142" s="1"/>
      <c r="P142" s="1"/>
      <c r="Q142" s="1"/>
      <c r="R142" s="1"/>
      <c r="S142" s="1"/>
      <c r="T142" s="1"/>
      <c r="U142" s="1"/>
      <c r="V142" s="1"/>
      <c r="W142" s="1"/>
      <c r="X142" s="1"/>
      <c r="Y142" s="1"/>
      <c r="Z142" s="1"/>
      <c r="AA142" s="1"/>
      <c r="AB142" s="1"/>
      <c r="AC142" s="1"/>
      <c r="AD142" s="1"/>
    </row>
    <row r="143" spans="1:30" ht="18" customHeight="1" x14ac:dyDescent="0.2">
      <c r="A143" s="1"/>
      <c r="B143" s="242" t="s">
        <v>157</v>
      </c>
      <c r="C143" s="191"/>
      <c r="D143" s="191"/>
      <c r="E143" s="191"/>
      <c r="F143" s="191"/>
      <c r="G143" s="192"/>
      <c r="H143" s="259">
        <f>J141</f>
        <v>4521.08</v>
      </c>
      <c r="I143" s="191"/>
      <c r="J143" s="192"/>
      <c r="K143" s="1"/>
      <c r="L143" s="1"/>
      <c r="M143" s="1"/>
      <c r="N143" s="1"/>
      <c r="O143" s="1"/>
      <c r="P143" s="1"/>
      <c r="Q143" s="1"/>
      <c r="R143" s="1"/>
      <c r="S143" s="1"/>
      <c r="T143" s="1"/>
      <c r="U143" s="1"/>
      <c r="V143" s="1"/>
      <c r="W143" s="1"/>
      <c r="X143" s="1"/>
      <c r="Y143" s="1"/>
      <c r="Z143" s="1"/>
      <c r="AA143" s="1"/>
      <c r="AB143" s="1"/>
      <c r="AC143" s="1"/>
      <c r="AD143" s="1"/>
    </row>
    <row r="144" spans="1:30" ht="21.75" customHeight="1" x14ac:dyDescent="0.2">
      <c r="A144" s="1"/>
      <c r="B144" s="242" t="s">
        <v>158</v>
      </c>
      <c r="C144" s="191"/>
      <c r="D144" s="191"/>
      <c r="E144" s="191"/>
      <c r="F144" s="191"/>
      <c r="G144" s="192"/>
      <c r="H144" s="243">
        <f>G12</f>
        <v>12</v>
      </c>
      <c r="I144" s="191"/>
      <c r="J144" s="192"/>
      <c r="K144" s="1"/>
      <c r="L144" s="1"/>
      <c r="M144" s="1"/>
      <c r="N144" s="1"/>
      <c r="O144" s="1"/>
      <c r="P144" s="1"/>
      <c r="Q144" s="1"/>
      <c r="R144" s="1"/>
      <c r="S144" s="1"/>
      <c r="T144" s="1"/>
      <c r="U144" s="1"/>
      <c r="V144" s="1"/>
      <c r="W144" s="1"/>
      <c r="X144" s="1"/>
      <c r="Y144" s="1"/>
      <c r="Z144" s="1"/>
      <c r="AA144" s="1"/>
      <c r="AB144" s="1"/>
      <c r="AC144" s="1"/>
      <c r="AD144" s="1"/>
    </row>
    <row r="145" spans="1:30" ht="26.25" customHeight="1" x14ac:dyDescent="0.2">
      <c r="A145" s="1"/>
      <c r="B145" s="242" t="s">
        <v>159</v>
      </c>
      <c r="C145" s="191"/>
      <c r="D145" s="191"/>
      <c r="E145" s="191"/>
      <c r="F145" s="191"/>
      <c r="G145" s="192"/>
      <c r="H145" s="244">
        <f>H143*H144</f>
        <v>54252.959999999999</v>
      </c>
      <c r="I145" s="191"/>
      <c r="J145" s="192"/>
      <c r="K145" s="1"/>
      <c r="L145" s="1"/>
      <c r="M145" s="1"/>
      <c r="N145" s="1"/>
      <c r="O145" s="1"/>
      <c r="P145" s="1"/>
      <c r="Q145" s="1"/>
      <c r="R145" s="1"/>
      <c r="S145" s="1"/>
      <c r="T145" s="1"/>
      <c r="U145" s="1"/>
      <c r="V145" s="1"/>
      <c r="W145" s="1"/>
      <c r="X145" s="1"/>
      <c r="Y145" s="1"/>
      <c r="Z145" s="1"/>
      <c r="AA145" s="1"/>
      <c r="AB145" s="1"/>
      <c r="AC145" s="1"/>
      <c r="AD145" s="1"/>
    </row>
    <row r="146" spans="1:30" ht="7.5" customHeight="1" x14ac:dyDescent="0.2">
      <c r="A146" s="1"/>
      <c r="B146" s="80"/>
      <c r="C146" s="80"/>
      <c r="D146" s="80"/>
      <c r="E146" s="80"/>
      <c r="F146" s="80"/>
      <c r="G146" s="80"/>
      <c r="H146" s="81"/>
      <c r="I146" s="81"/>
      <c r="J146" s="81"/>
      <c r="K146" s="1"/>
      <c r="L146" s="1"/>
      <c r="M146" s="1"/>
      <c r="N146" s="1"/>
      <c r="O146" s="1"/>
      <c r="P146" s="1"/>
      <c r="Q146" s="1"/>
      <c r="R146" s="1"/>
      <c r="S146" s="1"/>
      <c r="T146" s="1"/>
      <c r="U146" s="1"/>
      <c r="V146" s="1"/>
      <c r="W146" s="1"/>
      <c r="X146" s="1"/>
      <c r="Y146" s="1"/>
      <c r="Z146" s="1"/>
      <c r="AA146" s="1"/>
      <c r="AB146" s="1"/>
      <c r="AC146" s="1"/>
      <c r="AD146" s="1"/>
    </row>
    <row r="147" spans="1:30" ht="14.25" customHeight="1" x14ac:dyDescent="0.2">
      <c r="A147" s="1"/>
      <c r="B147" s="245" t="s">
        <v>160</v>
      </c>
      <c r="C147" s="191"/>
      <c r="D147" s="191"/>
      <c r="E147" s="191"/>
      <c r="F147" s="191"/>
      <c r="G147" s="191"/>
      <c r="H147" s="191"/>
      <c r="I147" s="191"/>
      <c r="J147" s="192"/>
      <c r="K147" s="1"/>
      <c r="L147" s="1"/>
      <c r="M147" s="1"/>
      <c r="N147" s="1"/>
      <c r="O147" s="1"/>
      <c r="P147" s="1"/>
      <c r="Q147" s="1"/>
      <c r="R147" s="1"/>
      <c r="S147" s="1"/>
      <c r="T147" s="1"/>
      <c r="U147" s="1"/>
      <c r="V147" s="1"/>
      <c r="W147" s="1"/>
      <c r="X147" s="1"/>
      <c r="Y147" s="1"/>
      <c r="Z147" s="1"/>
      <c r="AA147" s="1"/>
      <c r="AB147" s="1"/>
      <c r="AC147" s="1"/>
      <c r="AD147" s="1"/>
    </row>
    <row r="148" spans="1:30" ht="12" customHeight="1" x14ac:dyDescent="0.2">
      <c r="A148" s="1"/>
      <c r="B148" s="233" t="s">
        <v>161</v>
      </c>
      <c r="C148" s="234"/>
      <c r="D148" s="234"/>
      <c r="E148" s="234"/>
      <c r="F148" s="234"/>
      <c r="G148" s="234"/>
      <c r="H148" s="235"/>
      <c r="I148" s="246" t="s">
        <v>162</v>
      </c>
      <c r="J148" s="235"/>
      <c r="K148" s="1"/>
      <c r="L148" s="1"/>
      <c r="M148" s="1"/>
      <c r="N148" s="1"/>
      <c r="O148" s="1"/>
      <c r="P148" s="1"/>
      <c r="Q148" s="1"/>
      <c r="R148" s="1"/>
      <c r="S148" s="1"/>
      <c r="T148" s="1"/>
      <c r="U148" s="1"/>
      <c r="V148" s="1"/>
      <c r="W148" s="1"/>
      <c r="X148" s="1"/>
      <c r="Y148" s="1"/>
      <c r="Z148" s="1"/>
      <c r="AA148" s="1"/>
      <c r="AB148" s="1"/>
      <c r="AC148" s="1"/>
      <c r="AD148" s="1"/>
    </row>
    <row r="149" spans="1:30" ht="12" customHeight="1" x14ac:dyDescent="0.2">
      <c r="A149" s="1"/>
      <c r="B149" s="236"/>
      <c r="C149" s="237"/>
      <c r="D149" s="237"/>
      <c r="E149" s="237"/>
      <c r="F149" s="237"/>
      <c r="G149" s="237"/>
      <c r="H149" s="238"/>
      <c r="I149" s="236"/>
      <c r="J149" s="238"/>
      <c r="K149" s="1"/>
      <c r="L149" s="1"/>
      <c r="M149" s="1"/>
      <c r="N149" s="1"/>
      <c r="O149" s="1"/>
      <c r="P149" s="1"/>
      <c r="Q149" s="1"/>
      <c r="R149" s="1"/>
      <c r="S149" s="1"/>
      <c r="T149" s="1"/>
      <c r="U149" s="1"/>
      <c r="V149" s="1"/>
      <c r="W149" s="1"/>
      <c r="X149" s="1"/>
      <c r="Y149" s="1"/>
      <c r="Z149" s="1"/>
      <c r="AA149" s="1"/>
      <c r="AB149" s="1"/>
      <c r="AC149" s="1"/>
      <c r="AD149" s="1"/>
    </row>
    <row r="150" spans="1:30" ht="12.75" customHeight="1" x14ac:dyDescent="0.2">
      <c r="A150" s="1"/>
      <c r="B150" s="239" t="s">
        <v>163</v>
      </c>
      <c r="C150" s="191"/>
      <c r="D150" s="191"/>
      <c r="E150" s="191"/>
      <c r="F150" s="191"/>
      <c r="G150" s="191"/>
      <c r="H150" s="192"/>
      <c r="I150" s="240">
        <v>1</v>
      </c>
      <c r="J150" s="192"/>
      <c r="K150" s="1"/>
      <c r="L150" s="1"/>
      <c r="M150" s="1"/>
      <c r="N150" s="1"/>
      <c r="O150" s="1"/>
      <c r="P150" s="1"/>
      <c r="Q150" s="1"/>
      <c r="R150" s="1"/>
      <c r="S150" s="1"/>
      <c r="T150" s="1"/>
      <c r="U150" s="1"/>
      <c r="V150" s="1"/>
      <c r="W150" s="1"/>
      <c r="X150" s="1"/>
      <c r="Y150" s="1"/>
      <c r="Z150" s="1"/>
      <c r="AA150" s="1"/>
      <c r="AB150" s="1"/>
      <c r="AC150" s="1"/>
      <c r="AD150" s="1"/>
    </row>
    <row r="151" spans="1:30" ht="12.75" customHeight="1" x14ac:dyDescent="0.2">
      <c r="A151" s="1"/>
      <c r="B151" s="241"/>
      <c r="C151" s="189"/>
      <c r="D151" s="189"/>
      <c r="E151" s="189"/>
      <c r="F151" s="189"/>
      <c r="G151" s="189"/>
      <c r="H151" s="189"/>
      <c r="I151" s="189"/>
      <c r="J151" s="189"/>
      <c r="K151" s="1"/>
      <c r="L151" s="1"/>
      <c r="M151" s="1"/>
      <c r="N151" s="1"/>
      <c r="O151" s="1"/>
      <c r="P151" s="1"/>
      <c r="Q151" s="1"/>
      <c r="R151" s="1"/>
      <c r="S151" s="1"/>
      <c r="T151" s="1"/>
      <c r="U151" s="1"/>
      <c r="V151" s="1"/>
      <c r="W151" s="1"/>
      <c r="X151" s="1"/>
      <c r="Y151" s="1"/>
      <c r="Z151" s="1"/>
      <c r="AA151" s="1"/>
      <c r="AB151" s="1"/>
      <c r="AC151" s="1"/>
      <c r="AD151" s="1"/>
    </row>
    <row r="152" spans="1:30" ht="14.25" customHeight="1" x14ac:dyDescent="0.2">
      <c r="A152" s="1"/>
      <c r="B152" s="82"/>
      <c r="C152" s="82"/>
      <c r="D152" s="82"/>
      <c r="E152" s="82"/>
      <c r="F152" s="82"/>
      <c r="G152" s="82"/>
      <c r="H152" s="82"/>
      <c r="I152" s="82"/>
      <c r="J152" s="82"/>
      <c r="K152" s="1"/>
      <c r="L152" s="1"/>
      <c r="M152" s="1"/>
      <c r="N152" s="1"/>
      <c r="O152" s="1"/>
      <c r="P152" s="1"/>
      <c r="Q152" s="1"/>
      <c r="R152" s="1"/>
      <c r="S152" s="1"/>
      <c r="T152" s="1"/>
      <c r="U152" s="1"/>
      <c r="V152" s="1"/>
      <c r="W152" s="1"/>
      <c r="X152" s="1"/>
      <c r="Y152" s="1"/>
      <c r="Z152" s="1"/>
      <c r="AA152" s="1"/>
      <c r="AB152" s="1"/>
      <c r="AC152" s="1"/>
      <c r="AD152" s="1"/>
    </row>
    <row r="153" spans="1:30" ht="14.25" customHeight="1" x14ac:dyDescent="0.2">
      <c r="A153" s="1"/>
      <c r="B153" s="82"/>
      <c r="C153" s="82"/>
      <c r="D153" s="82"/>
      <c r="E153" s="82"/>
      <c r="F153" s="82"/>
      <c r="G153" s="82"/>
      <c r="H153" s="82"/>
      <c r="I153" s="82"/>
      <c r="J153" s="82"/>
      <c r="K153" s="1"/>
      <c r="L153" s="1"/>
      <c r="M153" s="1"/>
      <c r="N153" s="1"/>
      <c r="O153" s="1"/>
      <c r="P153" s="1"/>
      <c r="Q153" s="1"/>
      <c r="R153" s="1"/>
      <c r="S153" s="1"/>
      <c r="T153" s="1"/>
      <c r="U153" s="1"/>
      <c r="V153" s="1"/>
      <c r="W153" s="1"/>
      <c r="X153" s="1"/>
      <c r="Y153" s="1"/>
      <c r="Z153" s="1"/>
      <c r="AA153" s="1"/>
      <c r="AB153" s="1"/>
      <c r="AC153" s="1"/>
      <c r="AD153" s="1"/>
    </row>
    <row r="154" spans="1:30" ht="14.25" customHeight="1" x14ac:dyDescent="0.2">
      <c r="A154" s="1"/>
      <c r="B154" s="82"/>
      <c r="C154" s="82"/>
      <c r="D154" s="82"/>
      <c r="E154" s="82"/>
      <c r="F154" s="82"/>
      <c r="G154" s="82"/>
      <c r="H154" s="82"/>
      <c r="I154" s="82"/>
      <c r="J154" s="82"/>
      <c r="K154" s="1"/>
      <c r="L154" s="1"/>
      <c r="M154" s="1"/>
      <c r="N154" s="1"/>
      <c r="O154" s="1"/>
      <c r="P154" s="1"/>
      <c r="Q154" s="1"/>
      <c r="R154" s="1"/>
      <c r="S154" s="1"/>
      <c r="T154" s="1"/>
      <c r="U154" s="1"/>
      <c r="V154" s="1"/>
      <c r="W154" s="1"/>
      <c r="X154" s="1"/>
      <c r="Y154" s="1"/>
      <c r="Z154" s="1"/>
      <c r="AA154" s="1"/>
      <c r="AB154" s="1"/>
      <c r="AC154" s="1"/>
      <c r="AD154" s="1"/>
    </row>
    <row r="155" spans="1:30" ht="14.25" customHeight="1" x14ac:dyDescent="0.2">
      <c r="A155" s="1"/>
      <c r="B155" s="82"/>
      <c r="C155" s="82"/>
      <c r="D155" s="82"/>
      <c r="E155" s="82"/>
      <c r="F155" s="82"/>
      <c r="G155" s="82"/>
      <c r="H155" s="82"/>
      <c r="I155" s="82"/>
      <c r="J155" s="82"/>
      <c r="K155" s="1"/>
      <c r="L155" s="1"/>
      <c r="M155" s="1"/>
      <c r="N155" s="1"/>
      <c r="O155" s="1"/>
      <c r="P155" s="1"/>
      <c r="Q155" s="1"/>
      <c r="R155" s="1"/>
      <c r="S155" s="1"/>
      <c r="T155" s="1"/>
      <c r="U155" s="1"/>
      <c r="V155" s="1"/>
      <c r="W155" s="1"/>
      <c r="X155" s="1"/>
      <c r="Y155" s="1"/>
      <c r="Z155" s="1"/>
      <c r="AA155" s="1"/>
      <c r="AB155" s="1"/>
      <c r="AC155" s="1"/>
      <c r="AD155" s="1"/>
    </row>
    <row r="156" spans="1:30" ht="14.25" customHeight="1" x14ac:dyDescent="0.2">
      <c r="A156" s="1"/>
      <c r="B156" s="82"/>
      <c r="C156" s="82"/>
      <c r="D156" s="82"/>
      <c r="E156" s="82"/>
      <c r="F156" s="82"/>
      <c r="G156" s="82"/>
      <c r="H156" s="82"/>
      <c r="I156" s="82"/>
      <c r="J156" s="82"/>
      <c r="K156" s="1"/>
      <c r="L156" s="1"/>
      <c r="M156" s="1"/>
      <c r="N156" s="1"/>
      <c r="O156" s="1"/>
      <c r="P156" s="1"/>
      <c r="Q156" s="1"/>
      <c r="R156" s="1"/>
      <c r="S156" s="1"/>
      <c r="T156" s="1"/>
      <c r="U156" s="1"/>
      <c r="V156" s="1"/>
      <c r="W156" s="1"/>
      <c r="X156" s="1"/>
      <c r="Y156" s="1"/>
      <c r="Z156" s="1"/>
      <c r="AA156" s="1"/>
      <c r="AB156" s="1"/>
      <c r="AC156" s="1"/>
      <c r="AD156" s="1"/>
    </row>
    <row r="157" spans="1:30" ht="14.25" customHeight="1" x14ac:dyDescent="0.2">
      <c r="A157" s="1"/>
      <c r="B157" s="82"/>
      <c r="C157" s="82"/>
      <c r="D157" s="82"/>
      <c r="E157" s="82"/>
      <c r="F157" s="82"/>
      <c r="G157" s="82"/>
      <c r="H157" s="82"/>
      <c r="I157" s="82"/>
      <c r="J157" s="82"/>
      <c r="K157" s="1"/>
      <c r="L157" s="1"/>
      <c r="M157" s="1"/>
      <c r="N157" s="1"/>
      <c r="O157" s="1"/>
      <c r="P157" s="1"/>
      <c r="Q157" s="1"/>
      <c r="R157" s="1"/>
      <c r="S157" s="1"/>
      <c r="T157" s="1"/>
      <c r="U157" s="1"/>
      <c r="V157" s="1"/>
      <c r="W157" s="1"/>
      <c r="X157" s="1"/>
      <c r="Y157" s="1"/>
      <c r="Z157" s="1"/>
      <c r="AA157" s="1"/>
      <c r="AB157" s="1"/>
      <c r="AC157" s="1"/>
      <c r="AD157" s="1"/>
    </row>
    <row r="158" spans="1:30" ht="12.75" customHeight="1" x14ac:dyDescent="0.2"/>
    <row r="159" spans="1:30" ht="12.75" customHeight="1" x14ac:dyDescent="0.2"/>
    <row r="160" spans="1:3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65">
    <mergeCell ref="H143:J143"/>
    <mergeCell ref="C134:I134"/>
    <mergeCell ref="C135:I135"/>
    <mergeCell ref="C136:I136"/>
    <mergeCell ref="C137:I137"/>
    <mergeCell ref="C138:I138"/>
    <mergeCell ref="B139:I139"/>
    <mergeCell ref="C140:I140"/>
    <mergeCell ref="B141:I141"/>
    <mergeCell ref="B142:J142"/>
    <mergeCell ref="C125:H125"/>
    <mergeCell ref="C126:H126"/>
    <mergeCell ref="C127:H127"/>
    <mergeCell ref="C128:H128"/>
    <mergeCell ref="B129:I129"/>
    <mergeCell ref="B130:H130"/>
    <mergeCell ref="B131:J131"/>
    <mergeCell ref="B132:J132"/>
    <mergeCell ref="B133:I133"/>
    <mergeCell ref="B151:J151"/>
    <mergeCell ref="B143:G143"/>
    <mergeCell ref="B144:G144"/>
    <mergeCell ref="H144:J144"/>
    <mergeCell ref="B145:G145"/>
    <mergeCell ref="H145:J145"/>
    <mergeCell ref="B147:J147"/>
    <mergeCell ref="I148:J149"/>
    <mergeCell ref="B95:J95"/>
    <mergeCell ref="C96:I96"/>
    <mergeCell ref="C97:I97"/>
    <mergeCell ref="B98:I98"/>
    <mergeCell ref="B99:J99"/>
    <mergeCell ref="C100:I100"/>
    <mergeCell ref="C101:I101"/>
    <mergeCell ref="C102:I102"/>
    <mergeCell ref="B103:I103"/>
    <mergeCell ref="B104:J104"/>
    <mergeCell ref="C105:I105"/>
    <mergeCell ref="C106:I106"/>
    <mergeCell ref="C107:I107"/>
    <mergeCell ref="C108:I108"/>
    <mergeCell ref="C109:I109"/>
    <mergeCell ref="C110:I110"/>
    <mergeCell ref="C88:I88"/>
    <mergeCell ref="C89:I89"/>
    <mergeCell ref="C90:I90"/>
    <mergeCell ref="C91:I91"/>
    <mergeCell ref="C92:I92"/>
    <mergeCell ref="C93:I93"/>
    <mergeCell ref="B94:I94"/>
    <mergeCell ref="B148:H149"/>
    <mergeCell ref="B150:H150"/>
    <mergeCell ref="I150:J150"/>
    <mergeCell ref="B111:I111"/>
    <mergeCell ref="B112:J112"/>
    <mergeCell ref="B113:J113"/>
    <mergeCell ref="C114:H114"/>
    <mergeCell ref="B115:H115"/>
    <mergeCell ref="C116:H116"/>
    <mergeCell ref="B117:H117"/>
    <mergeCell ref="C118:H118"/>
    <mergeCell ref="B119:H119"/>
    <mergeCell ref="C120:H120"/>
    <mergeCell ref="C121:H121"/>
    <mergeCell ref="C122:H122"/>
    <mergeCell ref="C123:H123"/>
    <mergeCell ref="C124:H124"/>
    <mergeCell ref="B66:J66"/>
    <mergeCell ref="B67:J67"/>
    <mergeCell ref="C68:I68"/>
    <mergeCell ref="C69:I69"/>
    <mergeCell ref="C70:I70"/>
    <mergeCell ref="C71:I71"/>
    <mergeCell ref="B72:I72"/>
    <mergeCell ref="B73:J73"/>
    <mergeCell ref="C74:I74"/>
    <mergeCell ref="C57:H57"/>
    <mergeCell ref="C58:I58"/>
    <mergeCell ref="C59:H59"/>
    <mergeCell ref="C60:H60"/>
    <mergeCell ref="C61:H61"/>
    <mergeCell ref="C62:I62"/>
    <mergeCell ref="C63:I63"/>
    <mergeCell ref="C64:I64"/>
    <mergeCell ref="C65:I65"/>
    <mergeCell ref="C48:H48"/>
    <mergeCell ref="B49:H49"/>
    <mergeCell ref="B50:J50"/>
    <mergeCell ref="B51:J51"/>
    <mergeCell ref="C52:I52"/>
    <mergeCell ref="C53:I53"/>
    <mergeCell ref="C54:H54"/>
    <mergeCell ref="C55:H55"/>
    <mergeCell ref="C56:H56"/>
    <mergeCell ref="B80:I80"/>
    <mergeCell ref="B81:J81"/>
    <mergeCell ref="B82:J82"/>
    <mergeCell ref="B83:J83"/>
    <mergeCell ref="B84:J84"/>
    <mergeCell ref="D85:E85"/>
    <mergeCell ref="G85:H85"/>
    <mergeCell ref="B86:J86"/>
    <mergeCell ref="C87:I87"/>
    <mergeCell ref="C29:G29"/>
    <mergeCell ref="B30:I30"/>
    <mergeCell ref="C45:H45"/>
    <mergeCell ref="C46:H46"/>
    <mergeCell ref="C75:I75"/>
    <mergeCell ref="C76:I76"/>
    <mergeCell ref="C77:I77"/>
    <mergeCell ref="C78:I78"/>
    <mergeCell ref="C79:H79"/>
    <mergeCell ref="B31:J31"/>
    <mergeCell ref="B32:J32"/>
    <mergeCell ref="B33:J33"/>
    <mergeCell ref="C34:I34"/>
    <mergeCell ref="C35:H35"/>
    <mergeCell ref="C36:H36"/>
    <mergeCell ref="B37:I37"/>
    <mergeCell ref="B38:J38"/>
    <mergeCell ref="B39:J39"/>
    <mergeCell ref="C40:H40"/>
    <mergeCell ref="C41:H41"/>
    <mergeCell ref="C42:H42"/>
    <mergeCell ref="C43:D43"/>
    <mergeCell ref="C44:H44"/>
    <mergeCell ref="C47:H47"/>
    <mergeCell ref="C21:H21"/>
    <mergeCell ref="I21:J21"/>
    <mergeCell ref="B22:J22"/>
    <mergeCell ref="B23:J23"/>
    <mergeCell ref="C24:I24"/>
    <mergeCell ref="C25:G25"/>
    <mergeCell ref="C26:G26"/>
    <mergeCell ref="C27:G27"/>
    <mergeCell ref="C28:G28"/>
    <mergeCell ref="C16:H16"/>
    <mergeCell ref="I16:J16"/>
    <mergeCell ref="C17:H17"/>
    <mergeCell ref="I17:J17"/>
    <mergeCell ref="C18:H18"/>
    <mergeCell ref="I18:J18"/>
    <mergeCell ref="I19:J19"/>
    <mergeCell ref="C19:H19"/>
    <mergeCell ref="C20:H20"/>
    <mergeCell ref="I20:J20"/>
    <mergeCell ref="B15:J15"/>
    <mergeCell ref="P15:W15"/>
    <mergeCell ref="X15:AD15"/>
    <mergeCell ref="C10:F10"/>
    <mergeCell ref="G10:J10"/>
    <mergeCell ref="C11:F11"/>
    <mergeCell ref="G11:H11"/>
    <mergeCell ref="C12:F12"/>
    <mergeCell ref="G12:J12"/>
    <mergeCell ref="G13:J13"/>
    <mergeCell ref="B2:J2"/>
    <mergeCell ref="B3:J3"/>
    <mergeCell ref="B5:F5"/>
    <mergeCell ref="G5:J5"/>
    <mergeCell ref="B8:J8"/>
    <mergeCell ref="C9:F9"/>
    <mergeCell ref="G9:J9"/>
    <mergeCell ref="B13:F13"/>
    <mergeCell ref="B14:J14"/>
  </mergeCells>
  <pageMargins left="0.25" right="0.25" top="0.75" bottom="0.75" header="0" footer="0"/>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J121"/>
  <sheetViews>
    <sheetView topLeftCell="A88" workbookViewId="0">
      <selection activeCell="B106" sqref="B106:H106"/>
    </sheetView>
  </sheetViews>
  <sheetFormatPr defaultColWidth="12.5703125" defaultRowHeight="15" customHeight="1" x14ac:dyDescent="0.2"/>
  <cols>
    <col min="1" max="1" width="7.42578125" customWidth="1"/>
    <col min="2" max="2" width="34.85546875" customWidth="1"/>
    <col min="3" max="3" width="16" customWidth="1"/>
  </cols>
  <sheetData>
    <row r="2" spans="1:10" ht="85.5" customHeight="1" x14ac:dyDescent="0.2">
      <c r="A2" s="83"/>
      <c r="B2" s="83"/>
      <c r="C2" s="83"/>
      <c r="D2" s="83"/>
      <c r="E2" s="83"/>
      <c r="F2" s="83"/>
      <c r="G2" s="83"/>
      <c r="H2" s="83"/>
      <c r="I2" s="84"/>
      <c r="J2" s="84"/>
    </row>
    <row r="3" spans="1:10" ht="12.75" x14ac:dyDescent="0.2">
      <c r="A3" s="260" t="s">
        <v>164</v>
      </c>
      <c r="B3" s="189"/>
      <c r="C3" s="189"/>
      <c r="D3" s="189"/>
      <c r="E3" s="189"/>
      <c r="F3" s="189"/>
      <c r="G3" s="189"/>
      <c r="H3" s="189"/>
      <c r="I3" s="84"/>
      <c r="J3" s="84"/>
    </row>
    <row r="4" spans="1:10" ht="12.75" x14ac:dyDescent="0.2">
      <c r="A4" s="260" t="s">
        <v>165</v>
      </c>
      <c r="B4" s="189"/>
      <c r="C4" s="189"/>
      <c r="D4" s="189"/>
      <c r="E4" s="189"/>
      <c r="F4" s="189"/>
      <c r="G4" s="189"/>
      <c r="H4" s="189"/>
      <c r="I4" s="84"/>
      <c r="J4" s="84"/>
    </row>
    <row r="5" spans="1:10" ht="12.75" x14ac:dyDescent="0.2">
      <c r="A5" s="260" t="s">
        <v>166</v>
      </c>
      <c r="B5" s="189"/>
      <c r="C5" s="189"/>
      <c r="D5" s="189"/>
      <c r="E5" s="189"/>
      <c r="F5" s="189"/>
      <c r="G5" s="189"/>
      <c r="H5" s="189"/>
      <c r="I5" s="84"/>
      <c r="J5" s="84"/>
    </row>
    <row r="6" spans="1:10" ht="12.75" x14ac:dyDescent="0.2">
      <c r="A6" s="261" t="s">
        <v>167</v>
      </c>
      <c r="B6" s="189"/>
      <c r="C6" s="189"/>
      <c r="D6" s="189"/>
      <c r="E6" s="189"/>
      <c r="F6" s="189"/>
      <c r="G6" s="189"/>
      <c r="H6" s="189"/>
      <c r="I6" s="84"/>
      <c r="J6" s="84"/>
    </row>
    <row r="7" spans="1:10" ht="12.75" x14ac:dyDescent="0.2">
      <c r="A7" s="262"/>
      <c r="B7" s="189"/>
      <c r="C7" s="189"/>
      <c r="D7" s="189"/>
      <c r="E7" s="189"/>
      <c r="F7" s="189"/>
      <c r="G7" s="189"/>
      <c r="H7" s="189"/>
      <c r="I7" s="84"/>
      <c r="J7" s="84"/>
    </row>
    <row r="8" spans="1:10" ht="12.75" x14ac:dyDescent="0.2">
      <c r="A8" s="263" t="s">
        <v>168</v>
      </c>
      <c r="B8" s="189"/>
      <c r="C8" s="189"/>
      <c r="D8" s="189"/>
      <c r="E8" s="189"/>
      <c r="F8" s="189"/>
      <c r="G8" s="189"/>
      <c r="H8" s="189"/>
      <c r="I8" s="84"/>
      <c r="J8" s="84"/>
    </row>
    <row r="9" spans="1:10" ht="12.75" x14ac:dyDescent="0.2">
      <c r="A9" s="85"/>
      <c r="B9" s="85"/>
      <c r="C9" s="85"/>
      <c r="D9" s="85"/>
      <c r="E9" s="85"/>
      <c r="F9" s="85"/>
      <c r="G9" s="85"/>
      <c r="H9" s="86"/>
      <c r="I9" s="87"/>
      <c r="J9" s="88"/>
    </row>
    <row r="10" spans="1:10" ht="22.5" x14ac:dyDescent="0.2">
      <c r="A10" s="89" t="s">
        <v>169</v>
      </c>
      <c r="B10" s="90" t="s">
        <v>170</v>
      </c>
      <c r="C10" s="90" t="s">
        <v>171</v>
      </c>
      <c r="D10" s="90" t="s">
        <v>172</v>
      </c>
      <c r="E10" s="90" t="s">
        <v>173</v>
      </c>
      <c r="F10" s="90" t="s">
        <v>174</v>
      </c>
      <c r="G10" s="90" t="s">
        <v>175</v>
      </c>
      <c r="H10" s="91"/>
      <c r="I10" s="92"/>
      <c r="J10" s="88"/>
    </row>
    <row r="11" spans="1:10" ht="22.5" x14ac:dyDescent="0.2">
      <c r="A11" s="93">
        <v>1</v>
      </c>
      <c r="B11" s="94" t="s">
        <v>176</v>
      </c>
      <c r="C11" s="95" t="s">
        <v>177</v>
      </c>
      <c r="D11" s="285">
        <v>1</v>
      </c>
      <c r="E11" s="96">
        <f t="shared" ref="E11:E28" si="0">D11*12</f>
        <v>12</v>
      </c>
      <c r="F11" s="97">
        <v>15.34</v>
      </c>
      <c r="G11" s="98">
        <f t="shared" ref="G11:G28" si="1">ROUND(E11*F11,2)</f>
        <v>184.08</v>
      </c>
      <c r="H11" s="99"/>
      <c r="I11" s="100"/>
      <c r="J11" s="83"/>
    </row>
    <row r="12" spans="1:10" ht="22.5" x14ac:dyDescent="0.2">
      <c r="A12" s="101">
        <v>2</v>
      </c>
      <c r="B12" s="102" t="s">
        <v>178</v>
      </c>
      <c r="C12" s="103" t="s">
        <v>179</v>
      </c>
      <c r="D12" s="285">
        <v>2</v>
      </c>
      <c r="E12" s="96">
        <f t="shared" si="0"/>
        <v>24</v>
      </c>
      <c r="F12" s="104">
        <v>11.33</v>
      </c>
      <c r="G12" s="98">
        <f t="shared" si="1"/>
        <v>271.92</v>
      </c>
      <c r="H12" s="99"/>
      <c r="I12" s="100"/>
      <c r="J12" s="83"/>
    </row>
    <row r="13" spans="1:10" ht="12.75" x14ac:dyDescent="0.2">
      <c r="A13" s="101">
        <v>3</v>
      </c>
      <c r="B13" s="102" t="s">
        <v>180</v>
      </c>
      <c r="C13" s="103" t="s">
        <v>179</v>
      </c>
      <c r="D13" s="285">
        <v>1</v>
      </c>
      <c r="E13" s="96">
        <f t="shared" si="0"/>
        <v>12</v>
      </c>
      <c r="F13" s="104">
        <v>12.3</v>
      </c>
      <c r="G13" s="98">
        <f t="shared" si="1"/>
        <v>147.6</v>
      </c>
      <c r="H13" s="99"/>
      <c r="I13" s="100"/>
      <c r="J13" s="83"/>
    </row>
    <row r="14" spans="1:10" ht="12.75" x14ac:dyDescent="0.2">
      <c r="A14" s="101">
        <v>4</v>
      </c>
      <c r="B14" s="102" t="s">
        <v>181</v>
      </c>
      <c r="C14" s="103" t="s">
        <v>177</v>
      </c>
      <c r="D14" s="285">
        <v>1</v>
      </c>
      <c r="E14" s="96">
        <f t="shared" si="0"/>
        <v>12</v>
      </c>
      <c r="F14" s="104">
        <v>73.55</v>
      </c>
      <c r="G14" s="98">
        <f t="shared" si="1"/>
        <v>882.6</v>
      </c>
      <c r="H14" s="99"/>
      <c r="I14" s="100"/>
      <c r="J14" s="83"/>
    </row>
    <row r="15" spans="1:10" ht="22.5" x14ac:dyDescent="0.2">
      <c r="A15" s="101">
        <v>5</v>
      </c>
      <c r="B15" s="102" t="s">
        <v>182</v>
      </c>
      <c r="C15" s="103" t="s">
        <v>177</v>
      </c>
      <c r="D15" s="285">
        <v>1</v>
      </c>
      <c r="E15" s="96">
        <f t="shared" si="0"/>
        <v>12</v>
      </c>
      <c r="F15" s="104">
        <v>18.23</v>
      </c>
      <c r="G15" s="98">
        <f t="shared" si="1"/>
        <v>218.76</v>
      </c>
      <c r="H15" s="99"/>
      <c r="I15" s="100"/>
      <c r="J15" s="83"/>
    </row>
    <row r="16" spans="1:10" ht="22.5" x14ac:dyDescent="0.2">
      <c r="A16" s="101">
        <v>6</v>
      </c>
      <c r="B16" s="102" t="s">
        <v>183</v>
      </c>
      <c r="C16" s="103" t="s">
        <v>179</v>
      </c>
      <c r="D16" s="285">
        <v>4</v>
      </c>
      <c r="E16" s="96">
        <f t="shared" si="0"/>
        <v>48</v>
      </c>
      <c r="F16" s="104">
        <v>3.18</v>
      </c>
      <c r="G16" s="98">
        <f t="shared" si="1"/>
        <v>152.63999999999999</v>
      </c>
      <c r="H16" s="99"/>
      <c r="I16" s="100"/>
      <c r="J16" s="83"/>
    </row>
    <row r="17" spans="1:10" ht="22.5" x14ac:dyDescent="0.2">
      <c r="A17" s="101">
        <v>7</v>
      </c>
      <c r="B17" s="102" t="s">
        <v>184</v>
      </c>
      <c r="C17" s="103" t="s">
        <v>177</v>
      </c>
      <c r="D17" s="285">
        <v>1</v>
      </c>
      <c r="E17" s="96">
        <f t="shared" si="0"/>
        <v>12</v>
      </c>
      <c r="F17" s="104">
        <v>46.91</v>
      </c>
      <c r="G17" s="98">
        <f t="shared" si="1"/>
        <v>562.91999999999996</v>
      </c>
      <c r="H17" s="105"/>
      <c r="I17" s="100"/>
      <c r="J17" s="83"/>
    </row>
    <row r="18" spans="1:10" ht="22.5" x14ac:dyDescent="0.2">
      <c r="A18" s="101">
        <v>8</v>
      </c>
      <c r="B18" s="102" t="s">
        <v>185</v>
      </c>
      <c r="C18" s="103" t="s">
        <v>177</v>
      </c>
      <c r="D18" s="285">
        <v>1</v>
      </c>
      <c r="E18" s="96">
        <f t="shared" si="0"/>
        <v>12</v>
      </c>
      <c r="F18" s="104">
        <v>38.26</v>
      </c>
      <c r="G18" s="98">
        <f t="shared" si="1"/>
        <v>459.12</v>
      </c>
      <c r="H18" s="106"/>
      <c r="I18" s="105"/>
      <c r="J18" s="84"/>
    </row>
    <row r="19" spans="1:10" ht="22.5" x14ac:dyDescent="0.2">
      <c r="A19" s="101">
        <v>9</v>
      </c>
      <c r="B19" s="102" t="s">
        <v>186</v>
      </c>
      <c r="C19" s="103" t="s">
        <v>179</v>
      </c>
      <c r="D19" s="285">
        <v>1</v>
      </c>
      <c r="E19" s="96">
        <f t="shared" si="0"/>
        <v>12</v>
      </c>
      <c r="F19" s="104">
        <v>28.1</v>
      </c>
      <c r="G19" s="98">
        <f t="shared" si="1"/>
        <v>337.2</v>
      </c>
      <c r="H19" s="99"/>
      <c r="I19" s="105"/>
      <c r="J19" s="84"/>
    </row>
    <row r="20" spans="1:10" ht="22.5" x14ac:dyDescent="0.2">
      <c r="A20" s="101">
        <v>10</v>
      </c>
      <c r="B20" s="102" t="s">
        <v>187</v>
      </c>
      <c r="C20" s="103" t="s">
        <v>179</v>
      </c>
      <c r="D20" s="285">
        <v>1</v>
      </c>
      <c r="E20" s="96">
        <f t="shared" si="0"/>
        <v>12</v>
      </c>
      <c r="F20" s="104">
        <v>7.5</v>
      </c>
      <c r="G20" s="98">
        <f t="shared" si="1"/>
        <v>90</v>
      </c>
      <c r="H20" s="99"/>
      <c r="I20" s="105"/>
      <c r="J20" s="84"/>
    </row>
    <row r="21" spans="1:10" ht="22.5" x14ac:dyDescent="0.2">
      <c r="A21" s="101">
        <v>11</v>
      </c>
      <c r="B21" s="102" t="s">
        <v>188</v>
      </c>
      <c r="C21" s="103" t="s">
        <v>179</v>
      </c>
      <c r="D21" s="285">
        <v>1</v>
      </c>
      <c r="E21" s="96">
        <f t="shared" si="0"/>
        <v>12</v>
      </c>
      <c r="F21" s="104">
        <v>23.48</v>
      </c>
      <c r="G21" s="98">
        <f t="shared" si="1"/>
        <v>281.76</v>
      </c>
      <c r="H21" s="99"/>
      <c r="I21" s="105"/>
      <c r="J21" s="84"/>
    </row>
    <row r="22" spans="1:10" ht="22.5" x14ac:dyDescent="0.2">
      <c r="A22" s="101">
        <v>12</v>
      </c>
      <c r="B22" s="102" t="s">
        <v>189</v>
      </c>
      <c r="C22" s="103" t="s">
        <v>179</v>
      </c>
      <c r="D22" s="285">
        <v>1</v>
      </c>
      <c r="E22" s="96">
        <f t="shared" si="0"/>
        <v>12</v>
      </c>
      <c r="F22" s="104">
        <v>19.149999999999999</v>
      </c>
      <c r="G22" s="98">
        <f t="shared" si="1"/>
        <v>229.8</v>
      </c>
      <c r="H22" s="99"/>
      <c r="I22" s="105"/>
      <c r="J22" s="84"/>
    </row>
    <row r="23" spans="1:10" ht="12.75" x14ac:dyDescent="0.2">
      <c r="A23" s="101">
        <v>13</v>
      </c>
      <c r="B23" s="102" t="s">
        <v>190</v>
      </c>
      <c r="C23" s="103" t="s">
        <v>179</v>
      </c>
      <c r="D23" s="285">
        <v>1</v>
      </c>
      <c r="E23" s="96">
        <f t="shared" si="0"/>
        <v>12</v>
      </c>
      <c r="F23" s="104">
        <v>20.12</v>
      </c>
      <c r="G23" s="98">
        <f t="shared" si="1"/>
        <v>241.44</v>
      </c>
      <c r="H23" s="99"/>
      <c r="I23" s="105"/>
      <c r="J23" s="84"/>
    </row>
    <row r="24" spans="1:10" ht="22.5" x14ac:dyDescent="0.2">
      <c r="A24" s="101">
        <v>14</v>
      </c>
      <c r="B24" s="102" t="s">
        <v>191</v>
      </c>
      <c r="C24" s="103" t="s">
        <v>179</v>
      </c>
      <c r="D24" s="285">
        <v>2</v>
      </c>
      <c r="E24" s="96">
        <f t="shared" si="0"/>
        <v>24</v>
      </c>
      <c r="F24" s="104">
        <v>7.66</v>
      </c>
      <c r="G24" s="98">
        <f t="shared" si="1"/>
        <v>183.84</v>
      </c>
      <c r="H24" s="99"/>
      <c r="I24" s="105"/>
      <c r="J24" s="84"/>
    </row>
    <row r="25" spans="1:10" ht="22.5" x14ac:dyDescent="0.2">
      <c r="A25" s="101">
        <v>15</v>
      </c>
      <c r="B25" s="102" t="s">
        <v>192</v>
      </c>
      <c r="C25" s="103" t="s">
        <v>179</v>
      </c>
      <c r="D25" s="285">
        <v>1</v>
      </c>
      <c r="E25" s="96">
        <f t="shared" si="0"/>
        <v>12</v>
      </c>
      <c r="F25" s="104">
        <v>23.31</v>
      </c>
      <c r="G25" s="98">
        <f t="shared" si="1"/>
        <v>279.72000000000003</v>
      </c>
      <c r="H25" s="99"/>
      <c r="I25" s="105"/>
      <c r="J25" s="84"/>
    </row>
    <row r="26" spans="1:10" ht="22.5" x14ac:dyDescent="0.2">
      <c r="A26" s="101">
        <v>17</v>
      </c>
      <c r="B26" s="102" t="s">
        <v>193</v>
      </c>
      <c r="C26" s="103" t="s">
        <v>194</v>
      </c>
      <c r="D26" s="285">
        <v>2</v>
      </c>
      <c r="E26" s="96">
        <f t="shared" si="0"/>
        <v>24</v>
      </c>
      <c r="F26" s="104">
        <v>65.47</v>
      </c>
      <c r="G26" s="98">
        <f t="shared" si="1"/>
        <v>1571.28</v>
      </c>
      <c r="H26" s="99"/>
      <c r="I26" s="105"/>
      <c r="J26" s="84"/>
    </row>
    <row r="27" spans="1:10" ht="22.5" x14ac:dyDescent="0.2">
      <c r="A27" s="101">
        <v>18</v>
      </c>
      <c r="B27" s="102" t="s">
        <v>195</v>
      </c>
      <c r="C27" s="103" t="s">
        <v>196</v>
      </c>
      <c r="D27" s="285">
        <v>1</v>
      </c>
      <c r="E27" s="96">
        <f t="shared" si="0"/>
        <v>12</v>
      </c>
      <c r="F27" s="104">
        <v>119.96</v>
      </c>
      <c r="G27" s="98">
        <f t="shared" si="1"/>
        <v>1439.52</v>
      </c>
      <c r="H27" s="99"/>
      <c r="I27" s="105"/>
      <c r="J27" s="84"/>
    </row>
    <row r="28" spans="1:10" ht="45" x14ac:dyDescent="0.2">
      <c r="A28" s="101">
        <v>19</v>
      </c>
      <c r="B28" s="102" t="s">
        <v>197</v>
      </c>
      <c r="C28" s="103" t="s">
        <v>198</v>
      </c>
      <c r="D28" s="285">
        <v>10</v>
      </c>
      <c r="E28" s="96">
        <f t="shared" si="0"/>
        <v>120</v>
      </c>
      <c r="F28" s="104">
        <v>24.12</v>
      </c>
      <c r="G28" s="98">
        <f t="shared" si="1"/>
        <v>2894.4</v>
      </c>
      <c r="H28" s="99"/>
      <c r="I28" s="105"/>
      <c r="J28" s="84"/>
    </row>
    <row r="29" spans="1:10" ht="12.75" x14ac:dyDescent="0.2">
      <c r="A29" s="264" t="s">
        <v>199</v>
      </c>
      <c r="B29" s="191"/>
      <c r="C29" s="191"/>
      <c r="D29" s="191"/>
      <c r="E29" s="191"/>
      <c r="F29" s="192"/>
      <c r="G29" s="107">
        <f>SUM(G11:G28)</f>
        <v>10428.599999999999</v>
      </c>
      <c r="H29" s="108"/>
      <c r="I29" s="105"/>
      <c r="J29" s="84"/>
    </row>
    <row r="30" spans="1:10" ht="12.75" x14ac:dyDescent="0.2">
      <c r="A30" s="264" t="s">
        <v>200</v>
      </c>
      <c r="B30" s="191"/>
      <c r="C30" s="191"/>
      <c r="D30" s="191"/>
      <c r="E30" s="191"/>
      <c r="F30" s="192"/>
      <c r="G30" s="107">
        <f>G29/12</f>
        <v>869.04999999999984</v>
      </c>
      <c r="H30" s="108"/>
      <c r="I30" s="105"/>
      <c r="J30" s="84"/>
    </row>
    <row r="31" spans="1:10" ht="12.75" x14ac:dyDescent="0.2">
      <c r="A31" s="109"/>
      <c r="B31" s="110"/>
      <c r="C31" s="109"/>
      <c r="D31" s="109"/>
      <c r="E31" s="109"/>
      <c r="F31" s="109"/>
      <c r="G31" s="109"/>
      <c r="H31" s="99"/>
      <c r="I31" s="105"/>
      <c r="J31" s="84"/>
    </row>
    <row r="32" spans="1:10" ht="12.75" x14ac:dyDescent="0.2">
      <c r="A32" s="109"/>
      <c r="B32" s="110"/>
      <c r="C32" s="109"/>
      <c r="D32" s="109"/>
      <c r="E32" s="109"/>
      <c r="F32" s="109"/>
      <c r="G32" s="109"/>
      <c r="H32" s="99"/>
      <c r="I32" s="105"/>
      <c r="J32" s="84"/>
    </row>
    <row r="33" spans="1:10" ht="22.5" x14ac:dyDescent="0.2">
      <c r="A33" s="89" t="s">
        <v>169</v>
      </c>
      <c r="B33" s="90" t="s">
        <v>201</v>
      </c>
      <c r="C33" s="90" t="s">
        <v>171</v>
      </c>
      <c r="D33" s="90" t="s">
        <v>202</v>
      </c>
      <c r="E33" s="90" t="s">
        <v>203</v>
      </c>
      <c r="F33" s="90" t="s">
        <v>173</v>
      </c>
      <c r="G33" s="90" t="s">
        <v>174</v>
      </c>
      <c r="H33" s="111" t="s">
        <v>175</v>
      </c>
      <c r="I33" s="112"/>
      <c r="J33" s="88"/>
    </row>
    <row r="34" spans="1:10" ht="12.75" x14ac:dyDescent="0.2">
      <c r="A34" s="101">
        <v>1</v>
      </c>
      <c r="B34" s="94" t="s">
        <v>204</v>
      </c>
      <c r="C34" s="95" t="s">
        <v>179</v>
      </c>
      <c r="D34" s="95">
        <v>6</v>
      </c>
      <c r="E34" s="285">
        <v>1</v>
      </c>
      <c r="F34" s="95">
        <v>2</v>
      </c>
      <c r="G34" s="97">
        <v>12.64</v>
      </c>
      <c r="H34" s="98">
        <f t="shared" ref="H34:H61" si="2">ROUND(F34*G34,2)</f>
        <v>25.28</v>
      </c>
      <c r="I34" s="113"/>
      <c r="J34" s="83"/>
    </row>
    <row r="35" spans="1:10" ht="12.75" x14ac:dyDescent="0.2">
      <c r="A35" s="101">
        <v>2</v>
      </c>
      <c r="B35" s="94" t="s">
        <v>205</v>
      </c>
      <c r="C35" s="95" t="s">
        <v>179</v>
      </c>
      <c r="D35" s="95">
        <v>6</v>
      </c>
      <c r="E35" s="285">
        <v>1</v>
      </c>
      <c r="F35" s="95">
        <v>2</v>
      </c>
      <c r="G35" s="104">
        <v>3.43</v>
      </c>
      <c r="H35" s="98">
        <f t="shared" si="2"/>
        <v>6.86</v>
      </c>
      <c r="I35" s="113"/>
      <c r="J35" s="83"/>
    </row>
    <row r="36" spans="1:10" ht="22.5" x14ac:dyDescent="0.2">
      <c r="A36" s="101">
        <v>3</v>
      </c>
      <c r="B36" s="94" t="s">
        <v>206</v>
      </c>
      <c r="C36" s="95" t="s">
        <v>179</v>
      </c>
      <c r="D36" s="95">
        <v>1</v>
      </c>
      <c r="E36" s="285">
        <v>1</v>
      </c>
      <c r="F36" s="95">
        <v>12</v>
      </c>
      <c r="G36" s="104">
        <v>8.3699999999999992</v>
      </c>
      <c r="H36" s="98">
        <f t="shared" si="2"/>
        <v>100.44</v>
      </c>
      <c r="I36" s="100"/>
      <c r="J36" s="83"/>
    </row>
    <row r="37" spans="1:10" ht="45" x14ac:dyDescent="0.2">
      <c r="A37" s="101">
        <v>4</v>
      </c>
      <c r="B37" s="102" t="s">
        <v>207</v>
      </c>
      <c r="C37" s="103" t="s">
        <v>179</v>
      </c>
      <c r="D37" s="103">
        <v>12</v>
      </c>
      <c r="E37" s="285">
        <v>1</v>
      </c>
      <c r="F37" s="95">
        <v>1</v>
      </c>
      <c r="G37" s="104">
        <v>19.399999999999999</v>
      </c>
      <c r="H37" s="98">
        <f t="shared" si="2"/>
        <v>19.399999999999999</v>
      </c>
      <c r="I37" s="100"/>
      <c r="J37" s="83"/>
    </row>
    <row r="38" spans="1:10" ht="56.25" x14ac:dyDescent="0.2">
      <c r="A38" s="101">
        <v>5</v>
      </c>
      <c r="B38" s="102" t="s">
        <v>208</v>
      </c>
      <c r="C38" s="103" t="s">
        <v>179</v>
      </c>
      <c r="D38" s="103">
        <v>12</v>
      </c>
      <c r="E38" s="285">
        <v>1</v>
      </c>
      <c r="F38" s="95">
        <v>1</v>
      </c>
      <c r="G38" s="104">
        <v>13.33</v>
      </c>
      <c r="H38" s="98">
        <f t="shared" si="2"/>
        <v>13.33</v>
      </c>
      <c r="I38" s="113"/>
      <c r="J38" s="83"/>
    </row>
    <row r="39" spans="1:10" ht="22.5" x14ac:dyDescent="0.2">
      <c r="A39" s="101">
        <v>6</v>
      </c>
      <c r="B39" s="94" t="s">
        <v>209</v>
      </c>
      <c r="C39" s="95" t="s">
        <v>179</v>
      </c>
      <c r="D39" s="95">
        <v>12</v>
      </c>
      <c r="E39" s="285">
        <v>1</v>
      </c>
      <c r="F39" s="95">
        <v>1</v>
      </c>
      <c r="G39" s="104">
        <v>157.11000000000001</v>
      </c>
      <c r="H39" s="98">
        <f t="shared" si="2"/>
        <v>157.11000000000001</v>
      </c>
      <c r="I39" s="100"/>
      <c r="J39" s="83"/>
    </row>
    <row r="40" spans="1:10" ht="33.75" x14ac:dyDescent="0.2">
      <c r="A40" s="101">
        <v>7</v>
      </c>
      <c r="B40" s="94" t="s">
        <v>210</v>
      </c>
      <c r="C40" s="95" t="s">
        <v>179</v>
      </c>
      <c r="D40" s="95">
        <v>6</v>
      </c>
      <c r="E40" s="285">
        <v>1</v>
      </c>
      <c r="F40" s="95">
        <v>2</v>
      </c>
      <c r="G40" s="104">
        <v>20.260000000000002</v>
      </c>
      <c r="H40" s="98">
        <f t="shared" si="2"/>
        <v>40.520000000000003</v>
      </c>
      <c r="I40" s="100"/>
      <c r="J40" s="83"/>
    </row>
    <row r="41" spans="1:10" ht="22.5" x14ac:dyDescent="0.2">
      <c r="A41" s="101">
        <v>8</v>
      </c>
      <c r="B41" s="94" t="s">
        <v>211</v>
      </c>
      <c r="C41" s="95" t="s">
        <v>179</v>
      </c>
      <c r="D41" s="95">
        <v>1</v>
      </c>
      <c r="E41" s="285">
        <v>2</v>
      </c>
      <c r="F41" s="95">
        <v>24</v>
      </c>
      <c r="G41" s="104">
        <v>1.59</v>
      </c>
      <c r="H41" s="98">
        <f t="shared" si="2"/>
        <v>38.159999999999997</v>
      </c>
      <c r="I41" s="100"/>
      <c r="J41" s="83"/>
    </row>
    <row r="42" spans="1:10" ht="22.5" x14ac:dyDescent="0.2">
      <c r="A42" s="101">
        <v>9</v>
      </c>
      <c r="B42" s="94" t="s">
        <v>212</v>
      </c>
      <c r="C42" s="95" t="s">
        <v>179</v>
      </c>
      <c r="D42" s="95">
        <v>1</v>
      </c>
      <c r="E42" s="285">
        <v>1</v>
      </c>
      <c r="F42" s="95">
        <v>12</v>
      </c>
      <c r="G42" s="104">
        <v>3.13</v>
      </c>
      <c r="H42" s="98">
        <f t="shared" si="2"/>
        <v>37.56</v>
      </c>
      <c r="I42" s="100"/>
      <c r="J42" s="83"/>
    </row>
    <row r="43" spans="1:10" ht="12.75" x14ac:dyDescent="0.2">
      <c r="A43" s="101">
        <v>10</v>
      </c>
      <c r="B43" s="94" t="s">
        <v>213</v>
      </c>
      <c r="C43" s="95" t="s">
        <v>179</v>
      </c>
      <c r="D43" s="95">
        <v>6</v>
      </c>
      <c r="E43" s="285">
        <v>1</v>
      </c>
      <c r="F43" s="95">
        <v>2</v>
      </c>
      <c r="G43" s="104">
        <v>19.440000000000001</v>
      </c>
      <c r="H43" s="98">
        <f t="shared" si="2"/>
        <v>38.880000000000003</v>
      </c>
      <c r="I43" s="100"/>
      <c r="J43" s="83"/>
    </row>
    <row r="44" spans="1:10" ht="12.75" x14ac:dyDescent="0.2">
      <c r="A44" s="101">
        <v>11</v>
      </c>
      <c r="B44" s="94" t="s">
        <v>214</v>
      </c>
      <c r="C44" s="95" t="s">
        <v>179</v>
      </c>
      <c r="D44" s="95">
        <v>24</v>
      </c>
      <c r="E44" s="285">
        <v>1</v>
      </c>
      <c r="F44" s="95">
        <v>0.5</v>
      </c>
      <c r="G44" s="104">
        <v>207.22</v>
      </c>
      <c r="H44" s="98">
        <f t="shared" si="2"/>
        <v>103.61</v>
      </c>
      <c r="I44" s="100"/>
      <c r="J44" s="83"/>
    </row>
    <row r="45" spans="1:10" ht="22.5" x14ac:dyDescent="0.2">
      <c r="A45" s="101">
        <v>12</v>
      </c>
      <c r="B45" s="94" t="s">
        <v>215</v>
      </c>
      <c r="C45" s="95" t="s">
        <v>179</v>
      </c>
      <c r="D45" s="95">
        <v>6</v>
      </c>
      <c r="E45" s="285">
        <v>1</v>
      </c>
      <c r="F45" s="95">
        <v>2</v>
      </c>
      <c r="G45" s="104">
        <v>7.02</v>
      </c>
      <c r="H45" s="98">
        <f t="shared" si="2"/>
        <v>14.04</v>
      </c>
      <c r="I45" s="100"/>
      <c r="J45" s="83"/>
    </row>
    <row r="46" spans="1:10" ht="12.75" x14ac:dyDescent="0.2">
      <c r="A46" s="101">
        <v>13</v>
      </c>
      <c r="B46" s="94" t="s">
        <v>216</v>
      </c>
      <c r="C46" s="95" t="s">
        <v>179</v>
      </c>
      <c r="D46" s="95">
        <v>12</v>
      </c>
      <c r="E46" s="285">
        <v>1</v>
      </c>
      <c r="F46" s="95">
        <v>1</v>
      </c>
      <c r="G46" s="104">
        <v>10.14</v>
      </c>
      <c r="H46" s="98">
        <f t="shared" si="2"/>
        <v>10.14</v>
      </c>
      <c r="I46" s="105"/>
      <c r="J46" s="84"/>
    </row>
    <row r="47" spans="1:10" ht="33.75" x14ac:dyDescent="0.2">
      <c r="A47" s="101">
        <v>14</v>
      </c>
      <c r="B47" s="102" t="s">
        <v>217</v>
      </c>
      <c r="C47" s="95" t="s">
        <v>198</v>
      </c>
      <c r="D47" s="95">
        <v>1</v>
      </c>
      <c r="E47" s="285">
        <v>1</v>
      </c>
      <c r="F47" s="95">
        <v>12</v>
      </c>
      <c r="G47" s="104">
        <v>5.4</v>
      </c>
      <c r="H47" s="98">
        <f t="shared" si="2"/>
        <v>64.8</v>
      </c>
      <c r="I47" s="105"/>
      <c r="J47" s="84"/>
    </row>
    <row r="48" spans="1:10" ht="33.75" x14ac:dyDescent="0.2">
      <c r="A48" s="101">
        <v>15</v>
      </c>
      <c r="B48" s="102" t="s">
        <v>218</v>
      </c>
      <c r="C48" s="103" t="s">
        <v>179</v>
      </c>
      <c r="D48" s="95">
        <v>1</v>
      </c>
      <c r="E48" s="285">
        <v>4</v>
      </c>
      <c r="F48" s="95">
        <v>48</v>
      </c>
      <c r="G48" s="104">
        <v>2.87</v>
      </c>
      <c r="H48" s="98">
        <f t="shared" si="2"/>
        <v>137.76</v>
      </c>
      <c r="I48" s="105"/>
      <c r="J48" s="84"/>
    </row>
    <row r="49" spans="1:10" ht="22.5" x14ac:dyDescent="0.2">
      <c r="A49" s="101">
        <v>16</v>
      </c>
      <c r="B49" s="94" t="s">
        <v>219</v>
      </c>
      <c r="C49" s="95" t="s">
        <v>179</v>
      </c>
      <c r="D49" s="95">
        <v>1</v>
      </c>
      <c r="E49" s="285">
        <v>4</v>
      </c>
      <c r="F49" s="95">
        <v>48</v>
      </c>
      <c r="G49" s="104">
        <v>7.39</v>
      </c>
      <c r="H49" s="98">
        <f t="shared" si="2"/>
        <v>354.72</v>
      </c>
      <c r="I49" s="105"/>
      <c r="J49" s="84"/>
    </row>
    <row r="50" spans="1:10" ht="33.75" x14ac:dyDescent="0.2">
      <c r="A50" s="101">
        <v>17</v>
      </c>
      <c r="B50" s="94" t="s">
        <v>220</v>
      </c>
      <c r="C50" s="95" t="s">
        <v>179</v>
      </c>
      <c r="D50" s="95">
        <v>6</v>
      </c>
      <c r="E50" s="285">
        <v>1</v>
      </c>
      <c r="F50" s="95">
        <v>2</v>
      </c>
      <c r="G50" s="104">
        <v>14.8</v>
      </c>
      <c r="H50" s="98">
        <f t="shared" si="2"/>
        <v>29.6</v>
      </c>
      <c r="I50" s="105"/>
      <c r="J50" s="84"/>
    </row>
    <row r="51" spans="1:10" ht="22.5" x14ac:dyDescent="0.2">
      <c r="A51" s="101">
        <v>18</v>
      </c>
      <c r="B51" s="94" t="s">
        <v>221</v>
      </c>
      <c r="C51" s="95" t="s">
        <v>179</v>
      </c>
      <c r="D51" s="95">
        <v>12</v>
      </c>
      <c r="E51" s="285">
        <v>1</v>
      </c>
      <c r="F51" s="95">
        <v>1</v>
      </c>
      <c r="G51" s="104">
        <v>305.97000000000003</v>
      </c>
      <c r="H51" s="98">
        <f t="shared" si="2"/>
        <v>305.97000000000003</v>
      </c>
      <c r="I51" s="105"/>
      <c r="J51" s="84"/>
    </row>
    <row r="52" spans="1:10" ht="12.75" x14ac:dyDescent="0.2">
      <c r="A52" s="101">
        <v>19</v>
      </c>
      <c r="B52" s="94" t="s">
        <v>222</v>
      </c>
      <c r="C52" s="95" t="s">
        <v>179</v>
      </c>
      <c r="D52" s="95">
        <v>6</v>
      </c>
      <c r="E52" s="285">
        <v>1</v>
      </c>
      <c r="F52" s="95">
        <v>2</v>
      </c>
      <c r="G52" s="104">
        <v>47.39</v>
      </c>
      <c r="H52" s="98">
        <f t="shared" si="2"/>
        <v>94.78</v>
      </c>
      <c r="I52" s="105"/>
      <c r="J52" s="84"/>
    </row>
    <row r="53" spans="1:10" ht="22.5" x14ac:dyDescent="0.2">
      <c r="A53" s="101">
        <v>20</v>
      </c>
      <c r="B53" s="94" t="s">
        <v>223</v>
      </c>
      <c r="C53" s="95" t="s">
        <v>179</v>
      </c>
      <c r="D53" s="95">
        <v>6</v>
      </c>
      <c r="E53" s="285">
        <v>1</v>
      </c>
      <c r="F53" s="95">
        <v>2</v>
      </c>
      <c r="G53" s="104">
        <v>5.94</v>
      </c>
      <c r="H53" s="98">
        <f t="shared" si="2"/>
        <v>11.88</v>
      </c>
      <c r="I53" s="105"/>
      <c r="J53" s="84"/>
    </row>
    <row r="54" spans="1:10" ht="12.75" x14ac:dyDescent="0.2">
      <c r="A54" s="101">
        <v>21</v>
      </c>
      <c r="B54" s="94" t="s">
        <v>224</v>
      </c>
      <c r="C54" s="95" t="s">
        <v>179</v>
      </c>
      <c r="D54" s="95">
        <v>24</v>
      </c>
      <c r="E54" s="285">
        <v>1</v>
      </c>
      <c r="F54" s="95">
        <v>0.5</v>
      </c>
      <c r="G54" s="104">
        <v>169.9</v>
      </c>
      <c r="H54" s="98">
        <f t="shared" si="2"/>
        <v>84.95</v>
      </c>
      <c r="I54" s="105"/>
      <c r="J54" s="84"/>
    </row>
    <row r="55" spans="1:10" ht="22.5" x14ac:dyDescent="0.2">
      <c r="A55" s="101">
        <v>22</v>
      </c>
      <c r="B55" s="94" t="s">
        <v>225</v>
      </c>
      <c r="C55" s="95" t="s">
        <v>179</v>
      </c>
      <c r="D55" s="95">
        <v>6</v>
      </c>
      <c r="E55" s="285">
        <v>1</v>
      </c>
      <c r="F55" s="95">
        <v>2</v>
      </c>
      <c r="G55" s="104">
        <v>9.99</v>
      </c>
      <c r="H55" s="98">
        <f t="shared" si="2"/>
        <v>19.98</v>
      </c>
      <c r="I55" s="105"/>
      <c r="J55" s="84"/>
    </row>
    <row r="56" spans="1:10" ht="33.75" x14ac:dyDescent="0.2">
      <c r="A56" s="101">
        <v>23</v>
      </c>
      <c r="B56" s="94" t="s">
        <v>226</v>
      </c>
      <c r="C56" s="95" t="s">
        <v>198</v>
      </c>
      <c r="D56" s="95">
        <v>1</v>
      </c>
      <c r="E56" s="285">
        <v>1</v>
      </c>
      <c r="F56" s="95">
        <v>12</v>
      </c>
      <c r="G56" s="104">
        <v>70.95</v>
      </c>
      <c r="H56" s="98">
        <f t="shared" si="2"/>
        <v>851.4</v>
      </c>
      <c r="I56" s="105"/>
      <c r="J56" s="84"/>
    </row>
    <row r="57" spans="1:10" ht="33.75" x14ac:dyDescent="0.2">
      <c r="A57" s="101">
        <v>24</v>
      </c>
      <c r="B57" s="94" t="s">
        <v>227</v>
      </c>
      <c r="C57" s="95" t="s">
        <v>198</v>
      </c>
      <c r="D57" s="95">
        <v>1</v>
      </c>
      <c r="E57" s="285">
        <v>1</v>
      </c>
      <c r="F57" s="95">
        <v>12</v>
      </c>
      <c r="G57" s="104">
        <v>25.16</v>
      </c>
      <c r="H57" s="98">
        <f t="shared" si="2"/>
        <v>301.92</v>
      </c>
      <c r="I57" s="105"/>
      <c r="J57" s="84"/>
    </row>
    <row r="58" spans="1:10" ht="22.5" x14ac:dyDescent="0.2">
      <c r="A58" s="101">
        <v>25</v>
      </c>
      <c r="B58" s="94" t="s">
        <v>228</v>
      </c>
      <c r="C58" s="95" t="s">
        <v>198</v>
      </c>
      <c r="D58" s="95">
        <v>3</v>
      </c>
      <c r="E58" s="285">
        <v>1</v>
      </c>
      <c r="F58" s="95">
        <v>4</v>
      </c>
      <c r="G58" s="104">
        <v>23.29</v>
      </c>
      <c r="H58" s="98">
        <f t="shared" si="2"/>
        <v>93.16</v>
      </c>
      <c r="I58" s="105"/>
      <c r="J58" s="84"/>
    </row>
    <row r="59" spans="1:10" ht="12.75" x14ac:dyDescent="0.2">
      <c r="A59" s="101">
        <v>26</v>
      </c>
      <c r="B59" s="94" t="s">
        <v>229</v>
      </c>
      <c r="C59" s="95" t="s">
        <v>179</v>
      </c>
      <c r="D59" s="95">
        <v>24</v>
      </c>
      <c r="E59" s="285">
        <v>1</v>
      </c>
      <c r="F59" s="95">
        <v>0.5</v>
      </c>
      <c r="G59" s="104">
        <v>147.22999999999999</v>
      </c>
      <c r="H59" s="98">
        <f t="shared" si="2"/>
        <v>73.62</v>
      </c>
      <c r="I59" s="105"/>
      <c r="J59" s="84"/>
    </row>
    <row r="60" spans="1:10" ht="12.75" x14ac:dyDescent="0.2">
      <c r="A60" s="101">
        <v>27</v>
      </c>
      <c r="B60" s="94" t="s">
        <v>230</v>
      </c>
      <c r="C60" s="95" t="s">
        <v>179</v>
      </c>
      <c r="D60" s="95">
        <v>60</v>
      </c>
      <c r="E60" s="285">
        <v>1</v>
      </c>
      <c r="F60" s="95">
        <v>0.2</v>
      </c>
      <c r="G60" s="104">
        <v>37.049999999999997</v>
      </c>
      <c r="H60" s="98">
        <f t="shared" si="2"/>
        <v>7.41</v>
      </c>
      <c r="I60" s="105"/>
      <c r="J60" s="84"/>
    </row>
    <row r="61" spans="1:10" ht="22.5" x14ac:dyDescent="0.2">
      <c r="A61" s="101">
        <v>28</v>
      </c>
      <c r="B61" s="94" t="s">
        <v>231</v>
      </c>
      <c r="C61" s="95" t="s">
        <v>179</v>
      </c>
      <c r="D61" s="95">
        <v>60</v>
      </c>
      <c r="E61" s="285">
        <v>1</v>
      </c>
      <c r="F61" s="95">
        <v>0.2</v>
      </c>
      <c r="G61" s="104">
        <v>68.510000000000005</v>
      </c>
      <c r="H61" s="98">
        <f t="shared" si="2"/>
        <v>13.7</v>
      </c>
      <c r="I61" s="105"/>
      <c r="J61" s="84"/>
    </row>
    <row r="62" spans="1:10" ht="12.75" x14ac:dyDescent="0.2">
      <c r="A62" s="265" t="s">
        <v>232</v>
      </c>
      <c r="B62" s="191"/>
      <c r="C62" s="191"/>
      <c r="D62" s="191"/>
      <c r="E62" s="191"/>
      <c r="F62" s="191"/>
      <c r="G62" s="192"/>
      <c r="H62" s="114">
        <f>SUM(H34:H61)</f>
        <v>3050.9799999999996</v>
      </c>
      <c r="I62" s="105"/>
      <c r="J62" s="84"/>
    </row>
    <row r="63" spans="1:10" ht="12.75" x14ac:dyDescent="0.2">
      <c r="A63" s="265" t="s">
        <v>233</v>
      </c>
      <c r="B63" s="191"/>
      <c r="C63" s="191"/>
      <c r="D63" s="191"/>
      <c r="E63" s="191"/>
      <c r="F63" s="191"/>
      <c r="G63" s="192"/>
      <c r="H63" s="114">
        <f>H62/12</f>
        <v>254.24833333333331</v>
      </c>
      <c r="I63" s="105"/>
      <c r="J63" s="84"/>
    </row>
    <row r="64" spans="1:10" ht="12.75" x14ac:dyDescent="0.2">
      <c r="A64" s="115"/>
      <c r="B64" s="113"/>
      <c r="C64" s="115"/>
      <c r="D64" s="115"/>
      <c r="E64" s="115"/>
      <c r="F64" s="115"/>
      <c r="G64" s="115"/>
      <c r="H64" s="115"/>
      <c r="I64" s="105"/>
      <c r="J64" s="84"/>
    </row>
    <row r="65" spans="1:10" ht="12.75" x14ac:dyDescent="0.2">
      <c r="A65" s="115"/>
      <c r="B65" s="113"/>
      <c r="C65" s="115"/>
      <c r="D65" s="115"/>
      <c r="E65" s="115"/>
      <c r="F65" s="115"/>
      <c r="G65" s="115"/>
      <c r="H65" s="115"/>
      <c r="I65" s="105"/>
      <c r="J65" s="84"/>
    </row>
    <row r="66" spans="1:10" ht="22.5" x14ac:dyDescent="0.2">
      <c r="A66" s="89" t="s">
        <v>169</v>
      </c>
      <c r="B66" s="90" t="s">
        <v>234</v>
      </c>
      <c r="C66" s="90" t="s">
        <v>171</v>
      </c>
      <c r="D66" s="90" t="s">
        <v>235</v>
      </c>
      <c r="E66" s="90" t="s">
        <v>203</v>
      </c>
      <c r="F66" s="90" t="s">
        <v>173</v>
      </c>
      <c r="G66" s="90" t="s">
        <v>174</v>
      </c>
      <c r="H66" s="90" t="s">
        <v>175</v>
      </c>
      <c r="I66" s="92"/>
      <c r="J66" s="88"/>
    </row>
    <row r="67" spans="1:10" ht="22.5" x14ac:dyDescent="0.2">
      <c r="A67" s="101">
        <v>1</v>
      </c>
      <c r="B67" s="103" t="s">
        <v>236</v>
      </c>
      <c r="C67" s="103" t="s">
        <v>179</v>
      </c>
      <c r="D67" s="103">
        <v>24</v>
      </c>
      <c r="E67" s="116">
        <v>1</v>
      </c>
      <c r="F67" s="95">
        <v>0.5</v>
      </c>
      <c r="G67" s="97">
        <v>361.38</v>
      </c>
      <c r="H67" s="98">
        <f t="shared" ref="H67:H72" si="3">ROUND(F67*G67,2)</f>
        <v>180.69</v>
      </c>
      <c r="I67" s="113"/>
      <c r="J67" s="83"/>
    </row>
    <row r="68" spans="1:10" ht="45" x14ac:dyDescent="0.2">
      <c r="A68" s="101">
        <v>2</v>
      </c>
      <c r="B68" s="103" t="s">
        <v>237</v>
      </c>
      <c r="C68" s="103" t="s">
        <v>179</v>
      </c>
      <c r="D68" s="103">
        <v>60</v>
      </c>
      <c r="E68" s="116">
        <v>1</v>
      </c>
      <c r="F68" s="95">
        <v>0.2</v>
      </c>
      <c r="G68" s="104">
        <v>199.4</v>
      </c>
      <c r="H68" s="98">
        <f t="shared" si="3"/>
        <v>39.880000000000003</v>
      </c>
      <c r="I68" s="113"/>
      <c r="J68" s="83"/>
    </row>
    <row r="69" spans="1:10" ht="168.75" x14ac:dyDescent="0.2">
      <c r="A69" s="101">
        <v>3</v>
      </c>
      <c r="B69" s="103" t="s">
        <v>238</v>
      </c>
      <c r="C69" s="103" t="s">
        <v>179</v>
      </c>
      <c r="D69" s="103">
        <v>36</v>
      </c>
      <c r="E69" s="116">
        <v>1</v>
      </c>
      <c r="F69" s="95">
        <v>0.33</v>
      </c>
      <c r="G69" s="104">
        <v>516.47</v>
      </c>
      <c r="H69" s="98">
        <f t="shared" si="3"/>
        <v>170.44</v>
      </c>
      <c r="I69" s="113"/>
      <c r="J69" s="83"/>
    </row>
    <row r="70" spans="1:10" ht="33.75" x14ac:dyDescent="0.2">
      <c r="A70" s="101">
        <v>4</v>
      </c>
      <c r="B70" s="103" t="s">
        <v>239</v>
      </c>
      <c r="C70" s="103" t="s">
        <v>179</v>
      </c>
      <c r="D70" s="103">
        <v>60</v>
      </c>
      <c r="E70" s="116">
        <v>1</v>
      </c>
      <c r="F70" s="95">
        <v>0.2</v>
      </c>
      <c r="G70" s="104">
        <v>710.12</v>
      </c>
      <c r="H70" s="98">
        <f t="shared" si="3"/>
        <v>142.02000000000001</v>
      </c>
      <c r="I70" s="105"/>
      <c r="J70" s="84"/>
    </row>
    <row r="71" spans="1:10" ht="12.75" x14ac:dyDescent="0.2">
      <c r="A71" s="101">
        <v>5</v>
      </c>
      <c r="B71" s="103" t="s">
        <v>240</v>
      </c>
      <c r="C71" s="103" t="s">
        <v>179</v>
      </c>
      <c r="D71" s="103">
        <v>60</v>
      </c>
      <c r="E71" s="116">
        <v>1</v>
      </c>
      <c r="F71" s="95">
        <v>0.2</v>
      </c>
      <c r="G71" s="104">
        <v>601.35</v>
      </c>
      <c r="H71" s="98">
        <f t="shared" si="3"/>
        <v>120.27</v>
      </c>
      <c r="I71" s="105"/>
      <c r="J71" s="84"/>
    </row>
    <row r="72" spans="1:10" ht="67.5" x14ac:dyDescent="0.2">
      <c r="A72" s="101">
        <v>6</v>
      </c>
      <c r="B72" s="103" t="s">
        <v>241</v>
      </c>
      <c r="C72" s="103" t="s">
        <v>179</v>
      </c>
      <c r="D72" s="103">
        <v>60</v>
      </c>
      <c r="E72" s="116">
        <v>1</v>
      </c>
      <c r="F72" s="95">
        <v>0.2</v>
      </c>
      <c r="G72" s="104">
        <v>1439.76</v>
      </c>
      <c r="H72" s="98">
        <f t="shared" si="3"/>
        <v>287.95</v>
      </c>
      <c r="I72" s="105"/>
      <c r="J72" s="84"/>
    </row>
    <row r="73" spans="1:10" ht="12.75" x14ac:dyDescent="0.2">
      <c r="A73" s="266" t="s">
        <v>242</v>
      </c>
      <c r="B73" s="191"/>
      <c r="C73" s="191"/>
      <c r="D73" s="191"/>
      <c r="E73" s="191"/>
      <c r="F73" s="191"/>
      <c r="G73" s="192"/>
      <c r="H73" s="114">
        <f>SUM(H67:H72)</f>
        <v>941.25</v>
      </c>
      <c r="I73" s="105"/>
      <c r="J73" s="84"/>
    </row>
    <row r="74" spans="1:10" ht="12.75" x14ac:dyDescent="0.2">
      <c r="A74" s="266" t="s">
        <v>243</v>
      </c>
      <c r="B74" s="191"/>
      <c r="C74" s="191"/>
      <c r="D74" s="191"/>
      <c r="E74" s="191"/>
      <c r="F74" s="191"/>
      <c r="G74" s="192"/>
      <c r="H74" s="114">
        <f>H73/12</f>
        <v>78.4375</v>
      </c>
      <c r="I74" s="105"/>
      <c r="J74" s="84"/>
    </row>
    <row r="75" spans="1:10" ht="12.75" x14ac:dyDescent="0.2">
      <c r="A75" s="267"/>
      <c r="B75" s="191"/>
      <c r="C75" s="191"/>
      <c r="D75" s="191"/>
      <c r="E75" s="191"/>
      <c r="F75" s="191"/>
      <c r="G75" s="191"/>
      <c r="H75" s="191"/>
      <c r="I75" s="105"/>
      <c r="J75" s="84"/>
    </row>
    <row r="76" spans="1:10" ht="12.75" x14ac:dyDescent="0.2">
      <c r="A76" s="117"/>
      <c r="B76" s="118"/>
      <c r="C76" s="118"/>
      <c r="D76" s="118"/>
      <c r="E76" s="118"/>
      <c r="F76" s="118"/>
      <c r="G76" s="119"/>
      <c r="H76" s="119"/>
      <c r="I76" s="105"/>
      <c r="J76" s="84"/>
    </row>
    <row r="77" spans="1:10" ht="45" x14ac:dyDescent="0.2">
      <c r="A77" s="120" t="s">
        <v>169</v>
      </c>
      <c r="B77" s="121" t="s">
        <v>244</v>
      </c>
      <c r="C77" s="121" t="s">
        <v>171</v>
      </c>
      <c r="D77" s="121" t="s">
        <v>173</v>
      </c>
      <c r="E77" s="121" t="s">
        <v>174</v>
      </c>
      <c r="F77" s="121" t="s">
        <v>245</v>
      </c>
      <c r="G77" s="119"/>
      <c r="H77" s="119"/>
      <c r="I77" s="92"/>
      <c r="J77" s="88"/>
    </row>
    <row r="78" spans="1:10" ht="45" x14ac:dyDescent="0.2">
      <c r="A78" s="93">
        <v>1</v>
      </c>
      <c r="B78" s="94" t="s">
        <v>246</v>
      </c>
      <c r="C78" s="95" t="s">
        <v>179</v>
      </c>
      <c r="D78" s="96">
        <v>1</v>
      </c>
      <c r="E78" s="97">
        <v>15</v>
      </c>
      <c r="F78" s="98">
        <f t="shared" ref="F78:F94" si="4">ROUND(D78*E78,2)</f>
        <v>15</v>
      </c>
      <c r="G78" s="115"/>
      <c r="H78" s="122"/>
      <c r="I78" s="113"/>
      <c r="J78" s="123"/>
    </row>
    <row r="79" spans="1:10" ht="12.75" x14ac:dyDescent="0.2">
      <c r="A79" s="93">
        <v>2</v>
      </c>
      <c r="B79" s="94" t="s">
        <v>247</v>
      </c>
      <c r="C79" s="95" t="s">
        <v>179</v>
      </c>
      <c r="D79" s="96">
        <v>1</v>
      </c>
      <c r="E79" s="104">
        <v>58.1</v>
      </c>
      <c r="F79" s="98">
        <f t="shared" si="4"/>
        <v>58.1</v>
      </c>
      <c r="G79" s="115"/>
      <c r="H79" s="122"/>
      <c r="I79" s="113"/>
      <c r="J79" s="123"/>
    </row>
    <row r="80" spans="1:10" ht="45" x14ac:dyDescent="0.2">
      <c r="A80" s="93">
        <v>3</v>
      </c>
      <c r="B80" s="124" t="s">
        <v>248</v>
      </c>
      <c r="C80" s="95" t="s">
        <v>249</v>
      </c>
      <c r="D80" s="96">
        <v>1</v>
      </c>
      <c r="E80" s="104">
        <v>51.7</v>
      </c>
      <c r="F80" s="98">
        <f t="shared" si="4"/>
        <v>51.7</v>
      </c>
      <c r="G80" s="115"/>
      <c r="H80" s="122"/>
      <c r="I80" s="113"/>
      <c r="J80" s="123"/>
    </row>
    <row r="81" spans="1:10" ht="78.75" x14ac:dyDescent="0.2">
      <c r="A81" s="93">
        <v>4</v>
      </c>
      <c r="B81" s="124" t="s">
        <v>250</v>
      </c>
      <c r="C81" s="95" t="s">
        <v>249</v>
      </c>
      <c r="D81" s="96">
        <v>1</v>
      </c>
      <c r="E81" s="104">
        <v>67.11</v>
      </c>
      <c r="F81" s="98">
        <f t="shared" si="4"/>
        <v>67.11</v>
      </c>
      <c r="G81" s="115"/>
      <c r="H81" s="122"/>
      <c r="I81" s="113"/>
      <c r="J81" s="123"/>
    </row>
    <row r="82" spans="1:10" ht="45" x14ac:dyDescent="0.2">
      <c r="A82" s="93">
        <v>5</v>
      </c>
      <c r="B82" s="94" t="s">
        <v>251</v>
      </c>
      <c r="C82" s="95" t="s">
        <v>179</v>
      </c>
      <c r="D82" s="96">
        <v>1</v>
      </c>
      <c r="E82" s="104">
        <v>29.49</v>
      </c>
      <c r="F82" s="98">
        <f t="shared" si="4"/>
        <v>29.49</v>
      </c>
      <c r="G82" s="115"/>
      <c r="H82" s="122"/>
      <c r="I82" s="113"/>
      <c r="J82" s="123"/>
    </row>
    <row r="83" spans="1:10" ht="22.5" x14ac:dyDescent="0.2">
      <c r="A83" s="93">
        <v>6</v>
      </c>
      <c r="B83" s="94" t="s">
        <v>252</v>
      </c>
      <c r="C83" s="95" t="s">
        <v>179</v>
      </c>
      <c r="D83" s="96">
        <v>1</v>
      </c>
      <c r="E83" s="104">
        <v>42.72</v>
      </c>
      <c r="F83" s="98">
        <f t="shared" si="4"/>
        <v>42.72</v>
      </c>
      <c r="G83" s="115"/>
      <c r="H83" s="122"/>
      <c r="I83" s="113"/>
      <c r="J83" s="123"/>
    </row>
    <row r="84" spans="1:10" ht="22.5" x14ac:dyDescent="0.2">
      <c r="A84" s="93">
        <v>7</v>
      </c>
      <c r="B84" s="102" t="s">
        <v>253</v>
      </c>
      <c r="C84" s="103" t="s">
        <v>179</v>
      </c>
      <c r="D84" s="96">
        <v>1</v>
      </c>
      <c r="E84" s="104">
        <v>45.45</v>
      </c>
      <c r="F84" s="98">
        <f t="shared" si="4"/>
        <v>45.45</v>
      </c>
      <c r="G84" s="115"/>
      <c r="H84" s="122"/>
      <c r="I84" s="113"/>
      <c r="J84" s="83"/>
    </row>
    <row r="85" spans="1:10" ht="33.75" x14ac:dyDescent="0.2">
      <c r="A85" s="93">
        <v>8</v>
      </c>
      <c r="B85" s="124" t="s">
        <v>254</v>
      </c>
      <c r="C85" s="95" t="s">
        <v>255</v>
      </c>
      <c r="D85" s="96">
        <v>1</v>
      </c>
      <c r="E85" s="104">
        <v>136.30000000000001</v>
      </c>
      <c r="F85" s="98">
        <f t="shared" si="4"/>
        <v>136.30000000000001</v>
      </c>
      <c r="G85" s="115"/>
      <c r="H85" s="122"/>
      <c r="I85" s="113"/>
      <c r="J85" s="83"/>
    </row>
    <row r="86" spans="1:10" ht="67.5" x14ac:dyDescent="0.2">
      <c r="A86" s="93">
        <v>9</v>
      </c>
      <c r="B86" s="124" t="s">
        <v>256</v>
      </c>
      <c r="C86" s="95" t="s">
        <v>179</v>
      </c>
      <c r="D86" s="96">
        <v>1</v>
      </c>
      <c r="E86" s="104">
        <v>126.17</v>
      </c>
      <c r="F86" s="98">
        <f t="shared" si="4"/>
        <v>126.17</v>
      </c>
      <c r="G86" s="115"/>
      <c r="H86" s="122"/>
      <c r="I86" s="113"/>
      <c r="J86" s="83"/>
    </row>
    <row r="87" spans="1:10" ht="45" x14ac:dyDescent="0.2">
      <c r="A87" s="93">
        <v>10</v>
      </c>
      <c r="B87" s="124" t="s">
        <v>257</v>
      </c>
      <c r="C87" s="95" t="s">
        <v>249</v>
      </c>
      <c r="D87" s="96">
        <v>2</v>
      </c>
      <c r="E87" s="104">
        <v>15.59</v>
      </c>
      <c r="F87" s="98">
        <f t="shared" si="4"/>
        <v>31.18</v>
      </c>
      <c r="G87" s="115"/>
      <c r="H87" s="122"/>
      <c r="I87" s="113"/>
      <c r="J87" s="83"/>
    </row>
    <row r="88" spans="1:10" ht="12.75" x14ac:dyDescent="0.2">
      <c r="A88" s="93">
        <v>11</v>
      </c>
      <c r="B88" s="94" t="s">
        <v>258</v>
      </c>
      <c r="C88" s="95" t="s">
        <v>179</v>
      </c>
      <c r="D88" s="96">
        <v>1</v>
      </c>
      <c r="E88" s="104">
        <v>29.5</v>
      </c>
      <c r="F88" s="98">
        <f t="shared" si="4"/>
        <v>29.5</v>
      </c>
      <c r="G88" s="115"/>
      <c r="H88" s="122"/>
      <c r="I88" s="113"/>
      <c r="J88" s="83"/>
    </row>
    <row r="89" spans="1:10" ht="22.5" x14ac:dyDescent="0.2">
      <c r="A89" s="93">
        <v>12</v>
      </c>
      <c r="B89" s="94" t="s">
        <v>259</v>
      </c>
      <c r="C89" s="95" t="s">
        <v>198</v>
      </c>
      <c r="D89" s="96">
        <v>1</v>
      </c>
      <c r="E89" s="104">
        <v>32.32</v>
      </c>
      <c r="F89" s="98">
        <f t="shared" si="4"/>
        <v>32.32</v>
      </c>
      <c r="G89" s="115"/>
      <c r="H89" s="122"/>
      <c r="I89" s="113"/>
      <c r="J89" s="83"/>
    </row>
    <row r="90" spans="1:10" ht="22.5" x14ac:dyDescent="0.2">
      <c r="A90" s="93">
        <v>13</v>
      </c>
      <c r="B90" s="94" t="s">
        <v>260</v>
      </c>
      <c r="C90" s="95" t="s">
        <v>179</v>
      </c>
      <c r="D90" s="96">
        <v>1</v>
      </c>
      <c r="E90" s="104">
        <v>12.9</v>
      </c>
      <c r="F90" s="98">
        <f t="shared" si="4"/>
        <v>12.9</v>
      </c>
      <c r="G90" s="115"/>
      <c r="H90" s="122"/>
      <c r="I90" s="113"/>
      <c r="J90" s="83"/>
    </row>
    <row r="91" spans="1:10" ht="22.5" x14ac:dyDescent="0.2">
      <c r="A91" s="93">
        <v>14</v>
      </c>
      <c r="B91" s="94" t="s">
        <v>261</v>
      </c>
      <c r="C91" s="95" t="s">
        <v>179</v>
      </c>
      <c r="D91" s="96">
        <v>1</v>
      </c>
      <c r="E91" s="104">
        <v>13.02</v>
      </c>
      <c r="F91" s="98">
        <f t="shared" si="4"/>
        <v>13.02</v>
      </c>
      <c r="G91" s="115"/>
      <c r="H91" s="122"/>
      <c r="I91" s="113"/>
      <c r="J91" s="83"/>
    </row>
    <row r="92" spans="1:10" ht="22.5" x14ac:dyDescent="0.2">
      <c r="A92" s="93">
        <v>15</v>
      </c>
      <c r="B92" s="94" t="s">
        <v>262</v>
      </c>
      <c r="C92" s="95" t="s">
        <v>179</v>
      </c>
      <c r="D92" s="96">
        <v>1</v>
      </c>
      <c r="E92" s="104">
        <v>15.92</v>
      </c>
      <c r="F92" s="98">
        <f t="shared" si="4"/>
        <v>15.92</v>
      </c>
      <c r="G92" s="115"/>
      <c r="H92" s="122"/>
      <c r="I92" s="113"/>
      <c r="J92" s="83"/>
    </row>
    <row r="93" spans="1:10" ht="12.75" x14ac:dyDescent="0.2">
      <c r="A93" s="93">
        <v>16</v>
      </c>
      <c r="B93" s="94" t="s">
        <v>263</v>
      </c>
      <c r="C93" s="95" t="s">
        <v>179</v>
      </c>
      <c r="D93" s="96">
        <v>1</v>
      </c>
      <c r="E93" s="104">
        <v>38.04</v>
      </c>
      <c r="F93" s="98">
        <f t="shared" si="4"/>
        <v>38.04</v>
      </c>
      <c r="G93" s="115"/>
      <c r="H93" s="122"/>
      <c r="I93" s="100"/>
      <c r="J93" s="83"/>
    </row>
    <row r="94" spans="1:10" ht="12.75" x14ac:dyDescent="0.2">
      <c r="A94" s="93">
        <v>17</v>
      </c>
      <c r="B94" s="125" t="s">
        <v>264</v>
      </c>
      <c r="C94" s="95" t="s">
        <v>179</v>
      </c>
      <c r="D94" s="96">
        <v>1</v>
      </c>
      <c r="E94" s="104">
        <v>20.29</v>
      </c>
      <c r="F94" s="98">
        <f t="shared" si="4"/>
        <v>20.29</v>
      </c>
      <c r="G94" s="115"/>
      <c r="H94" s="122"/>
      <c r="I94" s="100"/>
      <c r="J94" s="83"/>
    </row>
    <row r="95" spans="1:10" ht="12.75" x14ac:dyDescent="0.2">
      <c r="A95" s="266" t="s">
        <v>265</v>
      </c>
      <c r="B95" s="191"/>
      <c r="C95" s="191"/>
      <c r="D95" s="191"/>
      <c r="E95" s="192"/>
      <c r="F95" s="114">
        <f>SUM(F78:F94)</f>
        <v>765.20999999999981</v>
      </c>
      <c r="G95" s="115"/>
      <c r="H95" s="122"/>
      <c r="I95" s="100"/>
      <c r="J95" s="83"/>
    </row>
    <row r="96" spans="1:10" ht="12.75" x14ac:dyDescent="0.2">
      <c r="A96" s="266" t="s">
        <v>266</v>
      </c>
      <c r="B96" s="191"/>
      <c r="C96" s="191"/>
      <c r="D96" s="191"/>
      <c r="E96" s="192"/>
      <c r="F96" s="114">
        <f>F95/12</f>
        <v>63.767499999999984</v>
      </c>
      <c r="G96" s="126"/>
      <c r="H96" s="126"/>
      <c r="I96" s="105"/>
      <c r="J96" s="84"/>
    </row>
    <row r="97" spans="1:10" ht="12.75" x14ac:dyDescent="0.2">
      <c r="A97" s="127"/>
      <c r="B97" s="127"/>
      <c r="C97" s="127"/>
      <c r="D97" s="127"/>
      <c r="E97" s="127"/>
      <c r="F97" s="128"/>
      <c r="G97" s="126"/>
      <c r="H97" s="126"/>
      <c r="I97" s="105"/>
      <c r="J97" s="84"/>
    </row>
    <row r="98" spans="1:10" ht="12.75" x14ac:dyDescent="0.2">
      <c r="A98" s="91"/>
      <c r="B98" s="108"/>
      <c r="C98" s="108"/>
      <c r="D98" s="108"/>
      <c r="E98" s="108"/>
      <c r="F98" s="108"/>
      <c r="G98" s="108"/>
      <c r="H98" s="108"/>
      <c r="I98" s="105"/>
      <c r="J98" s="84"/>
    </row>
    <row r="99" spans="1:10" ht="12.75" x14ac:dyDescent="0.2">
      <c r="A99" s="115"/>
      <c r="B99" s="113"/>
      <c r="C99" s="115"/>
      <c r="D99" s="115"/>
      <c r="E99" s="115"/>
      <c r="F99" s="115"/>
      <c r="G99" s="115"/>
      <c r="H99" s="115"/>
      <c r="I99" s="113"/>
      <c r="J99" s="84"/>
    </row>
    <row r="100" spans="1:10" ht="12.75" x14ac:dyDescent="0.2">
      <c r="A100" s="115"/>
      <c r="B100" s="129" t="s">
        <v>267</v>
      </c>
      <c r="C100" s="268" t="s">
        <v>268</v>
      </c>
      <c r="D100" s="189"/>
      <c r="E100" s="268" t="s">
        <v>269</v>
      </c>
      <c r="F100" s="189"/>
      <c r="G100" s="268" t="s">
        <v>270</v>
      </c>
      <c r="H100" s="189"/>
      <c r="I100" s="189"/>
      <c r="J100" s="84"/>
    </row>
    <row r="101" spans="1:10" ht="22.5" x14ac:dyDescent="0.2">
      <c r="A101" s="115"/>
      <c r="B101" s="113" t="s">
        <v>170</v>
      </c>
      <c r="C101" s="269">
        <f t="shared" ref="C101:C102" si="5">G29</f>
        <v>10428.599999999999</v>
      </c>
      <c r="D101" s="270"/>
      <c r="E101" s="269">
        <f t="shared" ref="E101:E104" si="6">C101/12</f>
        <v>869.04999999999984</v>
      </c>
      <c r="F101" s="270"/>
      <c r="G101" s="271">
        <f>E101/I106</f>
        <v>869.04999999999984</v>
      </c>
      <c r="H101" s="272"/>
      <c r="I101" s="270"/>
      <c r="J101" s="84"/>
    </row>
    <row r="102" spans="1:10" ht="12.75" x14ac:dyDescent="0.2">
      <c r="A102" s="115"/>
      <c r="B102" s="113" t="s">
        <v>271</v>
      </c>
      <c r="C102" s="269">
        <f t="shared" si="5"/>
        <v>869.04999999999984</v>
      </c>
      <c r="D102" s="270"/>
      <c r="E102" s="269">
        <f t="shared" si="6"/>
        <v>72.42083333333332</v>
      </c>
      <c r="F102" s="270"/>
      <c r="G102" s="271">
        <f>E102/I106</f>
        <v>72.42083333333332</v>
      </c>
      <c r="H102" s="272"/>
      <c r="I102" s="270"/>
      <c r="J102" s="84"/>
    </row>
    <row r="103" spans="1:10" ht="12.75" x14ac:dyDescent="0.2">
      <c r="A103" s="115"/>
      <c r="B103" s="113" t="s">
        <v>272</v>
      </c>
      <c r="C103" s="269">
        <f>H62</f>
        <v>3050.9799999999996</v>
      </c>
      <c r="D103" s="270"/>
      <c r="E103" s="269">
        <f t="shared" si="6"/>
        <v>254.24833333333331</v>
      </c>
      <c r="F103" s="270"/>
      <c r="G103" s="271">
        <f>E103/I106</f>
        <v>254.24833333333331</v>
      </c>
      <c r="H103" s="272"/>
      <c r="I103" s="270"/>
      <c r="J103" s="84"/>
    </row>
    <row r="104" spans="1:10" ht="12.75" x14ac:dyDescent="0.2">
      <c r="A104" s="115"/>
      <c r="B104" s="113" t="s">
        <v>244</v>
      </c>
      <c r="C104" s="269">
        <f>F95</f>
        <v>765.20999999999981</v>
      </c>
      <c r="D104" s="270"/>
      <c r="E104" s="269">
        <f t="shared" si="6"/>
        <v>63.767499999999984</v>
      </c>
      <c r="F104" s="270"/>
      <c r="G104" s="271">
        <f>E104/I106</f>
        <v>63.767499999999984</v>
      </c>
      <c r="H104" s="272"/>
      <c r="I104" s="270"/>
      <c r="J104" s="84"/>
    </row>
    <row r="105" spans="1:10" ht="12.75" x14ac:dyDescent="0.2">
      <c r="A105" s="115"/>
      <c r="B105" s="130"/>
      <c r="C105" s="131"/>
      <c r="D105" s="131"/>
      <c r="E105" s="131"/>
      <c r="F105" s="131"/>
      <c r="G105" s="132"/>
      <c r="H105" s="113"/>
      <c r="I105" s="113"/>
      <c r="J105" s="84"/>
    </row>
    <row r="106" spans="1:10" ht="12.75" x14ac:dyDescent="0.2">
      <c r="A106" s="115"/>
      <c r="B106" s="268" t="s">
        <v>273</v>
      </c>
      <c r="C106" s="189"/>
      <c r="D106" s="189"/>
      <c r="E106" s="189"/>
      <c r="F106" s="189"/>
      <c r="G106" s="189"/>
      <c r="H106" s="189"/>
      <c r="I106" s="133">
        <v>1</v>
      </c>
      <c r="J106" s="84"/>
    </row>
    <row r="107" spans="1:10" ht="12.75" x14ac:dyDescent="0.2">
      <c r="A107" s="115"/>
      <c r="B107" s="113"/>
      <c r="C107" s="115"/>
      <c r="D107" s="115"/>
      <c r="E107" s="115"/>
      <c r="F107" s="115"/>
      <c r="G107" s="115"/>
      <c r="H107" s="115"/>
      <c r="I107" s="113"/>
      <c r="J107" s="84"/>
    </row>
    <row r="108" spans="1:10" ht="12.75" x14ac:dyDescent="0.2">
      <c r="A108" s="109"/>
      <c r="B108" s="105"/>
      <c r="C108" s="109"/>
      <c r="D108" s="109"/>
      <c r="E108" s="109"/>
      <c r="F108" s="109"/>
      <c r="G108" s="109"/>
      <c r="H108" s="109"/>
      <c r="I108" s="105"/>
      <c r="J108" s="84"/>
    </row>
    <row r="109" spans="1:10" ht="12.75" x14ac:dyDescent="0.2">
      <c r="A109" s="109"/>
      <c r="B109" s="105"/>
      <c r="C109" s="109"/>
      <c r="D109" s="109"/>
      <c r="E109" s="109"/>
      <c r="F109" s="109"/>
      <c r="G109" s="109"/>
      <c r="H109" s="109"/>
      <c r="I109" s="105"/>
      <c r="J109" s="84"/>
    </row>
    <row r="110" spans="1:10" ht="12.75" x14ac:dyDescent="0.2">
      <c r="A110" s="109"/>
      <c r="B110" s="105"/>
      <c r="C110" s="109"/>
      <c r="D110" s="109"/>
      <c r="E110" s="109"/>
      <c r="F110" s="109"/>
      <c r="G110" s="109"/>
      <c r="H110" s="109"/>
      <c r="I110" s="105"/>
      <c r="J110" s="84"/>
    </row>
    <row r="111" spans="1:10" ht="12.75" x14ac:dyDescent="0.2">
      <c r="A111" s="109"/>
      <c r="B111" s="105"/>
      <c r="C111" s="109"/>
      <c r="D111" s="109"/>
      <c r="E111" s="109"/>
      <c r="F111" s="109"/>
      <c r="G111" s="109"/>
      <c r="H111" s="109"/>
      <c r="I111" s="105"/>
      <c r="J111" s="84"/>
    </row>
    <row r="112" spans="1:10" ht="33.75" x14ac:dyDescent="0.2">
      <c r="A112" s="273" t="s">
        <v>274</v>
      </c>
      <c r="B112" s="273" t="s">
        <v>275</v>
      </c>
      <c r="C112" s="273" t="s">
        <v>276</v>
      </c>
      <c r="D112" s="273" t="s">
        <v>277</v>
      </c>
      <c r="E112" s="273" t="s">
        <v>278</v>
      </c>
      <c r="F112" s="275" t="s">
        <v>279</v>
      </c>
      <c r="G112" s="135" t="s">
        <v>280</v>
      </c>
      <c r="H112" s="135" t="s">
        <v>281</v>
      </c>
      <c r="I112" s="134" t="s">
        <v>282</v>
      </c>
      <c r="J112" s="123"/>
    </row>
    <row r="113" spans="1:10" ht="12.75" x14ac:dyDescent="0.2">
      <c r="A113" s="274"/>
      <c r="B113" s="274"/>
      <c r="C113" s="274"/>
      <c r="D113" s="274"/>
      <c r="E113" s="274"/>
      <c r="F113" s="236"/>
      <c r="G113" s="136" t="s">
        <v>283</v>
      </c>
      <c r="H113" s="136" t="s">
        <v>284</v>
      </c>
      <c r="I113" s="137" t="s">
        <v>285</v>
      </c>
      <c r="J113" s="123"/>
    </row>
    <row r="114" spans="1:10" ht="22.5" x14ac:dyDescent="0.2">
      <c r="A114" s="101">
        <v>1</v>
      </c>
      <c r="B114" s="94" t="s">
        <v>286</v>
      </c>
      <c r="C114" s="103" t="s">
        <v>287</v>
      </c>
      <c r="D114" s="138">
        <v>1</v>
      </c>
      <c r="E114" s="138" t="s">
        <v>288</v>
      </c>
      <c r="F114" s="103">
        <v>5</v>
      </c>
      <c r="G114" s="103" t="s">
        <v>289</v>
      </c>
      <c r="H114" s="103" t="s">
        <v>290</v>
      </c>
      <c r="I114" s="138" t="s">
        <v>291</v>
      </c>
      <c r="J114" s="123"/>
    </row>
    <row r="115" spans="1:10" ht="12.75" x14ac:dyDescent="0.2">
      <c r="A115" s="105"/>
      <c r="B115" s="105"/>
      <c r="C115" s="105"/>
      <c r="D115" s="105"/>
      <c r="E115" s="105"/>
      <c r="F115" s="105"/>
      <c r="G115" s="105"/>
      <c r="H115" s="105"/>
      <c r="I115" s="105"/>
      <c r="J115" s="123"/>
    </row>
    <row r="116" spans="1:10" ht="12.75" x14ac:dyDescent="0.2">
      <c r="A116" s="139"/>
      <c r="B116" s="139"/>
      <c r="C116" s="139"/>
      <c r="D116" s="139"/>
      <c r="E116" s="139"/>
      <c r="F116" s="139"/>
      <c r="G116" s="139"/>
      <c r="H116" s="139"/>
      <c r="I116" s="139"/>
    </row>
    <row r="117" spans="1:10" ht="12.75" x14ac:dyDescent="0.2">
      <c r="A117" s="139"/>
      <c r="B117" s="139"/>
      <c r="C117" s="139"/>
      <c r="D117" s="139"/>
      <c r="E117" s="139"/>
      <c r="F117" s="139"/>
      <c r="G117" s="139"/>
      <c r="H117" s="139"/>
      <c r="I117" s="139"/>
    </row>
    <row r="118" spans="1:10" ht="12.75" x14ac:dyDescent="0.2">
      <c r="A118" s="139"/>
      <c r="B118" s="139"/>
      <c r="C118" s="139"/>
      <c r="D118" s="139"/>
      <c r="E118" s="139"/>
      <c r="F118" s="139"/>
      <c r="G118" s="139"/>
      <c r="H118" s="139"/>
      <c r="I118" s="139"/>
    </row>
    <row r="119" spans="1:10" ht="12.75" x14ac:dyDescent="0.2">
      <c r="A119" s="139"/>
      <c r="B119" s="139"/>
      <c r="C119" s="139"/>
      <c r="D119" s="139"/>
      <c r="E119" s="139"/>
      <c r="F119" s="139"/>
      <c r="G119" s="139"/>
      <c r="H119" s="139"/>
      <c r="I119" s="139"/>
    </row>
    <row r="120" spans="1:10" ht="12.75" x14ac:dyDescent="0.2">
      <c r="A120" s="139"/>
      <c r="B120" s="139"/>
      <c r="C120" s="139"/>
      <c r="D120" s="139"/>
      <c r="E120" s="139"/>
      <c r="F120" s="139"/>
      <c r="G120" s="139"/>
      <c r="H120" s="139"/>
      <c r="I120" s="139"/>
    </row>
    <row r="121" spans="1:10" ht="12.75" x14ac:dyDescent="0.2">
      <c r="A121" s="139"/>
      <c r="B121" s="139"/>
      <c r="C121" s="139"/>
      <c r="D121" s="139"/>
      <c r="E121" s="139"/>
      <c r="F121" s="139"/>
      <c r="G121" s="139"/>
      <c r="H121" s="139"/>
      <c r="I121" s="139"/>
    </row>
  </sheetData>
  <mergeCells count="37">
    <mergeCell ref="C102:D102"/>
    <mergeCell ref="E102:F102"/>
    <mergeCell ref="G102:I102"/>
    <mergeCell ref="C103:D103"/>
    <mergeCell ref="E103:F103"/>
    <mergeCell ref="G103:I103"/>
    <mergeCell ref="E104:F104"/>
    <mergeCell ref="G104:I104"/>
    <mergeCell ref="C104:D104"/>
    <mergeCell ref="A112:A113"/>
    <mergeCell ref="B112:B113"/>
    <mergeCell ref="C112:C113"/>
    <mergeCell ref="D112:D113"/>
    <mergeCell ref="E112:E113"/>
    <mergeCell ref="F112:F113"/>
    <mergeCell ref="B106:H106"/>
    <mergeCell ref="C100:D100"/>
    <mergeCell ref="E100:F100"/>
    <mergeCell ref="G100:I100"/>
    <mergeCell ref="C101:D101"/>
    <mergeCell ref="E101:F101"/>
    <mergeCell ref="G101:I101"/>
    <mergeCell ref="A73:G73"/>
    <mergeCell ref="A74:G74"/>
    <mergeCell ref="A75:H75"/>
    <mergeCell ref="A95:E95"/>
    <mergeCell ref="A96:E96"/>
    <mergeCell ref="A8:H8"/>
    <mergeCell ref="A29:F29"/>
    <mergeCell ref="A30:F30"/>
    <mergeCell ref="A62:G62"/>
    <mergeCell ref="A63:G63"/>
    <mergeCell ref="A3:H3"/>
    <mergeCell ref="A4:H4"/>
    <mergeCell ref="A5:H5"/>
    <mergeCell ref="A6:H6"/>
    <mergeCell ref="A7:H7"/>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105"/>
  <sheetViews>
    <sheetView workbookViewId="0"/>
  </sheetViews>
  <sheetFormatPr defaultColWidth="12.5703125" defaultRowHeight="15" customHeight="1" x14ac:dyDescent="0.2"/>
  <cols>
    <col min="1" max="1" width="1.5703125" customWidth="1"/>
    <col min="2" max="5" width="12" customWidth="1"/>
    <col min="6" max="6" width="51.140625" customWidth="1"/>
    <col min="7" max="7" width="16.28515625" customWidth="1"/>
    <col min="8" max="8" width="21.7109375" customWidth="1"/>
    <col min="9" max="9" width="20.5703125" customWidth="1"/>
    <col min="10" max="10" width="15" customWidth="1"/>
    <col min="11" max="13" width="12" customWidth="1"/>
  </cols>
  <sheetData>
    <row r="1" spans="2:13" ht="9" customHeight="1" x14ac:dyDescent="0.2">
      <c r="I1" s="140"/>
      <c r="K1" s="141"/>
      <c r="L1" s="141"/>
      <c r="M1" s="140"/>
    </row>
    <row r="2" spans="2:13" ht="14.25" customHeight="1" x14ac:dyDescent="0.3">
      <c r="B2" s="142" t="s">
        <v>292</v>
      </c>
      <c r="I2" s="140"/>
      <c r="K2" s="141"/>
      <c r="L2" s="141"/>
      <c r="M2" s="140"/>
    </row>
    <row r="3" spans="2:13" ht="14.25" customHeight="1" x14ac:dyDescent="0.2">
      <c r="I3" s="140"/>
      <c r="K3" s="141"/>
      <c r="L3" s="141"/>
      <c r="M3" s="140"/>
    </row>
    <row r="4" spans="2:13" ht="14.25" customHeight="1" x14ac:dyDescent="0.2">
      <c r="B4" s="276" t="s">
        <v>293</v>
      </c>
      <c r="C4" s="191"/>
      <c r="D4" s="191"/>
      <c r="E4" s="192"/>
      <c r="F4" s="143" t="s">
        <v>294</v>
      </c>
      <c r="G4" s="77" t="s">
        <v>295</v>
      </c>
      <c r="I4" s="140"/>
      <c r="K4" s="141" t="s">
        <v>296</v>
      </c>
      <c r="L4" s="141" t="s">
        <v>297</v>
      </c>
    </row>
    <row r="5" spans="2:13" ht="14.25" customHeight="1" x14ac:dyDescent="0.2">
      <c r="B5" s="277" t="e">
        <f t="shared" ref="B5:B11" si="0">#REF!</f>
        <v>#REF!</v>
      </c>
      <c r="C5" s="191"/>
      <c r="D5" s="191"/>
      <c r="E5" s="192"/>
      <c r="F5" s="144">
        <v>1200</v>
      </c>
      <c r="G5" s="8">
        <f t="shared" ref="G5:G11" si="1">ROUND(IF(ISERROR(K5/L5),0,(K5/L5)),0)</f>
        <v>0</v>
      </c>
      <c r="I5" s="140"/>
      <c r="K5" s="141">
        <f t="shared" ref="K5:K31" si="2">SUMIF($F$41:$F$999,B5,$J$41:$J$999)</f>
        <v>0</v>
      </c>
      <c r="L5" s="141">
        <f t="shared" ref="L5:L31" si="3">COUNTIF($L$41:$L$999,B5)</f>
        <v>0</v>
      </c>
    </row>
    <row r="6" spans="2:13" ht="14.25" customHeight="1" x14ac:dyDescent="0.2">
      <c r="B6" s="277" t="e">
        <f t="shared" si="0"/>
        <v>#REF!</v>
      </c>
      <c r="C6" s="191"/>
      <c r="D6" s="191"/>
      <c r="E6" s="192"/>
      <c r="F6" s="144">
        <v>1200</v>
      </c>
      <c r="G6" s="8">
        <f t="shared" si="1"/>
        <v>0</v>
      </c>
      <c r="I6" s="140"/>
      <c r="K6" s="141">
        <f t="shared" si="2"/>
        <v>0</v>
      </c>
      <c r="L6" s="141">
        <f t="shared" si="3"/>
        <v>0</v>
      </c>
    </row>
    <row r="7" spans="2:13" ht="14.25" customHeight="1" x14ac:dyDescent="0.2">
      <c r="B7" s="277" t="e">
        <f t="shared" si="0"/>
        <v>#REF!</v>
      </c>
      <c r="C7" s="191"/>
      <c r="D7" s="191"/>
      <c r="E7" s="192"/>
      <c r="F7" s="144">
        <v>450</v>
      </c>
      <c r="G7" s="8">
        <f t="shared" si="1"/>
        <v>0</v>
      </c>
      <c r="I7" s="140"/>
      <c r="K7" s="141">
        <f t="shared" si="2"/>
        <v>0</v>
      </c>
      <c r="L7" s="141">
        <f t="shared" si="3"/>
        <v>0</v>
      </c>
    </row>
    <row r="8" spans="2:13" ht="14.25" customHeight="1" x14ac:dyDescent="0.2">
      <c r="B8" s="277" t="e">
        <f t="shared" si="0"/>
        <v>#REF!</v>
      </c>
      <c r="C8" s="191"/>
      <c r="D8" s="191"/>
      <c r="E8" s="192"/>
      <c r="F8" s="144">
        <v>2500</v>
      </c>
      <c r="G8" s="8">
        <f t="shared" si="1"/>
        <v>0</v>
      </c>
      <c r="I8" s="140"/>
      <c r="K8" s="141">
        <f t="shared" si="2"/>
        <v>0</v>
      </c>
      <c r="L8" s="141">
        <f t="shared" si="3"/>
        <v>0</v>
      </c>
    </row>
    <row r="9" spans="2:13" ht="14.25" customHeight="1" x14ac:dyDescent="0.2">
      <c r="B9" s="277" t="e">
        <f t="shared" si="0"/>
        <v>#REF!</v>
      </c>
      <c r="C9" s="191"/>
      <c r="D9" s="191"/>
      <c r="E9" s="192"/>
      <c r="F9" s="144">
        <v>1800</v>
      </c>
      <c r="G9" s="8">
        <f t="shared" si="1"/>
        <v>0</v>
      </c>
      <c r="I9" s="140"/>
      <c r="K9" s="141">
        <f t="shared" si="2"/>
        <v>0</v>
      </c>
      <c r="L9" s="141">
        <f t="shared" si="3"/>
        <v>0</v>
      </c>
    </row>
    <row r="10" spans="2:13" ht="14.25" customHeight="1" x14ac:dyDescent="0.2">
      <c r="B10" s="277" t="e">
        <f t="shared" si="0"/>
        <v>#REF!</v>
      </c>
      <c r="C10" s="191"/>
      <c r="D10" s="191"/>
      <c r="E10" s="192"/>
      <c r="F10" s="144">
        <v>1500</v>
      </c>
      <c r="G10" s="8">
        <f t="shared" si="1"/>
        <v>0</v>
      </c>
      <c r="I10" s="140"/>
      <c r="K10" s="141">
        <f t="shared" si="2"/>
        <v>0</v>
      </c>
      <c r="L10" s="141">
        <f t="shared" si="3"/>
        <v>0</v>
      </c>
    </row>
    <row r="11" spans="2:13" ht="14.25" customHeight="1" x14ac:dyDescent="0.2">
      <c r="B11" s="277" t="e">
        <f t="shared" si="0"/>
        <v>#REF!</v>
      </c>
      <c r="C11" s="191"/>
      <c r="D11" s="191"/>
      <c r="E11" s="192"/>
      <c r="F11" s="144">
        <v>300</v>
      </c>
      <c r="G11" s="8">
        <f t="shared" si="1"/>
        <v>0</v>
      </c>
      <c r="I11" s="140"/>
      <c r="K11" s="141">
        <f t="shared" si="2"/>
        <v>0</v>
      </c>
      <c r="L11" s="141">
        <f t="shared" si="3"/>
        <v>0</v>
      </c>
    </row>
    <row r="12" spans="2:13" ht="14.25" customHeight="1" x14ac:dyDescent="0.2">
      <c r="B12" s="213" t="s">
        <v>298</v>
      </c>
      <c r="C12" s="191"/>
      <c r="D12" s="191"/>
      <c r="E12" s="218"/>
      <c r="F12" s="145"/>
      <c r="G12" s="146"/>
      <c r="I12" s="140"/>
      <c r="K12" s="141">
        <f t="shared" si="2"/>
        <v>0</v>
      </c>
      <c r="L12" s="141">
        <f t="shared" si="3"/>
        <v>0</v>
      </c>
    </row>
    <row r="13" spans="2:13" ht="14.25" customHeight="1" x14ac:dyDescent="0.2">
      <c r="B13" s="276" t="s">
        <v>299</v>
      </c>
      <c r="C13" s="191"/>
      <c r="D13" s="191"/>
      <c r="E13" s="192"/>
      <c r="F13" s="143" t="s">
        <v>294</v>
      </c>
      <c r="G13" s="77" t="s">
        <v>295</v>
      </c>
      <c r="I13" s="140"/>
      <c r="K13" s="141">
        <f t="shared" si="2"/>
        <v>0</v>
      </c>
      <c r="L13" s="141">
        <f t="shared" si="3"/>
        <v>0</v>
      </c>
    </row>
    <row r="14" spans="2:13" ht="14.25" customHeight="1" x14ac:dyDescent="0.2">
      <c r="B14" s="277" t="e">
        <f t="shared" ref="B14:B19" si="4">#REF!</f>
        <v>#REF!</v>
      </c>
      <c r="C14" s="191"/>
      <c r="D14" s="191"/>
      <c r="E14" s="192"/>
      <c r="F14" s="144">
        <v>2700</v>
      </c>
      <c r="G14" s="8">
        <f t="shared" ref="G14:G19" si="5">ROUND(IF(ISERROR(K14/L14),0,(K14/L14)),0)</f>
        <v>0</v>
      </c>
      <c r="I14" s="140"/>
      <c r="K14" s="141">
        <f t="shared" si="2"/>
        <v>0</v>
      </c>
      <c r="L14" s="141">
        <f t="shared" si="3"/>
        <v>0</v>
      </c>
    </row>
    <row r="15" spans="2:13" ht="14.25" customHeight="1" x14ac:dyDescent="0.2">
      <c r="B15" s="277" t="e">
        <f t="shared" si="4"/>
        <v>#REF!</v>
      </c>
      <c r="C15" s="191"/>
      <c r="D15" s="191"/>
      <c r="E15" s="192"/>
      <c r="F15" s="144">
        <v>9000</v>
      </c>
      <c r="G15" s="8">
        <f t="shared" si="5"/>
        <v>0</v>
      </c>
      <c r="I15" s="140"/>
      <c r="K15" s="141">
        <f t="shared" si="2"/>
        <v>0</v>
      </c>
      <c r="L15" s="141">
        <f t="shared" si="3"/>
        <v>0</v>
      </c>
    </row>
    <row r="16" spans="2:13" ht="14.25" customHeight="1" x14ac:dyDescent="0.2">
      <c r="B16" s="277" t="e">
        <f t="shared" si="4"/>
        <v>#REF!</v>
      </c>
      <c r="C16" s="191"/>
      <c r="D16" s="191"/>
      <c r="E16" s="192"/>
      <c r="F16" s="144">
        <v>2700</v>
      </c>
      <c r="G16" s="8">
        <f t="shared" si="5"/>
        <v>0</v>
      </c>
      <c r="I16" s="140"/>
      <c r="K16" s="141">
        <f t="shared" si="2"/>
        <v>0</v>
      </c>
      <c r="L16" s="141">
        <f t="shared" si="3"/>
        <v>0</v>
      </c>
    </row>
    <row r="17" spans="2:13" ht="14.25" customHeight="1" x14ac:dyDescent="0.2">
      <c r="B17" s="277" t="e">
        <f t="shared" si="4"/>
        <v>#REF!</v>
      </c>
      <c r="C17" s="191"/>
      <c r="D17" s="191"/>
      <c r="E17" s="192"/>
      <c r="F17" s="144">
        <v>2700</v>
      </c>
      <c r="G17" s="8">
        <f t="shared" si="5"/>
        <v>0</v>
      </c>
      <c r="I17" s="140"/>
      <c r="K17" s="141">
        <f t="shared" si="2"/>
        <v>0</v>
      </c>
      <c r="L17" s="141">
        <f t="shared" si="3"/>
        <v>0</v>
      </c>
    </row>
    <row r="18" spans="2:13" ht="14.25" customHeight="1" x14ac:dyDescent="0.2">
      <c r="B18" s="277" t="e">
        <f t="shared" si="4"/>
        <v>#REF!</v>
      </c>
      <c r="C18" s="191"/>
      <c r="D18" s="191"/>
      <c r="E18" s="192"/>
      <c r="F18" s="144">
        <v>2700</v>
      </c>
      <c r="G18" s="8">
        <f t="shared" si="5"/>
        <v>0</v>
      </c>
      <c r="I18" s="140"/>
      <c r="K18" s="141">
        <f t="shared" si="2"/>
        <v>0</v>
      </c>
      <c r="L18" s="141">
        <f t="shared" si="3"/>
        <v>0</v>
      </c>
    </row>
    <row r="19" spans="2:13" ht="14.25" customHeight="1" x14ac:dyDescent="0.2">
      <c r="B19" s="277" t="e">
        <f t="shared" si="4"/>
        <v>#REF!</v>
      </c>
      <c r="C19" s="191"/>
      <c r="D19" s="191"/>
      <c r="E19" s="192"/>
      <c r="F19" s="144">
        <v>100000</v>
      </c>
      <c r="G19" s="8">
        <f t="shared" si="5"/>
        <v>0</v>
      </c>
      <c r="I19" s="140"/>
      <c r="K19" s="141">
        <f t="shared" si="2"/>
        <v>0</v>
      </c>
      <c r="L19" s="141">
        <f t="shared" si="3"/>
        <v>0</v>
      </c>
    </row>
    <row r="20" spans="2:13" ht="14.25" customHeight="1" x14ac:dyDescent="0.2">
      <c r="B20" s="213" t="s">
        <v>300</v>
      </c>
      <c r="C20" s="191"/>
      <c r="D20" s="191"/>
      <c r="E20" s="218"/>
      <c r="F20" s="145"/>
      <c r="G20" s="146"/>
      <c r="I20" s="140"/>
      <c r="K20" s="141">
        <f t="shared" si="2"/>
        <v>0</v>
      </c>
      <c r="L20" s="141">
        <f t="shared" si="3"/>
        <v>0</v>
      </c>
    </row>
    <row r="21" spans="2:13" ht="14.25" customHeight="1" x14ac:dyDescent="0.2">
      <c r="B21" s="276" t="s">
        <v>301</v>
      </c>
      <c r="C21" s="191"/>
      <c r="D21" s="191"/>
      <c r="E21" s="192"/>
      <c r="F21" s="143" t="s">
        <v>294</v>
      </c>
      <c r="G21" s="77" t="s">
        <v>295</v>
      </c>
      <c r="I21" s="140"/>
      <c r="K21" s="141">
        <f t="shared" si="2"/>
        <v>0</v>
      </c>
      <c r="L21" s="141">
        <f t="shared" si="3"/>
        <v>0</v>
      </c>
    </row>
    <row r="22" spans="2:13" ht="14.25" customHeight="1" x14ac:dyDescent="0.2">
      <c r="B22" s="277" t="e">
        <f t="shared" ref="B22:B24" si="6">#REF!</f>
        <v>#REF!</v>
      </c>
      <c r="C22" s="191"/>
      <c r="D22" s="191"/>
      <c r="E22" s="192"/>
      <c r="F22" s="144">
        <v>160</v>
      </c>
      <c r="G22" s="8">
        <f t="shared" ref="G22:G24" si="7">ROUND(IF(ISERROR(K22/L22),0,(K22/L22)),0)</f>
        <v>0</v>
      </c>
      <c r="I22" s="140"/>
      <c r="K22" s="141">
        <f t="shared" si="2"/>
        <v>0</v>
      </c>
      <c r="L22" s="141">
        <f t="shared" si="3"/>
        <v>0</v>
      </c>
    </row>
    <row r="23" spans="2:13" ht="14.25" customHeight="1" x14ac:dyDescent="0.2">
      <c r="B23" s="277" t="e">
        <f t="shared" si="6"/>
        <v>#REF!</v>
      </c>
      <c r="C23" s="191"/>
      <c r="D23" s="191"/>
      <c r="E23" s="192"/>
      <c r="F23" s="144">
        <v>380</v>
      </c>
      <c r="G23" s="8">
        <f t="shared" si="7"/>
        <v>0</v>
      </c>
      <c r="I23" s="140"/>
      <c r="K23" s="141">
        <f t="shared" si="2"/>
        <v>0</v>
      </c>
      <c r="L23" s="141">
        <f t="shared" si="3"/>
        <v>0</v>
      </c>
    </row>
    <row r="24" spans="2:13" ht="14.25" customHeight="1" x14ac:dyDescent="0.2">
      <c r="B24" s="277" t="e">
        <f t="shared" si="6"/>
        <v>#REF!</v>
      </c>
      <c r="C24" s="191"/>
      <c r="D24" s="191"/>
      <c r="E24" s="192"/>
      <c r="F24" s="144">
        <v>380</v>
      </c>
      <c r="G24" s="8">
        <f t="shared" si="7"/>
        <v>0</v>
      </c>
      <c r="I24" s="140"/>
      <c r="K24" s="141">
        <f t="shared" si="2"/>
        <v>0</v>
      </c>
      <c r="L24" s="141">
        <f t="shared" si="3"/>
        <v>0</v>
      </c>
    </row>
    <row r="25" spans="2:13" ht="14.25" customHeight="1" x14ac:dyDescent="0.2">
      <c r="B25" s="213" t="s">
        <v>302</v>
      </c>
      <c r="C25" s="191"/>
      <c r="D25" s="191"/>
      <c r="E25" s="218"/>
      <c r="F25" s="145"/>
      <c r="G25" s="146"/>
      <c r="I25" s="140"/>
      <c r="K25" s="141">
        <f t="shared" si="2"/>
        <v>0</v>
      </c>
      <c r="L25" s="141">
        <f t="shared" si="3"/>
        <v>0</v>
      </c>
    </row>
    <row r="26" spans="2:13" ht="14.25" customHeight="1" x14ac:dyDescent="0.2">
      <c r="B26" s="276" t="s">
        <v>303</v>
      </c>
      <c r="C26" s="191"/>
      <c r="D26" s="191"/>
      <c r="E26" s="192"/>
      <c r="F26" s="143" t="s">
        <v>294</v>
      </c>
      <c r="G26" s="77" t="s">
        <v>295</v>
      </c>
      <c r="I26" s="140"/>
      <c r="K26" s="141">
        <f t="shared" si="2"/>
        <v>0</v>
      </c>
      <c r="L26" s="141">
        <f t="shared" si="3"/>
        <v>0</v>
      </c>
    </row>
    <row r="27" spans="2:13" ht="14.25" customHeight="1" x14ac:dyDescent="0.2">
      <c r="B27" s="277" t="e">
        <f>#REF!</f>
        <v>#REF!</v>
      </c>
      <c r="C27" s="191"/>
      <c r="D27" s="191"/>
      <c r="E27" s="192"/>
      <c r="F27" s="144">
        <v>160</v>
      </c>
      <c r="G27" s="8">
        <f>ROUND(IF(ISERROR(K27/L27),0,(K27/L27)),0)</f>
        <v>0</v>
      </c>
      <c r="I27" s="140"/>
      <c r="K27" s="141">
        <f t="shared" si="2"/>
        <v>0</v>
      </c>
      <c r="L27" s="141">
        <f t="shared" si="3"/>
        <v>0</v>
      </c>
    </row>
    <row r="28" spans="2:13" ht="14.25" customHeight="1" x14ac:dyDescent="0.2">
      <c r="B28" s="213" t="s">
        <v>304</v>
      </c>
      <c r="C28" s="191"/>
      <c r="D28" s="191"/>
      <c r="E28" s="218"/>
      <c r="F28" s="145"/>
      <c r="G28" s="146"/>
      <c r="I28" s="140"/>
      <c r="K28" s="141">
        <f t="shared" si="2"/>
        <v>0</v>
      </c>
      <c r="L28" s="141">
        <f t="shared" si="3"/>
        <v>0</v>
      </c>
    </row>
    <row r="29" spans="2:13" ht="14.25" customHeight="1" x14ac:dyDescent="0.2">
      <c r="B29" s="276" t="s">
        <v>305</v>
      </c>
      <c r="C29" s="191"/>
      <c r="D29" s="191"/>
      <c r="E29" s="192"/>
      <c r="F29" s="143" t="s">
        <v>294</v>
      </c>
      <c r="G29" s="77" t="s">
        <v>295</v>
      </c>
      <c r="I29" s="140"/>
      <c r="K29" s="141">
        <f t="shared" si="2"/>
        <v>0</v>
      </c>
      <c r="L29" s="141">
        <f t="shared" si="3"/>
        <v>0</v>
      </c>
    </row>
    <row r="30" spans="2:13" ht="14.25" customHeight="1" x14ac:dyDescent="0.2">
      <c r="B30" s="277" t="e">
        <f>#REF!</f>
        <v>#REF!</v>
      </c>
      <c r="C30" s="191"/>
      <c r="D30" s="191"/>
      <c r="E30" s="192"/>
      <c r="F30" s="144">
        <v>450</v>
      </c>
      <c r="G30" s="8">
        <f>ROUND(IF(ISERROR(K30/L30),0,(K30/L30)),0)</f>
        <v>0</v>
      </c>
      <c r="I30" s="140"/>
      <c r="K30" s="141">
        <f t="shared" si="2"/>
        <v>0</v>
      </c>
      <c r="L30" s="141">
        <f t="shared" si="3"/>
        <v>0</v>
      </c>
    </row>
    <row r="31" spans="2:13" ht="14.25" customHeight="1" x14ac:dyDescent="0.2">
      <c r="B31" s="213" t="s">
        <v>306</v>
      </c>
      <c r="C31" s="191"/>
      <c r="D31" s="191"/>
      <c r="E31" s="218"/>
      <c r="F31" s="145"/>
      <c r="G31" s="146"/>
      <c r="I31" s="140"/>
      <c r="K31" s="141">
        <f t="shared" si="2"/>
        <v>0</v>
      </c>
      <c r="L31" s="141">
        <f t="shared" si="3"/>
        <v>0</v>
      </c>
    </row>
    <row r="32" spans="2:13" ht="14.25" customHeight="1" x14ac:dyDescent="0.2">
      <c r="I32" s="140"/>
      <c r="K32" s="141"/>
      <c r="L32" s="141"/>
      <c r="M32" s="140"/>
    </row>
    <row r="33" spans="1:20" ht="14.25" customHeight="1" x14ac:dyDescent="0.2">
      <c r="B33" s="147" t="s">
        <v>307</v>
      </c>
      <c r="C33" s="148"/>
      <c r="D33" s="148"/>
      <c r="E33" s="148"/>
      <c r="F33" s="148"/>
      <c r="G33" s="149"/>
      <c r="I33" s="140"/>
      <c r="K33" s="141"/>
      <c r="L33" s="141"/>
      <c r="M33" s="140"/>
    </row>
    <row r="34" spans="1:20" ht="14.25" customHeight="1" x14ac:dyDescent="0.2">
      <c r="B34" s="150" t="s">
        <v>308</v>
      </c>
      <c r="G34" s="151"/>
      <c r="I34" s="140"/>
      <c r="K34" s="141"/>
      <c r="L34" s="141"/>
      <c r="M34" s="140"/>
    </row>
    <row r="35" spans="1:20" ht="14.25" customHeight="1" x14ac:dyDescent="0.2">
      <c r="B35" s="152" t="s">
        <v>309</v>
      </c>
      <c r="C35" s="153"/>
      <c r="D35" s="153"/>
      <c r="E35" s="153"/>
      <c r="F35" s="153"/>
      <c r="G35" s="154"/>
      <c r="I35" s="140"/>
      <c r="K35" s="141"/>
      <c r="L35" s="141"/>
      <c r="M35" s="140"/>
    </row>
    <row r="36" spans="1:20" ht="14.25" customHeight="1" x14ac:dyDescent="0.2">
      <c r="A36" s="155"/>
      <c r="B36" s="155"/>
      <c r="C36" s="155"/>
      <c r="D36" s="155"/>
      <c r="E36" s="155"/>
      <c r="F36" s="155"/>
      <c r="G36" s="155"/>
      <c r="H36" s="155"/>
      <c r="I36" s="140"/>
      <c r="J36" s="155"/>
      <c r="K36" s="141"/>
      <c r="L36" s="141"/>
      <c r="M36" s="140"/>
      <c r="N36" s="155"/>
      <c r="O36" s="155"/>
      <c r="P36" s="155"/>
      <c r="Q36" s="155"/>
      <c r="R36" s="155"/>
      <c r="S36" s="155"/>
      <c r="T36" s="155"/>
    </row>
    <row r="37" spans="1:20" ht="14.25" customHeight="1" x14ac:dyDescent="0.2">
      <c r="A37" s="155"/>
      <c r="B37" s="155"/>
      <c r="C37" s="155"/>
      <c r="D37" s="155"/>
      <c r="E37" s="155"/>
      <c r="F37" s="155"/>
      <c r="G37" s="155"/>
      <c r="H37" s="155"/>
      <c r="I37" s="140"/>
      <c r="J37" s="155"/>
      <c r="K37" s="141"/>
      <c r="L37" s="141"/>
      <c r="M37" s="140"/>
      <c r="N37" s="155"/>
      <c r="O37" s="155"/>
      <c r="P37" s="155"/>
      <c r="Q37" s="155"/>
      <c r="R37" s="155"/>
      <c r="S37" s="155"/>
      <c r="T37" s="155"/>
    </row>
    <row r="38" spans="1:20" ht="14.25" customHeight="1" x14ac:dyDescent="0.2">
      <c r="A38" s="155"/>
      <c r="B38" s="276" t="s">
        <v>293</v>
      </c>
      <c r="C38" s="191"/>
      <c r="D38" s="191"/>
      <c r="E38" s="218"/>
      <c r="F38" s="156"/>
      <c r="G38" s="156"/>
      <c r="H38" s="156"/>
      <c r="I38" s="157"/>
      <c r="J38" s="158"/>
      <c r="K38" s="141"/>
      <c r="L38" s="141"/>
      <c r="M38" s="140"/>
      <c r="N38" s="155"/>
      <c r="O38" s="155"/>
      <c r="P38" s="155"/>
      <c r="Q38" s="155"/>
      <c r="R38" s="155"/>
      <c r="S38" s="155"/>
      <c r="T38" s="155"/>
    </row>
    <row r="39" spans="1:20" ht="14.25" customHeight="1" x14ac:dyDescent="0.2">
      <c r="A39" s="155"/>
      <c r="B39" s="155"/>
      <c r="C39" s="155"/>
      <c r="D39" s="155"/>
      <c r="E39" s="155"/>
      <c r="F39" s="155"/>
      <c r="G39" s="155"/>
      <c r="H39" s="155"/>
      <c r="I39" s="140"/>
      <c r="J39" s="155"/>
      <c r="K39" s="141"/>
      <c r="L39" s="141"/>
      <c r="M39" s="140"/>
      <c r="N39" s="155"/>
      <c r="O39" s="155"/>
      <c r="P39" s="155"/>
      <c r="Q39" s="155"/>
      <c r="R39" s="155"/>
      <c r="S39" s="155"/>
      <c r="T39" s="155"/>
    </row>
    <row r="40" spans="1:20" ht="14.25" customHeight="1" x14ac:dyDescent="0.2">
      <c r="A40" s="155"/>
      <c r="B40" s="278" t="s">
        <v>310</v>
      </c>
      <c r="C40" s="234"/>
      <c r="D40" s="234"/>
      <c r="E40" s="234"/>
      <c r="F40" s="159"/>
      <c r="G40" s="159"/>
      <c r="H40" s="159"/>
      <c r="I40" s="160"/>
      <c r="J40" s="161"/>
      <c r="K40" s="141"/>
      <c r="L40" s="141"/>
      <c r="M40" s="140"/>
      <c r="N40" s="155"/>
      <c r="O40" s="155"/>
      <c r="P40" s="155"/>
      <c r="Q40" s="155"/>
      <c r="R40" s="155"/>
      <c r="S40" s="155"/>
      <c r="T40" s="155"/>
    </row>
    <row r="41" spans="1:20" ht="14.25" customHeight="1" x14ac:dyDescent="0.2">
      <c r="A41" s="155"/>
      <c r="B41" s="279" t="s">
        <v>311</v>
      </c>
      <c r="C41" s="191"/>
      <c r="D41" s="191"/>
      <c r="E41" s="192"/>
      <c r="F41" s="77" t="s">
        <v>312</v>
      </c>
      <c r="G41" s="143" t="s">
        <v>313</v>
      </c>
      <c r="H41" s="77" t="s">
        <v>314</v>
      </c>
      <c r="I41" s="162" t="s">
        <v>315</v>
      </c>
      <c r="J41" s="77" t="s">
        <v>295</v>
      </c>
      <c r="K41" s="141"/>
      <c r="L41" s="141"/>
      <c r="M41" s="140"/>
      <c r="N41" s="155"/>
      <c r="O41" s="155"/>
      <c r="P41" s="155"/>
      <c r="Q41" s="155"/>
      <c r="R41" s="155"/>
      <c r="S41" s="155"/>
      <c r="T41" s="155"/>
    </row>
    <row r="42" spans="1:20" ht="14.25" customHeight="1" x14ac:dyDescent="0.2">
      <c r="A42" s="155"/>
      <c r="B42" s="280" t="s">
        <v>316</v>
      </c>
      <c r="C42" s="234"/>
      <c r="D42" s="234"/>
      <c r="E42" s="234"/>
      <c r="F42" s="148" t="e">
        <f>$B$5</f>
        <v>#REF!</v>
      </c>
      <c r="G42" s="163">
        <f>$F$5</f>
        <v>1200</v>
      </c>
      <c r="H42" s="163">
        <v>5</v>
      </c>
      <c r="I42" s="164"/>
      <c r="J42" s="165">
        <f t="shared" ref="J42:J167" si="8">IF(I42=0,0,(G42/(I42/H42)))</f>
        <v>0</v>
      </c>
      <c r="K42" s="141">
        <f t="shared" ref="K42:K296" si="9">IF(J42=0,0,G42)</f>
        <v>0</v>
      </c>
      <c r="L42" s="141">
        <f t="shared" ref="L42:L296" si="10">IF(J42=0,0,F42)</f>
        <v>0</v>
      </c>
      <c r="M42" s="140"/>
      <c r="N42" s="155"/>
      <c r="O42" s="155"/>
      <c r="P42" s="155"/>
      <c r="Q42" s="155"/>
      <c r="R42" s="155"/>
      <c r="S42" s="155"/>
      <c r="T42" s="155"/>
    </row>
    <row r="43" spans="1:20" ht="14.25" customHeight="1" x14ac:dyDescent="0.2">
      <c r="A43" s="155"/>
      <c r="B43" s="281"/>
      <c r="C43" s="189"/>
      <c r="D43" s="189"/>
      <c r="E43" s="189"/>
      <c r="F43" s="155" t="e">
        <f>$B$6</f>
        <v>#REF!</v>
      </c>
      <c r="G43" s="166">
        <f>$F$6</f>
        <v>1200</v>
      </c>
      <c r="H43" s="166">
        <v>5</v>
      </c>
      <c r="I43" s="167"/>
      <c r="J43" s="168">
        <f t="shared" si="8"/>
        <v>0</v>
      </c>
      <c r="K43" s="141">
        <f t="shared" si="9"/>
        <v>0</v>
      </c>
      <c r="L43" s="141">
        <f t="shared" si="10"/>
        <v>0</v>
      </c>
      <c r="M43" s="140"/>
      <c r="N43" s="155"/>
      <c r="O43" s="155"/>
      <c r="P43" s="155"/>
      <c r="Q43" s="155"/>
      <c r="R43" s="155"/>
      <c r="S43" s="155"/>
      <c r="T43" s="155"/>
    </row>
    <row r="44" spans="1:20" ht="14.25" customHeight="1" x14ac:dyDescent="0.2">
      <c r="A44" s="155"/>
      <c r="B44" s="281"/>
      <c r="C44" s="189"/>
      <c r="D44" s="189"/>
      <c r="E44" s="189"/>
      <c r="F44" s="155" t="e">
        <f>$B$7</f>
        <v>#REF!</v>
      </c>
      <c r="G44" s="166">
        <f>$F$7</f>
        <v>450</v>
      </c>
      <c r="H44" s="166">
        <v>5</v>
      </c>
      <c r="I44" s="167"/>
      <c r="J44" s="168">
        <f t="shared" si="8"/>
        <v>0</v>
      </c>
      <c r="K44" s="141">
        <f t="shared" si="9"/>
        <v>0</v>
      </c>
      <c r="L44" s="141">
        <f t="shared" si="10"/>
        <v>0</v>
      </c>
      <c r="M44" s="140"/>
      <c r="N44" s="155"/>
      <c r="O44" s="155"/>
      <c r="P44" s="155"/>
      <c r="Q44" s="155"/>
      <c r="R44" s="155"/>
      <c r="S44" s="155"/>
      <c r="T44" s="155"/>
    </row>
    <row r="45" spans="1:20" ht="14.25" customHeight="1" x14ac:dyDescent="0.2">
      <c r="A45" s="155"/>
      <c r="B45" s="281"/>
      <c r="C45" s="189"/>
      <c r="D45" s="189"/>
      <c r="E45" s="189"/>
      <c r="F45" s="155" t="e">
        <f>$B$8</f>
        <v>#REF!</v>
      </c>
      <c r="G45" s="166">
        <f>$F$8</f>
        <v>2500</v>
      </c>
      <c r="H45" s="166">
        <v>5</v>
      </c>
      <c r="I45" s="167"/>
      <c r="J45" s="168">
        <f t="shared" si="8"/>
        <v>0</v>
      </c>
      <c r="K45" s="141">
        <f t="shared" si="9"/>
        <v>0</v>
      </c>
      <c r="L45" s="141">
        <f t="shared" si="10"/>
        <v>0</v>
      </c>
      <c r="M45" s="140"/>
      <c r="N45" s="155"/>
      <c r="O45" s="155"/>
      <c r="P45" s="155"/>
      <c r="Q45" s="155"/>
      <c r="R45" s="155"/>
      <c r="S45" s="155"/>
      <c r="T45" s="155"/>
    </row>
    <row r="46" spans="1:20" ht="14.25" customHeight="1" x14ac:dyDescent="0.2">
      <c r="A46" s="155"/>
      <c r="B46" s="281"/>
      <c r="C46" s="189"/>
      <c r="D46" s="189"/>
      <c r="E46" s="189"/>
      <c r="F46" s="155" t="e">
        <f>$B$9</f>
        <v>#REF!</v>
      </c>
      <c r="G46" s="166">
        <f>$F$9</f>
        <v>1800</v>
      </c>
      <c r="H46" s="166">
        <v>5</v>
      </c>
      <c r="I46" s="167"/>
      <c r="J46" s="168">
        <f t="shared" si="8"/>
        <v>0</v>
      </c>
      <c r="K46" s="141">
        <f t="shared" si="9"/>
        <v>0</v>
      </c>
      <c r="L46" s="141">
        <f t="shared" si="10"/>
        <v>0</v>
      </c>
      <c r="M46" s="140"/>
      <c r="N46" s="155"/>
      <c r="O46" s="155"/>
      <c r="P46" s="155"/>
      <c r="Q46" s="155"/>
      <c r="R46" s="155"/>
      <c r="S46" s="155"/>
      <c r="T46" s="155"/>
    </row>
    <row r="47" spans="1:20" ht="14.25" customHeight="1" x14ac:dyDescent="0.2">
      <c r="A47" s="155"/>
      <c r="B47" s="281"/>
      <c r="C47" s="189"/>
      <c r="D47" s="189"/>
      <c r="E47" s="189"/>
      <c r="F47" s="155" t="e">
        <f>$B$10</f>
        <v>#REF!</v>
      </c>
      <c r="G47" s="166">
        <f>$F$10</f>
        <v>1500</v>
      </c>
      <c r="H47" s="166">
        <v>5</v>
      </c>
      <c r="I47" s="167"/>
      <c r="J47" s="168">
        <f t="shared" si="8"/>
        <v>0</v>
      </c>
      <c r="K47" s="141">
        <f t="shared" si="9"/>
        <v>0</v>
      </c>
      <c r="L47" s="141">
        <f t="shared" si="10"/>
        <v>0</v>
      </c>
      <c r="M47" s="140"/>
      <c r="N47" s="155"/>
      <c r="O47" s="155"/>
      <c r="P47" s="155"/>
      <c r="Q47" s="155"/>
      <c r="R47" s="155"/>
      <c r="S47" s="155"/>
      <c r="T47" s="155"/>
    </row>
    <row r="48" spans="1:20" ht="14.25" customHeight="1" x14ac:dyDescent="0.2">
      <c r="A48" s="155"/>
      <c r="B48" s="236"/>
      <c r="C48" s="237"/>
      <c r="D48" s="237"/>
      <c r="E48" s="237"/>
      <c r="F48" s="153" t="e">
        <f>$B$11</f>
        <v>#REF!</v>
      </c>
      <c r="G48" s="169">
        <f>$F$11</f>
        <v>300</v>
      </c>
      <c r="H48" s="169">
        <v>5</v>
      </c>
      <c r="I48" s="170"/>
      <c r="J48" s="171">
        <f t="shared" si="8"/>
        <v>0</v>
      </c>
      <c r="K48" s="141">
        <f t="shared" si="9"/>
        <v>0</v>
      </c>
      <c r="L48" s="141">
        <f t="shared" si="10"/>
        <v>0</v>
      </c>
      <c r="M48" s="140"/>
      <c r="N48" s="155"/>
      <c r="O48" s="155"/>
      <c r="P48" s="155"/>
      <c r="Q48" s="155"/>
      <c r="R48" s="155"/>
      <c r="S48" s="155"/>
      <c r="T48" s="155"/>
    </row>
    <row r="49" spans="1:20" ht="14.25" customHeight="1" x14ac:dyDescent="0.2">
      <c r="A49" s="155"/>
      <c r="B49" s="280" t="s">
        <v>317</v>
      </c>
      <c r="C49" s="234"/>
      <c r="D49" s="234"/>
      <c r="E49" s="234"/>
      <c r="F49" s="148" t="e">
        <f>$B$5</f>
        <v>#REF!</v>
      </c>
      <c r="G49" s="163">
        <f>$F$5</f>
        <v>1200</v>
      </c>
      <c r="H49" s="163">
        <v>5</v>
      </c>
      <c r="I49" s="164"/>
      <c r="J49" s="168">
        <f t="shared" si="8"/>
        <v>0</v>
      </c>
      <c r="K49" s="141">
        <f t="shared" si="9"/>
        <v>0</v>
      </c>
      <c r="L49" s="141">
        <f t="shared" si="10"/>
        <v>0</v>
      </c>
      <c r="M49" s="140"/>
      <c r="N49" s="155"/>
      <c r="O49" s="155"/>
      <c r="P49" s="155"/>
      <c r="Q49" s="155"/>
      <c r="R49" s="155"/>
      <c r="S49" s="155"/>
      <c r="T49" s="155"/>
    </row>
    <row r="50" spans="1:20" ht="14.25" customHeight="1" x14ac:dyDescent="0.2">
      <c r="A50" s="155"/>
      <c r="B50" s="281"/>
      <c r="C50" s="189"/>
      <c r="D50" s="189"/>
      <c r="E50" s="189"/>
      <c r="F50" s="155" t="e">
        <f>$B$6</f>
        <v>#REF!</v>
      </c>
      <c r="G50" s="166">
        <f>$F$6</f>
        <v>1200</v>
      </c>
      <c r="H50" s="166">
        <v>5</v>
      </c>
      <c r="I50" s="167"/>
      <c r="J50" s="168">
        <f t="shared" si="8"/>
        <v>0</v>
      </c>
      <c r="K50" s="141">
        <f t="shared" si="9"/>
        <v>0</v>
      </c>
      <c r="L50" s="141">
        <f t="shared" si="10"/>
        <v>0</v>
      </c>
      <c r="M50" s="140"/>
      <c r="N50" s="155"/>
      <c r="O50" s="155"/>
      <c r="P50" s="155"/>
      <c r="Q50" s="155"/>
      <c r="R50" s="155"/>
      <c r="S50" s="155"/>
      <c r="T50" s="155"/>
    </row>
    <row r="51" spans="1:20" ht="14.25" customHeight="1" x14ac:dyDescent="0.2">
      <c r="A51" s="155"/>
      <c r="B51" s="281"/>
      <c r="C51" s="189"/>
      <c r="D51" s="189"/>
      <c r="E51" s="189"/>
      <c r="F51" s="155" t="e">
        <f>$B$7</f>
        <v>#REF!</v>
      </c>
      <c r="G51" s="166">
        <f>$F$7</f>
        <v>450</v>
      </c>
      <c r="H51" s="166">
        <v>5</v>
      </c>
      <c r="I51" s="167"/>
      <c r="J51" s="168">
        <f t="shared" si="8"/>
        <v>0</v>
      </c>
      <c r="K51" s="141">
        <f t="shared" si="9"/>
        <v>0</v>
      </c>
      <c r="L51" s="141">
        <f t="shared" si="10"/>
        <v>0</v>
      </c>
      <c r="M51" s="140"/>
      <c r="N51" s="155"/>
      <c r="O51" s="155"/>
      <c r="P51" s="155"/>
      <c r="Q51" s="155"/>
      <c r="R51" s="155"/>
      <c r="S51" s="155"/>
      <c r="T51" s="155"/>
    </row>
    <row r="52" spans="1:20" ht="14.25" customHeight="1" x14ac:dyDescent="0.2">
      <c r="A52" s="155"/>
      <c r="B52" s="281"/>
      <c r="C52" s="189"/>
      <c r="D52" s="189"/>
      <c r="E52" s="189"/>
      <c r="F52" s="155" t="e">
        <f>$B$8</f>
        <v>#REF!</v>
      </c>
      <c r="G52" s="166">
        <f>$F$8</f>
        <v>2500</v>
      </c>
      <c r="H52" s="166">
        <v>5</v>
      </c>
      <c r="I52" s="167"/>
      <c r="J52" s="168">
        <f t="shared" si="8"/>
        <v>0</v>
      </c>
      <c r="K52" s="141">
        <f t="shared" si="9"/>
        <v>0</v>
      </c>
      <c r="L52" s="141">
        <f t="shared" si="10"/>
        <v>0</v>
      </c>
      <c r="M52" s="140"/>
      <c r="N52" s="155"/>
      <c r="O52" s="155"/>
      <c r="P52" s="155"/>
      <c r="Q52" s="155"/>
      <c r="R52" s="155"/>
      <c r="S52" s="155"/>
      <c r="T52" s="155"/>
    </row>
    <row r="53" spans="1:20" ht="14.25" customHeight="1" x14ac:dyDescent="0.2">
      <c r="A53" s="155"/>
      <c r="B53" s="281"/>
      <c r="C53" s="189"/>
      <c r="D53" s="189"/>
      <c r="E53" s="189"/>
      <c r="F53" s="155" t="e">
        <f>$B$9</f>
        <v>#REF!</v>
      </c>
      <c r="G53" s="166">
        <f>$F$9</f>
        <v>1800</v>
      </c>
      <c r="H53" s="166">
        <v>5</v>
      </c>
      <c r="I53" s="167"/>
      <c r="J53" s="168">
        <f t="shared" si="8"/>
        <v>0</v>
      </c>
      <c r="K53" s="141">
        <f t="shared" si="9"/>
        <v>0</v>
      </c>
      <c r="L53" s="141">
        <f t="shared" si="10"/>
        <v>0</v>
      </c>
      <c r="M53" s="140"/>
      <c r="N53" s="155"/>
      <c r="O53" s="155"/>
      <c r="P53" s="155"/>
      <c r="Q53" s="155"/>
      <c r="R53" s="155"/>
      <c r="S53" s="155"/>
      <c r="T53" s="155"/>
    </row>
    <row r="54" spans="1:20" ht="14.25" customHeight="1" x14ac:dyDescent="0.2">
      <c r="A54" s="155"/>
      <c r="B54" s="281"/>
      <c r="C54" s="189"/>
      <c r="D54" s="189"/>
      <c r="E54" s="189"/>
      <c r="F54" s="155" t="e">
        <f>$B$10</f>
        <v>#REF!</v>
      </c>
      <c r="G54" s="166">
        <f>$F$10</f>
        <v>1500</v>
      </c>
      <c r="H54" s="166">
        <v>5</v>
      </c>
      <c r="I54" s="167"/>
      <c r="J54" s="168">
        <f t="shared" si="8"/>
        <v>0</v>
      </c>
      <c r="K54" s="141">
        <f t="shared" si="9"/>
        <v>0</v>
      </c>
      <c r="L54" s="141">
        <f t="shared" si="10"/>
        <v>0</v>
      </c>
      <c r="M54" s="140"/>
      <c r="N54" s="155"/>
      <c r="O54" s="155"/>
      <c r="P54" s="155"/>
      <c r="Q54" s="155"/>
      <c r="R54" s="155"/>
      <c r="S54" s="155"/>
      <c r="T54" s="155"/>
    </row>
    <row r="55" spans="1:20" ht="14.25" customHeight="1" x14ac:dyDescent="0.2">
      <c r="A55" s="155"/>
      <c r="B55" s="236"/>
      <c r="C55" s="237"/>
      <c r="D55" s="237"/>
      <c r="E55" s="237"/>
      <c r="F55" s="153" t="e">
        <f>$B$11</f>
        <v>#REF!</v>
      </c>
      <c r="G55" s="169">
        <f>$F$11</f>
        <v>300</v>
      </c>
      <c r="H55" s="169">
        <v>5</v>
      </c>
      <c r="I55" s="170"/>
      <c r="J55" s="171">
        <f t="shared" si="8"/>
        <v>0</v>
      </c>
      <c r="K55" s="141">
        <f t="shared" si="9"/>
        <v>0</v>
      </c>
      <c r="L55" s="141">
        <f t="shared" si="10"/>
        <v>0</v>
      </c>
      <c r="M55" s="140"/>
      <c r="N55" s="155"/>
      <c r="O55" s="155"/>
      <c r="P55" s="155"/>
      <c r="Q55" s="155"/>
      <c r="R55" s="155"/>
      <c r="S55" s="155"/>
      <c r="T55" s="155"/>
    </row>
    <row r="56" spans="1:20" ht="14.25" customHeight="1" x14ac:dyDescent="0.2">
      <c r="A56" s="155"/>
      <c r="B56" s="280" t="s">
        <v>318</v>
      </c>
      <c r="C56" s="234"/>
      <c r="D56" s="234"/>
      <c r="E56" s="234"/>
      <c r="F56" s="148" t="e">
        <f>$B$5</f>
        <v>#REF!</v>
      </c>
      <c r="G56" s="163">
        <f>$F$5</f>
        <v>1200</v>
      </c>
      <c r="H56" s="163">
        <v>5</v>
      </c>
      <c r="I56" s="164"/>
      <c r="J56" s="168">
        <f t="shared" si="8"/>
        <v>0</v>
      </c>
      <c r="K56" s="141">
        <f t="shared" si="9"/>
        <v>0</v>
      </c>
      <c r="L56" s="141">
        <f t="shared" si="10"/>
        <v>0</v>
      </c>
      <c r="M56" s="140"/>
      <c r="N56" s="155"/>
      <c r="O56" s="155"/>
      <c r="P56" s="155"/>
      <c r="Q56" s="155"/>
      <c r="R56" s="155"/>
      <c r="S56" s="155"/>
      <c r="T56" s="155"/>
    </row>
    <row r="57" spans="1:20" ht="14.25" customHeight="1" x14ac:dyDescent="0.2">
      <c r="A57" s="155"/>
      <c r="B57" s="281"/>
      <c r="C57" s="189"/>
      <c r="D57" s="189"/>
      <c r="E57" s="189"/>
      <c r="F57" s="155" t="e">
        <f>$B$6</f>
        <v>#REF!</v>
      </c>
      <c r="G57" s="166">
        <f>$F$6</f>
        <v>1200</v>
      </c>
      <c r="H57" s="166">
        <v>5</v>
      </c>
      <c r="I57" s="167"/>
      <c r="J57" s="168">
        <f t="shared" si="8"/>
        <v>0</v>
      </c>
      <c r="K57" s="141">
        <f t="shared" si="9"/>
        <v>0</v>
      </c>
      <c r="L57" s="141">
        <f t="shared" si="10"/>
        <v>0</v>
      </c>
      <c r="M57" s="140"/>
      <c r="N57" s="155"/>
      <c r="O57" s="155"/>
      <c r="P57" s="155"/>
      <c r="Q57" s="155"/>
      <c r="R57" s="155"/>
      <c r="S57" s="155"/>
      <c r="T57" s="155"/>
    </row>
    <row r="58" spans="1:20" ht="14.25" customHeight="1" x14ac:dyDescent="0.2">
      <c r="A58" s="155"/>
      <c r="B58" s="281"/>
      <c r="C58" s="189"/>
      <c r="D58" s="189"/>
      <c r="E58" s="189"/>
      <c r="F58" s="155" t="e">
        <f>$B$7</f>
        <v>#REF!</v>
      </c>
      <c r="G58" s="166">
        <f>$F$7</f>
        <v>450</v>
      </c>
      <c r="H58" s="166">
        <v>5</v>
      </c>
      <c r="I58" s="167"/>
      <c r="J58" s="168">
        <f t="shared" si="8"/>
        <v>0</v>
      </c>
      <c r="K58" s="141">
        <f t="shared" si="9"/>
        <v>0</v>
      </c>
      <c r="L58" s="141">
        <f t="shared" si="10"/>
        <v>0</v>
      </c>
      <c r="M58" s="140"/>
      <c r="N58" s="155"/>
      <c r="O58" s="155"/>
      <c r="P58" s="155"/>
      <c r="Q58" s="155"/>
      <c r="R58" s="155"/>
      <c r="S58" s="155"/>
      <c r="T58" s="155"/>
    </row>
    <row r="59" spans="1:20" ht="14.25" customHeight="1" x14ac:dyDescent="0.2">
      <c r="A59" s="155"/>
      <c r="B59" s="281"/>
      <c r="C59" s="189"/>
      <c r="D59" s="189"/>
      <c r="E59" s="189"/>
      <c r="F59" s="155" t="e">
        <f>$B$8</f>
        <v>#REF!</v>
      </c>
      <c r="G59" s="166">
        <f>$F$8</f>
        <v>2500</v>
      </c>
      <c r="H59" s="166">
        <v>5</v>
      </c>
      <c r="I59" s="167"/>
      <c r="J59" s="168">
        <f t="shared" si="8"/>
        <v>0</v>
      </c>
      <c r="K59" s="141">
        <f t="shared" si="9"/>
        <v>0</v>
      </c>
      <c r="L59" s="141">
        <f t="shared" si="10"/>
        <v>0</v>
      </c>
      <c r="M59" s="140"/>
      <c r="N59" s="155"/>
      <c r="O59" s="155"/>
      <c r="P59" s="155"/>
      <c r="Q59" s="155"/>
      <c r="R59" s="155"/>
      <c r="S59" s="155"/>
      <c r="T59" s="155"/>
    </row>
    <row r="60" spans="1:20" ht="14.25" customHeight="1" x14ac:dyDescent="0.2">
      <c r="A60" s="155"/>
      <c r="B60" s="281"/>
      <c r="C60" s="189"/>
      <c r="D60" s="189"/>
      <c r="E60" s="189"/>
      <c r="F60" s="155" t="e">
        <f>$B$9</f>
        <v>#REF!</v>
      </c>
      <c r="G60" s="166">
        <f>$F$9</f>
        <v>1800</v>
      </c>
      <c r="H60" s="166">
        <v>5</v>
      </c>
      <c r="I60" s="167"/>
      <c r="J60" s="168">
        <f t="shared" si="8"/>
        <v>0</v>
      </c>
      <c r="K60" s="141">
        <f t="shared" si="9"/>
        <v>0</v>
      </c>
      <c r="L60" s="141">
        <f t="shared" si="10"/>
        <v>0</v>
      </c>
      <c r="M60" s="140"/>
      <c r="N60" s="155"/>
      <c r="O60" s="155"/>
      <c r="P60" s="155"/>
      <c r="Q60" s="155"/>
      <c r="R60" s="155"/>
      <c r="S60" s="155"/>
      <c r="T60" s="155"/>
    </row>
    <row r="61" spans="1:20" ht="14.25" customHeight="1" x14ac:dyDescent="0.2">
      <c r="A61" s="155"/>
      <c r="B61" s="281"/>
      <c r="C61" s="189"/>
      <c r="D61" s="189"/>
      <c r="E61" s="189"/>
      <c r="F61" s="155" t="e">
        <f>$B$10</f>
        <v>#REF!</v>
      </c>
      <c r="G61" s="166">
        <f>$F$10</f>
        <v>1500</v>
      </c>
      <c r="H61" s="166">
        <v>5</v>
      </c>
      <c r="I61" s="167"/>
      <c r="J61" s="168">
        <f t="shared" si="8"/>
        <v>0</v>
      </c>
      <c r="K61" s="141">
        <f t="shared" si="9"/>
        <v>0</v>
      </c>
      <c r="L61" s="141">
        <f t="shared" si="10"/>
        <v>0</v>
      </c>
      <c r="M61" s="140"/>
      <c r="N61" s="155"/>
      <c r="O61" s="155"/>
      <c r="P61" s="155"/>
      <c r="Q61" s="155"/>
      <c r="R61" s="155"/>
      <c r="S61" s="155"/>
      <c r="T61" s="155"/>
    </row>
    <row r="62" spans="1:20" ht="14.25" customHeight="1" x14ac:dyDescent="0.2">
      <c r="A62" s="155"/>
      <c r="B62" s="236"/>
      <c r="C62" s="237"/>
      <c r="D62" s="237"/>
      <c r="E62" s="237"/>
      <c r="F62" s="153" t="e">
        <f>$B$11</f>
        <v>#REF!</v>
      </c>
      <c r="G62" s="169">
        <f>$F$11</f>
        <v>300</v>
      </c>
      <c r="H62" s="169">
        <v>5</v>
      </c>
      <c r="I62" s="170"/>
      <c r="J62" s="171">
        <f t="shared" si="8"/>
        <v>0</v>
      </c>
      <c r="K62" s="141">
        <f t="shared" si="9"/>
        <v>0</v>
      </c>
      <c r="L62" s="141">
        <f t="shared" si="10"/>
        <v>0</v>
      </c>
      <c r="M62" s="140"/>
      <c r="N62" s="155"/>
      <c r="O62" s="155"/>
      <c r="P62" s="155"/>
      <c r="Q62" s="155"/>
      <c r="R62" s="155"/>
      <c r="S62" s="155"/>
      <c r="T62" s="155"/>
    </row>
    <row r="63" spans="1:20" ht="14.25" customHeight="1" x14ac:dyDescent="0.2">
      <c r="A63" s="155"/>
      <c r="B63" s="280" t="s">
        <v>319</v>
      </c>
      <c r="C63" s="234"/>
      <c r="D63" s="234"/>
      <c r="E63" s="234"/>
      <c r="F63" s="148" t="e">
        <f>$B$5</f>
        <v>#REF!</v>
      </c>
      <c r="G63" s="163">
        <f>$F$5</f>
        <v>1200</v>
      </c>
      <c r="H63" s="163">
        <v>5</v>
      </c>
      <c r="I63" s="164"/>
      <c r="J63" s="168">
        <f t="shared" si="8"/>
        <v>0</v>
      </c>
      <c r="K63" s="141">
        <f t="shared" si="9"/>
        <v>0</v>
      </c>
      <c r="L63" s="141">
        <f t="shared" si="10"/>
        <v>0</v>
      </c>
      <c r="M63" s="140"/>
      <c r="N63" s="155"/>
      <c r="O63" s="155"/>
      <c r="P63" s="155"/>
      <c r="Q63" s="155"/>
      <c r="R63" s="155"/>
      <c r="S63" s="155"/>
      <c r="T63" s="155"/>
    </row>
    <row r="64" spans="1:20" ht="14.25" customHeight="1" x14ac:dyDescent="0.2">
      <c r="A64" s="155"/>
      <c r="B64" s="281"/>
      <c r="C64" s="189"/>
      <c r="D64" s="189"/>
      <c r="E64" s="189"/>
      <c r="F64" s="155" t="e">
        <f>$B$6</f>
        <v>#REF!</v>
      </c>
      <c r="G64" s="166">
        <f>$F$6</f>
        <v>1200</v>
      </c>
      <c r="H64" s="166">
        <v>5</v>
      </c>
      <c r="I64" s="167"/>
      <c r="J64" s="168">
        <f t="shared" si="8"/>
        <v>0</v>
      </c>
      <c r="K64" s="141">
        <f t="shared" si="9"/>
        <v>0</v>
      </c>
      <c r="L64" s="141">
        <f t="shared" si="10"/>
        <v>0</v>
      </c>
      <c r="M64" s="140"/>
      <c r="N64" s="155"/>
      <c r="O64" s="155"/>
      <c r="P64" s="155"/>
      <c r="Q64" s="155"/>
      <c r="R64" s="155"/>
      <c r="S64" s="155"/>
      <c r="T64" s="155"/>
    </row>
    <row r="65" spans="1:20" ht="14.25" customHeight="1" x14ac:dyDescent="0.2">
      <c r="A65" s="155"/>
      <c r="B65" s="281"/>
      <c r="C65" s="189"/>
      <c r="D65" s="189"/>
      <c r="E65" s="189"/>
      <c r="F65" s="155" t="e">
        <f>$B$7</f>
        <v>#REF!</v>
      </c>
      <c r="G65" s="166">
        <f>$F$7</f>
        <v>450</v>
      </c>
      <c r="H65" s="166">
        <v>5</v>
      </c>
      <c r="I65" s="167"/>
      <c r="J65" s="168">
        <f t="shared" si="8"/>
        <v>0</v>
      </c>
      <c r="K65" s="141">
        <f t="shared" si="9"/>
        <v>0</v>
      </c>
      <c r="L65" s="141">
        <f t="shared" si="10"/>
        <v>0</v>
      </c>
      <c r="M65" s="140"/>
      <c r="N65" s="155"/>
      <c r="O65" s="155"/>
      <c r="P65" s="155"/>
      <c r="Q65" s="155"/>
      <c r="R65" s="155"/>
      <c r="S65" s="155"/>
      <c r="T65" s="155"/>
    </row>
    <row r="66" spans="1:20" ht="14.25" customHeight="1" x14ac:dyDescent="0.2">
      <c r="A66" s="155"/>
      <c r="B66" s="281"/>
      <c r="C66" s="189"/>
      <c r="D66" s="189"/>
      <c r="E66" s="189"/>
      <c r="F66" s="155" t="e">
        <f>$B$8</f>
        <v>#REF!</v>
      </c>
      <c r="G66" s="166">
        <f>$F$8</f>
        <v>2500</v>
      </c>
      <c r="H66" s="166">
        <v>5</v>
      </c>
      <c r="I66" s="167"/>
      <c r="J66" s="168">
        <f t="shared" si="8"/>
        <v>0</v>
      </c>
      <c r="K66" s="141">
        <f t="shared" si="9"/>
        <v>0</v>
      </c>
      <c r="L66" s="141">
        <f t="shared" si="10"/>
        <v>0</v>
      </c>
      <c r="M66" s="140"/>
      <c r="N66" s="155"/>
      <c r="O66" s="155"/>
      <c r="P66" s="155"/>
      <c r="Q66" s="155"/>
      <c r="R66" s="155"/>
      <c r="S66" s="155"/>
      <c r="T66" s="155"/>
    </row>
    <row r="67" spans="1:20" ht="14.25" customHeight="1" x14ac:dyDescent="0.2">
      <c r="A67" s="155"/>
      <c r="B67" s="281"/>
      <c r="C67" s="189"/>
      <c r="D67" s="189"/>
      <c r="E67" s="189"/>
      <c r="F67" s="155" t="e">
        <f>$B$9</f>
        <v>#REF!</v>
      </c>
      <c r="G67" s="166">
        <f>$F$9</f>
        <v>1800</v>
      </c>
      <c r="H67" s="166">
        <v>5</v>
      </c>
      <c r="I67" s="167"/>
      <c r="J67" s="168">
        <f t="shared" si="8"/>
        <v>0</v>
      </c>
      <c r="K67" s="141">
        <f t="shared" si="9"/>
        <v>0</v>
      </c>
      <c r="L67" s="141">
        <f t="shared" si="10"/>
        <v>0</v>
      </c>
      <c r="M67" s="140"/>
      <c r="N67" s="155"/>
      <c r="O67" s="155"/>
      <c r="P67" s="155"/>
      <c r="Q67" s="155"/>
      <c r="R67" s="155"/>
      <c r="S67" s="155"/>
      <c r="T67" s="155"/>
    </row>
    <row r="68" spans="1:20" ht="14.25" customHeight="1" x14ac:dyDescent="0.2">
      <c r="A68" s="155"/>
      <c r="B68" s="281"/>
      <c r="C68" s="189"/>
      <c r="D68" s="189"/>
      <c r="E68" s="189"/>
      <c r="F68" s="155" t="e">
        <f>$B$10</f>
        <v>#REF!</v>
      </c>
      <c r="G68" s="166">
        <f>$F$10</f>
        <v>1500</v>
      </c>
      <c r="H68" s="166">
        <v>5</v>
      </c>
      <c r="I68" s="167"/>
      <c r="J68" s="168">
        <f t="shared" si="8"/>
        <v>0</v>
      </c>
      <c r="K68" s="141">
        <f t="shared" si="9"/>
        <v>0</v>
      </c>
      <c r="L68" s="141">
        <f t="shared" si="10"/>
        <v>0</v>
      </c>
      <c r="M68" s="140"/>
      <c r="N68" s="155"/>
      <c r="O68" s="155"/>
      <c r="P68" s="155"/>
      <c r="Q68" s="155"/>
      <c r="R68" s="155"/>
      <c r="S68" s="155"/>
      <c r="T68" s="155"/>
    </row>
    <row r="69" spans="1:20" ht="14.25" customHeight="1" x14ac:dyDescent="0.2">
      <c r="A69" s="155"/>
      <c r="B69" s="236"/>
      <c r="C69" s="237"/>
      <c r="D69" s="237"/>
      <c r="E69" s="237"/>
      <c r="F69" s="153" t="e">
        <f>$B$11</f>
        <v>#REF!</v>
      </c>
      <c r="G69" s="169">
        <f>$F$11</f>
        <v>300</v>
      </c>
      <c r="H69" s="169">
        <v>5</v>
      </c>
      <c r="I69" s="170"/>
      <c r="J69" s="171">
        <f t="shared" si="8"/>
        <v>0</v>
      </c>
      <c r="K69" s="141">
        <f t="shared" si="9"/>
        <v>0</v>
      </c>
      <c r="L69" s="141">
        <f t="shared" si="10"/>
        <v>0</v>
      </c>
      <c r="M69" s="140"/>
      <c r="N69" s="155"/>
      <c r="O69" s="155"/>
      <c r="P69" s="155"/>
      <c r="Q69" s="155"/>
      <c r="R69" s="155"/>
      <c r="S69" s="155"/>
      <c r="T69" s="155"/>
    </row>
    <row r="70" spans="1:20" ht="14.25" customHeight="1" x14ac:dyDescent="0.2">
      <c r="A70" s="155"/>
      <c r="B70" s="280" t="s">
        <v>320</v>
      </c>
      <c r="C70" s="234"/>
      <c r="D70" s="234"/>
      <c r="E70" s="234"/>
      <c r="F70" s="148" t="e">
        <f>$B$5</f>
        <v>#REF!</v>
      </c>
      <c r="G70" s="163">
        <f>$F$5</f>
        <v>1200</v>
      </c>
      <c r="H70" s="166">
        <v>10</v>
      </c>
      <c r="I70" s="167"/>
      <c r="J70" s="168">
        <f t="shared" si="8"/>
        <v>0</v>
      </c>
      <c r="K70" s="141">
        <f t="shared" si="9"/>
        <v>0</v>
      </c>
      <c r="L70" s="141">
        <f t="shared" si="10"/>
        <v>0</v>
      </c>
      <c r="M70" s="140"/>
      <c r="N70" s="155"/>
      <c r="O70" s="155"/>
      <c r="P70" s="155"/>
      <c r="Q70" s="155"/>
      <c r="R70" s="155"/>
      <c r="S70" s="155"/>
      <c r="T70" s="155"/>
    </row>
    <row r="71" spans="1:20" ht="14.25" customHeight="1" x14ac:dyDescent="0.2">
      <c r="A71" s="155"/>
      <c r="B71" s="281"/>
      <c r="C71" s="189"/>
      <c r="D71" s="189"/>
      <c r="E71" s="189"/>
      <c r="F71" s="155" t="e">
        <f>$B$6</f>
        <v>#REF!</v>
      </c>
      <c r="G71" s="166">
        <f>$F$6</f>
        <v>1200</v>
      </c>
      <c r="H71" s="166">
        <v>10</v>
      </c>
      <c r="I71" s="167"/>
      <c r="J71" s="168">
        <f t="shared" si="8"/>
        <v>0</v>
      </c>
      <c r="K71" s="141">
        <f t="shared" si="9"/>
        <v>0</v>
      </c>
      <c r="L71" s="141">
        <f t="shared" si="10"/>
        <v>0</v>
      </c>
      <c r="M71" s="140"/>
      <c r="N71" s="155"/>
      <c r="O71" s="155"/>
      <c r="P71" s="155"/>
      <c r="Q71" s="155"/>
      <c r="R71" s="155"/>
      <c r="S71" s="155"/>
      <c r="T71" s="155"/>
    </row>
    <row r="72" spans="1:20" ht="14.25" customHeight="1" x14ac:dyDescent="0.2">
      <c r="A72" s="155"/>
      <c r="B72" s="281"/>
      <c r="C72" s="189"/>
      <c r="D72" s="189"/>
      <c r="E72" s="189"/>
      <c r="F72" s="155" t="e">
        <f>$B$7</f>
        <v>#REF!</v>
      </c>
      <c r="G72" s="166">
        <f>$F$7</f>
        <v>450</v>
      </c>
      <c r="H72" s="166">
        <v>10</v>
      </c>
      <c r="I72" s="167"/>
      <c r="J72" s="168">
        <f t="shared" si="8"/>
        <v>0</v>
      </c>
      <c r="K72" s="141">
        <f t="shared" si="9"/>
        <v>0</v>
      </c>
      <c r="L72" s="141">
        <f t="shared" si="10"/>
        <v>0</v>
      </c>
      <c r="M72" s="140"/>
      <c r="N72" s="155"/>
      <c r="O72" s="155"/>
      <c r="P72" s="155"/>
      <c r="Q72" s="155"/>
      <c r="R72" s="155"/>
      <c r="S72" s="155"/>
      <c r="T72" s="155"/>
    </row>
    <row r="73" spans="1:20" ht="14.25" customHeight="1" x14ac:dyDescent="0.2">
      <c r="A73" s="155"/>
      <c r="B73" s="281"/>
      <c r="C73" s="189"/>
      <c r="D73" s="189"/>
      <c r="E73" s="189"/>
      <c r="F73" s="155" t="e">
        <f>$B$8</f>
        <v>#REF!</v>
      </c>
      <c r="G73" s="166">
        <f>$F$8</f>
        <v>2500</v>
      </c>
      <c r="H73" s="166">
        <v>10</v>
      </c>
      <c r="I73" s="167"/>
      <c r="J73" s="168">
        <f t="shared" si="8"/>
        <v>0</v>
      </c>
      <c r="K73" s="141">
        <f t="shared" si="9"/>
        <v>0</v>
      </c>
      <c r="L73" s="141">
        <f t="shared" si="10"/>
        <v>0</v>
      </c>
      <c r="M73" s="140"/>
      <c r="N73" s="155"/>
      <c r="O73" s="155"/>
      <c r="P73" s="155"/>
      <c r="Q73" s="155"/>
      <c r="R73" s="155"/>
      <c r="S73" s="155"/>
      <c r="T73" s="155"/>
    </row>
    <row r="74" spans="1:20" ht="14.25" customHeight="1" x14ac:dyDescent="0.2">
      <c r="A74" s="155"/>
      <c r="B74" s="281"/>
      <c r="C74" s="189"/>
      <c r="D74" s="189"/>
      <c r="E74" s="189"/>
      <c r="F74" s="155" t="e">
        <f>$B$9</f>
        <v>#REF!</v>
      </c>
      <c r="G74" s="166">
        <f>$F$9</f>
        <v>1800</v>
      </c>
      <c r="H74" s="166">
        <v>10</v>
      </c>
      <c r="I74" s="167"/>
      <c r="J74" s="168">
        <f t="shared" si="8"/>
        <v>0</v>
      </c>
      <c r="K74" s="141">
        <f t="shared" si="9"/>
        <v>0</v>
      </c>
      <c r="L74" s="141">
        <f t="shared" si="10"/>
        <v>0</v>
      </c>
      <c r="M74" s="140"/>
      <c r="N74" s="155"/>
      <c r="O74" s="155"/>
      <c r="P74" s="155"/>
      <c r="Q74" s="155"/>
      <c r="R74" s="155"/>
      <c r="S74" s="155"/>
      <c r="T74" s="155"/>
    </row>
    <row r="75" spans="1:20" ht="14.25" customHeight="1" x14ac:dyDescent="0.2">
      <c r="A75" s="155"/>
      <c r="B75" s="281"/>
      <c r="C75" s="189"/>
      <c r="D75" s="189"/>
      <c r="E75" s="189"/>
      <c r="F75" s="155" t="e">
        <f>$B$10</f>
        <v>#REF!</v>
      </c>
      <c r="G75" s="166">
        <f>$F$10</f>
        <v>1500</v>
      </c>
      <c r="H75" s="166">
        <v>10</v>
      </c>
      <c r="I75" s="167"/>
      <c r="J75" s="168">
        <f t="shared" si="8"/>
        <v>0</v>
      </c>
      <c r="K75" s="141">
        <f t="shared" si="9"/>
        <v>0</v>
      </c>
      <c r="L75" s="141">
        <f t="shared" si="10"/>
        <v>0</v>
      </c>
      <c r="M75" s="140"/>
      <c r="N75" s="155"/>
      <c r="O75" s="155"/>
      <c r="P75" s="155"/>
      <c r="Q75" s="155"/>
      <c r="R75" s="155"/>
      <c r="S75" s="155"/>
      <c r="T75" s="155"/>
    </row>
    <row r="76" spans="1:20" ht="14.25" customHeight="1" x14ac:dyDescent="0.2">
      <c r="A76" s="155"/>
      <c r="B76" s="236"/>
      <c r="C76" s="237"/>
      <c r="D76" s="237"/>
      <c r="E76" s="237"/>
      <c r="F76" s="153" t="e">
        <f>$B$11</f>
        <v>#REF!</v>
      </c>
      <c r="G76" s="169">
        <f>$F$11</f>
        <v>300</v>
      </c>
      <c r="H76" s="169">
        <v>10</v>
      </c>
      <c r="I76" s="170"/>
      <c r="J76" s="171">
        <f t="shared" si="8"/>
        <v>0</v>
      </c>
      <c r="K76" s="141">
        <f t="shared" si="9"/>
        <v>0</v>
      </c>
      <c r="L76" s="141">
        <f t="shared" si="10"/>
        <v>0</v>
      </c>
      <c r="M76" s="140"/>
      <c r="N76" s="155"/>
      <c r="O76" s="155"/>
      <c r="P76" s="155"/>
      <c r="Q76" s="155"/>
      <c r="R76" s="155"/>
      <c r="S76" s="155"/>
      <c r="T76" s="155"/>
    </row>
    <row r="77" spans="1:20" ht="14.25" customHeight="1" x14ac:dyDescent="0.2">
      <c r="A77" s="155"/>
      <c r="B77" s="280" t="s">
        <v>321</v>
      </c>
      <c r="C77" s="234"/>
      <c r="D77" s="234"/>
      <c r="E77" s="234"/>
      <c r="F77" s="148" t="e">
        <f>$B$5</f>
        <v>#REF!</v>
      </c>
      <c r="G77" s="163">
        <f>$F$5</f>
        <v>1200</v>
      </c>
      <c r="H77" s="163">
        <v>5</v>
      </c>
      <c r="I77" s="164"/>
      <c r="J77" s="168">
        <f t="shared" si="8"/>
        <v>0</v>
      </c>
      <c r="K77" s="141">
        <f t="shared" si="9"/>
        <v>0</v>
      </c>
      <c r="L77" s="141">
        <f t="shared" si="10"/>
        <v>0</v>
      </c>
      <c r="M77" s="140"/>
      <c r="N77" s="155"/>
      <c r="O77" s="155"/>
      <c r="P77" s="155"/>
      <c r="Q77" s="155"/>
      <c r="R77" s="155"/>
      <c r="S77" s="155"/>
      <c r="T77" s="155"/>
    </row>
    <row r="78" spans="1:20" ht="14.25" customHeight="1" x14ac:dyDescent="0.2">
      <c r="A78" s="155"/>
      <c r="B78" s="281"/>
      <c r="C78" s="189"/>
      <c r="D78" s="189"/>
      <c r="E78" s="189"/>
      <c r="F78" s="155" t="e">
        <f>$B$6</f>
        <v>#REF!</v>
      </c>
      <c r="G78" s="166">
        <f>$F$6</f>
        <v>1200</v>
      </c>
      <c r="H78" s="166">
        <v>5</v>
      </c>
      <c r="I78" s="167"/>
      <c r="J78" s="168">
        <f t="shared" si="8"/>
        <v>0</v>
      </c>
      <c r="K78" s="141">
        <f t="shared" si="9"/>
        <v>0</v>
      </c>
      <c r="L78" s="141">
        <f t="shared" si="10"/>
        <v>0</v>
      </c>
      <c r="M78" s="140"/>
      <c r="N78" s="155"/>
      <c r="O78" s="155"/>
      <c r="P78" s="155"/>
      <c r="Q78" s="155"/>
      <c r="R78" s="155"/>
      <c r="S78" s="155"/>
      <c r="T78" s="155"/>
    </row>
    <row r="79" spans="1:20" ht="14.25" customHeight="1" x14ac:dyDescent="0.2">
      <c r="A79" s="155"/>
      <c r="B79" s="281"/>
      <c r="C79" s="189"/>
      <c r="D79" s="189"/>
      <c r="E79" s="189"/>
      <c r="F79" s="155" t="e">
        <f>$B$7</f>
        <v>#REF!</v>
      </c>
      <c r="G79" s="166">
        <f>$F$7</f>
        <v>450</v>
      </c>
      <c r="H79" s="166">
        <v>5</v>
      </c>
      <c r="I79" s="167"/>
      <c r="J79" s="168">
        <f t="shared" si="8"/>
        <v>0</v>
      </c>
      <c r="K79" s="141">
        <f t="shared" si="9"/>
        <v>0</v>
      </c>
      <c r="L79" s="141">
        <f t="shared" si="10"/>
        <v>0</v>
      </c>
      <c r="M79" s="140"/>
      <c r="N79" s="155"/>
      <c r="O79" s="155"/>
      <c r="P79" s="155"/>
      <c r="Q79" s="155"/>
      <c r="R79" s="155"/>
      <c r="S79" s="155"/>
      <c r="T79" s="155"/>
    </row>
    <row r="80" spans="1:20" ht="14.25" customHeight="1" x14ac:dyDescent="0.2">
      <c r="A80" s="155"/>
      <c r="B80" s="281"/>
      <c r="C80" s="189"/>
      <c r="D80" s="189"/>
      <c r="E80" s="189"/>
      <c r="F80" s="155" t="e">
        <f>$B$8</f>
        <v>#REF!</v>
      </c>
      <c r="G80" s="166">
        <f>$F$8</f>
        <v>2500</v>
      </c>
      <c r="H80" s="166">
        <v>5</v>
      </c>
      <c r="I80" s="167"/>
      <c r="J80" s="168">
        <f t="shared" si="8"/>
        <v>0</v>
      </c>
      <c r="K80" s="141">
        <f t="shared" si="9"/>
        <v>0</v>
      </c>
      <c r="L80" s="141">
        <f t="shared" si="10"/>
        <v>0</v>
      </c>
      <c r="M80" s="140"/>
      <c r="N80" s="155"/>
      <c r="O80" s="155"/>
      <c r="P80" s="155"/>
      <c r="Q80" s="155"/>
      <c r="R80" s="155"/>
      <c r="S80" s="155"/>
      <c r="T80" s="155"/>
    </row>
    <row r="81" spans="1:20" ht="14.25" customHeight="1" x14ac:dyDescent="0.2">
      <c r="A81" s="155"/>
      <c r="B81" s="281"/>
      <c r="C81" s="189"/>
      <c r="D81" s="189"/>
      <c r="E81" s="189"/>
      <c r="F81" s="155" t="e">
        <f>$B$9</f>
        <v>#REF!</v>
      </c>
      <c r="G81" s="166">
        <f>$F$9</f>
        <v>1800</v>
      </c>
      <c r="H81" s="166">
        <v>5</v>
      </c>
      <c r="I81" s="167"/>
      <c r="J81" s="168">
        <f t="shared" si="8"/>
        <v>0</v>
      </c>
      <c r="K81" s="141">
        <f t="shared" si="9"/>
        <v>0</v>
      </c>
      <c r="L81" s="141">
        <f t="shared" si="10"/>
        <v>0</v>
      </c>
      <c r="M81" s="140"/>
      <c r="N81" s="155"/>
      <c r="O81" s="155"/>
      <c r="P81" s="155"/>
      <c r="Q81" s="155"/>
      <c r="R81" s="155"/>
      <c r="S81" s="155"/>
      <c r="T81" s="155"/>
    </row>
    <row r="82" spans="1:20" ht="14.25" customHeight="1" x14ac:dyDescent="0.2">
      <c r="A82" s="155"/>
      <c r="B82" s="281"/>
      <c r="C82" s="189"/>
      <c r="D82" s="189"/>
      <c r="E82" s="189"/>
      <c r="F82" s="155" t="e">
        <f>$B$10</f>
        <v>#REF!</v>
      </c>
      <c r="G82" s="166">
        <f>$F$10</f>
        <v>1500</v>
      </c>
      <c r="H82" s="166">
        <v>5</v>
      </c>
      <c r="I82" s="167"/>
      <c r="J82" s="168">
        <f t="shared" si="8"/>
        <v>0</v>
      </c>
      <c r="K82" s="141">
        <f t="shared" si="9"/>
        <v>0</v>
      </c>
      <c r="L82" s="141">
        <f t="shared" si="10"/>
        <v>0</v>
      </c>
      <c r="M82" s="140"/>
      <c r="N82" s="155"/>
      <c r="O82" s="155"/>
      <c r="P82" s="155"/>
      <c r="Q82" s="155"/>
      <c r="R82" s="155"/>
      <c r="S82" s="155"/>
      <c r="T82" s="155"/>
    </row>
    <row r="83" spans="1:20" ht="14.25" customHeight="1" x14ac:dyDescent="0.2">
      <c r="A83" s="155"/>
      <c r="B83" s="236"/>
      <c r="C83" s="237"/>
      <c r="D83" s="237"/>
      <c r="E83" s="237"/>
      <c r="F83" s="153" t="e">
        <f>$B$11</f>
        <v>#REF!</v>
      </c>
      <c r="G83" s="169">
        <f>$F$11</f>
        <v>300</v>
      </c>
      <c r="H83" s="169">
        <v>5</v>
      </c>
      <c r="I83" s="170"/>
      <c r="J83" s="171">
        <f t="shared" si="8"/>
        <v>0</v>
      </c>
      <c r="K83" s="141">
        <f t="shared" si="9"/>
        <v>0</v>
      </c>
      <c r="L83" s="141">
        <f t="shared" si="10"/>
        <v>0</v>
      </c>
      <c r="M83" s="140"/>
      <c r="N83" s="155"/>
      <c r="O83" s="155"/>
      <c r="P83" s="155"/>
      <c r="Q83" s="155"/>
      <c r="R83" s="155"/>
      <c r="S83" s="155"/>
      <c r="T83" s="155"/>
    </row>
    <row r="84" spans="1:20" ht="14.25" customHeight="1" x14ac:dyDescent="0.2">
      <c r="A84" s="155"/>
      <c r="B84" s="280" t="s">
        <v>322</v>
      </c>
      <c r="C84" s="234"/>
      <c r="D84" s="234"/>
      <c r="E84" s="234"/>
      <c r="F84" s="148" t="e">
        <f>$B$5</f>
        <v>#REF!</v>
      </c>
      <c r="G84" s="163">
        <f>$F$5</f>
        <v>1200</v>
      </c>
      <c r="H84" s="163">
        <v>5</v>
      </c>
      <c r="I84" s="164"/>
      <c r="J84" s="168">
        <f t="shared" si="8"/>
        <v>0</v>
      </c>
      <c r="K84" s="141">
        <f t="shared" si="9"/>
        <v>0</v>
      </c>
      <c r="L84" s="141">
        <f t="shared" si="10"/>
        <v>0</v>
      </c>
      <c r="M84" s="140"/>
      <c r="N84" s="155"/>
      <c r="O84" s="155"/>
      <c r="P84" s="155"/>
      <c r="Q84" s="155"/>
      <c r="R84" s="155"/>
      <c r="S84" s="155"/>
      <c r="T84" s="155"/>
    </row>
    <row r="85" spans="1:20" ht="14.25" customHeight="1" x14ac:dyDescent="0.2">
      <c r="A85" s="155"/>
      <c r="B85" s="281"/>
      <c r="C85" s="189"/>
      <c r="D85" s="189"/>
      <c r="E85" s="189"/>
      <c r="F85" s="155" t="e">
        <f>$B$6</f>
        <v>#REF!</v>
      </c>
      <c r="G85" s="166">
        <f>$F$6</f>
        <v>1200</v>
      </c>
      <c r="H85" s="166">
        <v>5</v>
      </c>
      <c r="I85" s="167"/>
      <c r="J85" s="168">
        <f t="shared" si="8"/>
        <v>0</v>
      </c>
      <c r="K85" s="141">
        <f t="shared" si="9"/>
        <v>0</v>
      </c>
      <c r="L85" s="141">
        <f t="shared" si="10"/>
        <v>0</v>
      </c>
      <c r="M85" s="140"/>
      <c r="N85" s="155"/>
      <c r="O85" s="155"/>
      <c r="P85" s="155"/>
      <c r="Q85" s="155"/>
      <c r="R85" s="155"/>
      <c r="S85" s="155"/>
      <c r="T85" s="155"/>
    </row>
    <row r="86" spans="1:20" ht="14.25" customHeight="1" x14ac:dyDescent="0.2">
      <c r="A86" s="155"/>
      <c r="B86" s="281"/>
      <c r="C86" s="189"/>
      <c r="D86" s="189"/>
      <c r="E86" s="189"/>
      <c r="F86" s="155" t="e">
        <f>$B$7</f>
        <v>#REF!</v>
      </c>
      <c r="G86" s="166">
        <f>$F$7</f>
        <v>450</v>
      </c>
      <c r="H86" s="166">
        <v>5</v>
      </c>
      <c r="I86" s="167"/>
      <c r="J86" s="168">
        <f t="shared" si="8"/>
        <v>0</v>
      </c>
      <c r="K86" s="141">
        <f t="shared" si="9"/>
        <v>0</v>
      </c>
      <c r="L86" s="141">
        <f t="shared" si="10"/>
        <v>0</v>
      </c>
      <c r="M86" s="140"/>
      <c r="N86" s="155"/>
      <c r="O86" s="155"/>
      <c r="P86" s="155"/>
      <c r="Q86" s="155"/>
      <c r="R86" s="155"/>
      <c r="S86" s="155"/>
      <c r="T86" s="155"/>
    </row>
    <row r="87" spans="1:20" ht="14.25" customHeight="1" x14ac:dyDescent="0.2">
      <c r="A87" s="155"/>
      <c r="B87" s="281"/>
      <c r="C87" s="189"/>
      <c r="D87" s="189"/>
      <c r="E87" s="189"/>
      <c r="F87" s="155" t="e">
        <f>$B$8</f>
        <v>#REF!</v>
      </c>
      <c r="G87" s="166">
        <f>$F$8</f>
        <v>2500</v>
      </c>
      <c r="H87" s="166">
        <v>5</v>
      </c>
      <c r="I87" s="167"/>
      <c r="J87" s="168">
        <f t="shared" si="8"/>
        <v>0</v>
      </c>
      <c r="K87" s="141">
        <f t="shared" si="9"/>
        <v>0</v>
      </c>
      <c r="L87" s="141">
        <f t="shared" si="10"/>
        <v>0</v>
      </c>
      <c r="M87" s="140"/>
      <c r="N87" s="155"/>
      <c r="O87" s="155"/>
      <c r="P87" s="155"/>
      <c r="Q87" s="155"/>
      <c r="R87" s="155"/>
      <c r="S87" s="155"/>
      <c r="T87" s="155"/>
    </row>
    <row r="88" spans="1:20" ht="14.25" customHeight="1" x14ac:dyDescent="0.2">
      <c r="A88" s="155"/>
      <c r="B88" s="281"/>
      <c r="C88" s="189"/>
      <c r="D88" s="189"/>
      <c r="E88" s="189"/>
      <c r="F88" s="155" t="e">
        <f>$B$9</f>
        <v>#REF!</v>
      </c>
      <c r="G88" s="166">
        <f>$F$9</f>
        <v>1800</v>
      </c>
      <c r="H88" s="166">
        <v>5</v>
      </c>
      <c r="I88" s="167"/>
      <c r="J88" s="168">
        <f t="shared" si="8"/>
        <v>0</v>
      </c>
      <c r="K88" s="141">
        <f t="shared" si="9"/>
        <v>0</v>
      </c>
      <c r="L88" s="141">
        <f t="shared" si="10"/>
        <v>0</v>
      </c>
      <c r="M88" s="140"/>
      <c r="N88" s="155"/>
      <c r="O88" s="155"/>
      <c r="P88" s="155"/>
      <c r="Q88" s="155"/>
      <c r="R88" s="155"/>
      <c r="S88" s="155"/>
      <c r="T88" s="155"/>
    </row>
    <row r="89" spans="1:20" ht="14.25" customHeight="1" x14ac:dyDescent="0.2">
      <c r="A89" s="155"/>
      <c r="B89" s="281"/>
      <c r="C89" s="189"/>
      <c r="D89" s="189"/>
      <c r="E89" s="189"/>
      <c r="F89" s="155" t="e">
        <f>$B$10</f>
        <v>#REF!</v>
      </c>
      <c r="G89" s="166">
        <f>$F$10</f>
        <v>1500</v>
      </c>
      <c r="H89" s="166">
        <v>5</v>
      </c>
      <c r="I89" s="167"/>
      <c r="J89" s="168">
        <f t="shared" si="8"/>
        <v>0</v>
      </c>
      <c r="K89" s="141">
        <f t="shared" si="9"/>
        <v>0</v>
      </c>
      <c r="L89" s="141">
        <f t="shared" si="10"/>
        <v>0</v>
      </c>
      <c r="M89" s="140"/>
      <c r="N89" s="155"/>
      <c r="O89" s="155"/>
      <c r="P89" s="155"/>
      <c r="Q89" s="155"/>
      <c r="R89" s="155"/>
      <c r="S89" s="155"/>
      <c r="T89" s="155"/>
    </row>
    <row r="90" spans="1:20" ht="14.25" customHeight="1" x14ac:dyDescent="0.2">
      <c r="A90" s="155"/>
      <c r="B90" s="236"/>
      <c r="C90" s="237"/>
      <c r="D90" s="237"/>
      <c r="E90" s="237"/>
      <c r="F90" s="153" t="e">
        <f>$B$11</f>
        <v>#REF!</v>
      </c>
      <c r="G90" s="169">
        <f>$F$11</f>
        <v>300</v>
      </c>
      <c r="H90" s="169">
        <v>5</v>
      </c>
      <c r="I90" s="170"/>
      <c r="J90" s="171">
        <f t="shared" si="8"/>
        <v>0</v>
      </c>
      <c r="K90" s="141">
        <f t="shared" si="9"/>
        <v>0</v>
      </c>
      <c r="L90" s="141">
        <f t="shared" si="10"/>
        <v>0</v>
      </c>
      <c r="M90" s="140"/>
      <c r="N90" s="155"/>
      <c r="O90" s="155"/>
      <c r="P90" s="155"/>
      <c r="Q90" s="155"/>
      <c r="R90" s="155"/>
      <c r="S90" s="155"/>
      <c r="T90" s="155"/>
    </row>
    <row r="91" spans="1:20" ht="14.25" customHeight="1" x14ac:dyDescent="0.2">
      <c r="A91" s="155"/>
      <c r="B91" s="280" t="s">
        <v>323</v>
      </c>
      <c r="C91" s="234"/>
      <c r="D91" s="234"/>
      <c r="E91" s="234"/>
      <c r="F91" s="148" t="e">
        <f>$B$5</f>
        <v>#REF!</v>
      </c>
      <c r="G91" s="163">
        <f>$F$5</f>
        <v>1200</v>
      </c>
      <c r="H91" s="163">
        <v>5</v>
      </c>
      <c r="I91" s="164"/>
      <c r="J91" s="168">
        <f t="shared" si="8"/>
        <v>0</v>
      </c>
      <c r="K91" s="141">
        <f t="shared" si="9"/>
        <v>0</v>
      </c>
      <c r="L91" s="141">
        <f t="shared" si="10"/>
        <v>0</v>
      </c>
      <c r="M91" s="140"/>
      <c r="N91" s="155"/>
      <c r="O91" s="155"/>
      <c r="P91" s="155"/>
      <c r="Q91" s="155"/>
      <c r="R91" s="155"/>
      <c r="S91" s="155"/>
      <c r="T91" s="155"/>
    </row>
    <row r="92" spans="1:20" ht="14.25" customHeight="1" x14ac:dyDescent="0.2">
      <c r="A92" s="155"/>
      <c r="B92" s="281"/>
      <c r="C92" s="189"/>
      <c r="D92" s="189"/>
      <c r="E92" s="189"/>
      <c r="F92" s="155" t="e">
        <f>$B$6</f>
        <v>#REF!</v>
      </c>
      <c r="G92" s="166">
        <f>$F$6</f>
        <v>1200</v>
      </c>
      <c r="H92" s="166">
        <v>5</v>
      </c>
      <c r="I92" s="167"/>
      <c r="J92" s="168">
        <f t="shared" si="8"/>
        <v>0</v>
      </c>
      <c r="K92" s="141">
        <f t="shared" si="9"/>
        <v>0</v>
      </c>
      <c r="L92" s="141">
        <f t="shared" si="10"/>
        <v>0</v>
      </c>
      <c r="M92" s="140"/>
      <c r="N92" s="155"/>
      <c r="O92" s="155"/>
      <c r="P92" s="155"/>
      <c r="Q92" s="155"/>
      <c r="R92" s="155"/>
      <c r="S92" s="155"/>
      <c r="T92" s="155"/>
    </row>
    <row r="93" spans="1:20" ht="14.25" customHeight="1" x14ac:dyDescent="0.2">
      <c r="A93" s="155"/>
      <c r="B93" s="281"/>
      <c r="C93" s="189"/>
      <c r="D93" s="189"/>
      <c r="E93" s="189"/>
      <c r="F93" s="155" t="e">
        <f>$B$7</f>
        <v>#REF!</v>
      </c>
      <c r="G93" s="166">
        <f>$F$7</f>
        <v>450</v>
      </c>
      <c r="H93" s="166">
        <v>5</v>
      </c>
      <c r="I93" s="167"/>
      <c r="J93" s="168">
        <f t="shared" si="8"/>
        <v>0</v>
      </c>
      <c r="K93" s="141">
        <f t="shared" si="9"/>
        <v>0</v>
      </c>
      <c r="L93" s="141">
        <f t="shared" si="10"/>
        <v>0</v>
      </c>
      <c r="M93" s="140"/>
      <c r="N93" s="155"/>
      <c r="O93" s="155"/>
      <c r="P93" s="155"/>
      <c r="Q93" s="155"/>
      <c r="R93" s="155"/>
      <c r="S93" s="155"/>
      <c r="T93" s="155"/>
    </row>
    <row r="94" spans="1:20" ht="14.25" customHeight="1" x14ac:dyDescent="0.2">
      <c r="A94" s="155"/>
      <c r="B94" s="281"/>
      <c r="C94" s="189"/>
      <c r="D94" s="189"/>
      <c r="E94" s="189"/>
      <c r="F94" s="155" t="e">
        <f>$B$8</f>
        <v>#REF!</v>
      </c>
      <c r="G94" s="166">
        <f>$F$8</f>
        <v>2500</v>
      </c>
      <c r="H94" s="166">
        <v>5</v>
      </c>
      <c r="I94" s="167"/>
      <c r="J94" s="168">
        <f t="shared" si="8"/>
        <v>0</v>
      </c>
      <c r="K94" s="141">
        <f t="shared" si="9"/>
        <v>0</v>
      </c>
      <c r="L94" s="141">
        <f t="shared" si="10"/>
        <v>0</v>
      </c>
      <c r="M94" s="140"/>
      <c r="N94" s="155"/>
      <c r="O94" s="155"/>
      <c r="P94" s="155"/>
      <c r="Q94" s="155"/>
      <c r="R94" s="155"/>
      <c r="S94" s="155"/>
      <c r="T94" s="155"/>
    </row>
    <row r="95" spans="1:20" ht="14.25" customHeight="1" x14ac:dyDescent="0.2">
      <c r="A95" s="155"/>
      <c r="B95" s="281"/>
      <c r="C95" s="189"/>
      <c r="D95" s="189"/>
      <c r="E95" s="189"/>
      <c r="F95" s="155" t="e">
        <f>$B$9</f>
        <v>#REF!</v>
      </c>
      <c r="G95" s="166">
        <f>$F$9</f>
        <v>1800</v>
      </c>
      <c r="H95" s="166">
        <v>5</v>
      </c>
      <c r="I95" s="167"/>
      <c r="J95" s="168">
        <f t="shared" si="8"/>
        <v>0</v>
      </c>
      <c r="K95" s="141">
        <f t="shared" si="9"/>
        <v>0</v>
      </c>
      <c r="L95" s="141">
        <f t="shared" si="10"/>
        <v>0</v>
      </c>
      <c r="M95" s="140"/>
      <c r="N95" s="155"/>
      <c r="O95" s="155"/>
      <c r="P95" s="155"/>
      <c r="Q95" s="155"/>
      <c r="R95" s="155"/>
      <c r="S95" s="155"/>
      <c r="T95" s="155"/>
    </row>
    <row r="96" spans="1:20" ht="14.25" customHeight="1" x14ac:dyDescent="0.2">
      <c r="A96" s="155"/>
      <c r="B96" s="281"/>
      <c r="C96" s="189"/>
      <c r="D96" s="189"/>
      <c r="E96" s="189"/>
      <c r="F96" s="155" t="e">
        <f>$B$10</f>
        <v>#REF!</v>
      </c>
      <c r="G96" s="166">
        <f>$F$10</f>
        <v>1500</v>
      </c>
      <c r="H96" s="166">
        <v>5</v>
      </c>
      <c r="I96" s="167"/>
      <c r="J96" s="168">
        <f t="shared" si="8"/>
        <v>0</v>
      </c>
      <c r="K96" s="141">
        <f t="shared" si="9"/>
        <v>0</v>
      </c>
      <c r="L96" s="141">
        <f t="shared" si="10"/>
        <v>0</v>
      </c>
      <c r="M96" s="140"/>
      <c r="N96" s="155"/>
      <c r="O96" s="155"/>
      <c r="P96" s="155"/>
      <c r="Q96" s="155"/>
      <c r="R96" s="155"/>
      <c r="S96" s="155"/>
      <c r="T96" s="155"/>
    </row>
    <row r="97" spans="1:20" ht="14.25" customHeight="1" x14ac:dyDescent="0.2">
      <c r="A97" s="155"/>
      <c r="B97" s="236"/>
      <c r="C97" s="237"/>
      <c r="D97" s="237"/>
      <c r="E97" s="237"/>
      <c r="F97" s="153" t="e">
        <f>$B$11</f>
        <v>#REF!</v>
      </c>
      <c r="G97" s="169">
        <f>$F$11</f>
        <v>300</v>
      </c>
      <c r="H97" s="169">
        <v>5</v>
      </c>
      <c r="I97" s="170"/>
      <c r="J97" s="171">
        <f t="shared" si="8"/>
        <v>0</v>
      </c>
      <c r="K97" s="141">
        <f t="shared" si="9"/>
        <v>0</v>
      </c>
      <c r="L97" s="141">
        <f t="shared" si="10"/>
        <v>0</v>
      </c>
      <c r="M97" s="140"/>
      <c r="N97" s="155"/>
      <c r="O97" s="155"/>
      <c r="P97" s="155"/>
      <c r="Q97" s="155"/>
      <c r="R97" s="155"/>
      <c r="S97" s="155"/>
      <c r="T97" s="155"/>
    </row>
    <row r="98" spans="1:20" ht="14.25" customHeight="1" x14ac:dyDescent="0.2">
      <c r="A98" s="155"/>
      <c r="B98" s="280" t="s">
        <v>324</v>
      </c>
      <c r="C98" s="234"/>
      <c r="D98" s="234"/>
      <c r="E98" s="234"/>
      <c r="F98" s="148" t="e">
        <f>$B$5</f>
        <v>#REF!</v>
      </c>
      <c r="G98" s="163">
        <f>$F$5</f>
        <v>1200</v>
      </c>
      <c r="H98" s="166">
        <v>10</v>
      </c>
      <c r="I98" s="167"/>
      <c r="J98" s="168">
        <f t="shared" si="8"/>
        <v>0</v>
      </c>
      <c r="K98" s="141">
        <f t="shared" si="9"/>
        <v>0</v>
      </c>
      <c r="L98" s="141">
        <f t="shared" si="10"/>
        <v>0</v>
      </c>
      <c r="M98" s="140"/>
      <c r="N98" s="155"/>
      <c r="O98" s="155"/>
      <c r="P98" s="155"/>
      <c r="Q98" s="155"/>
      <c r="R98" s="155"/>
      <c r="S98" s="155"/>
      <c r="T98" s="155"/>
    </row>
    <row r="99" spans="1:20" ht="14.25" customHeight="1" x14ac:dyDescent="0.2">
      <c r="A99" s="155"/>
      <c r="B99" s="281"/>
      <c r="C99" s="189"/>
      <c r="D99" s="189"/>
      <c r="E99" s="189"/>
      <c r="F99" s="155" t="e">
        <f>$B$6</f>
        <v>#REF!</v>
      </c>
      <c r="G99" s="166">
        <f>$F$6</f>
        <v>1200</v>
      </c>
      <c r="H99" s="166">
        <v>10</v>
      </c>
      <c r="I99" s="167"/>
      <c r="J99" s="168">
        <f t="shared" si="8"/>
        <v>0</v>
      </c>
      <c r="K99" s="141">
        <f t="shared" si="9"/>
        <v>0</v>
      </c>
      <c r="L99" s="141">
        <f t="shared" si="10"/>
        <v>0</v>
      </c>
      <c r="M99" s="140"/>
      <c r="N99" s="155"/>
      <c r="O99" s="155"/>
      <c r="P99" s="155"/>
      <c r="Q99" s="155"/>
      <c r="R99" s="155"/>
      <c r="S99" s="155"/>
      <c r="T99" s="155"/>
    </row>
    <row r="100" spans="1:20" ht="14.25" customHeight="1" x14ac:dyDescent="0.2">
      <c r="A100" s="155"/>
      <c r="B100" s="281"/>
      <c r="C100" s="189"/>
      <c r="D100" s="189"/>
      <c r="E100" s="189"/>
      <c r="F100" s="155" t="e">
        <f>$B$7</f>
        <v>#REF!</v>
      </c>
      <c r="G100" s="166">
        <f>$F$7</f>
        <v>450</v>
      </c>
      <c r="H100" s="166">
        <v>10</v>
      </c>
      <c r="I100" s="167"/>
      <c r="J100" s="168">
        <f t="shared" si="8"/>
        <v>0</v>
      </c>
      <c r="K100" s="141">
        <f t="shared" si="9"/>
        <v>0</v>
      </c>
      <c r="L100" s="141">
        <f t="shared" si="10"/>
        <v>0</v>
      </c>
      <c r="M100" s="140"/>
      <c r="N100" s="155"/>
      <c r="O100" s="155"/>
      <c r="P100" s="155"/>
      <c r="Q100" s="155"/>
      <c r="R100" s="155"/>
      <c r="S100" s="155"/>
      <c r="T100" s="155"/>
    </row>
    <row r="101" spans="1:20" ht="14.25" customHeight="1" x14ac:dyDescent="0.2">
      <c r="A101" s="155"/>
      <c r="B101" s="281"/>
      <c r="C101" s="189"/>
      <c r="D101" s="189"/>
      <c r="E101" s="189"/>
      <c r="F101" s="155" t="e">
        <f>$B$8</f>
        <v>#REF!</v>
      </c>
      <c r="G101" s="166">
        <f>$F$8</f>
        <v>2500</v>
      </c>
      <c r="H101" s="166">
        <v>10</v>
      </c>
      <c r="I101" s="167"/>
      <c r="J101" s="168">
        <f t="shared" si="8"/>
        <v>0</v>
      </c>
      <c r="K101" s="141">
        <f t="shared" si="9"/>
        <v>0</v>
      </c>
      <c r="L101" s="141">
        <f t="shared" si="10"/>
        <v>0</v>
      </c>
      <c r="M101" s="140"/>
      <c r="N101" s="155"/>
      <c r="O101" s="155"/>
      <c r="P101" s="155"/>
      <c r="Q101" s="155"/>
      <c r="R101" s="155"/>
      <c r="S101" s="155"/>
      <c r="T101" s="155"/>
    </row>
    <row r="102" spans="1:20" ht="14.25" customHeight="1" x14ac:dyDescent="0.2">
      <c r="A102" s="155"/>
      <c r="B102" s="281"/>
      <c r="C102" s="189"/>
      <c r="D102" s="189"/>
      <c r="E102" s="189"/>
      <c r="F102" s="155" t="e">
        <f>$B$9</f>
        <v>#REF!</v>
      </c>
      <c r="G102" s="166">
        <f>$F$9</f>
        <v>1800</v>
      </c>
      <c r="H102" s="166">
        <v>10</v>
      </c>
      <c r="I102" s="167"/>
      <c r="J102" s="168">
        <f t="shared" si="8"/>
        <v>0</v>
      </c>
      <c r="K102" s="141">
        <f t="shared" si="9"/>
        <v>0</v>
      </c>
      <c r="L102" s="141">
        <f t="shared" si="10"/>
        <v>0</v>
      </c>
      <c r="M102" s="140"/>
      <c r="N102" s="155"/>
      <c r="O102" s="155"/>
      <c r="P102" s="155"/>
      <c r="Q102" s="155"/>
      <c r="R102" s="155"/>
      <c r="S102" s="155"/>
      <c r="T102" s="155"/>
    </row>
    <row r="103" spans="1:20" ht="14.25" customHeight="1" x14ac:dyDescent="0.2">
      <c r="A103" s="155"/>
      <c r="B103" s="281"/>
      <c r="C103" s="189"/>
      <c r="D103" s="189"/>
      <c r="E103" s="189"/>
      <c r="F103" s="155" t="e">
        <f>$B$10</f>
        <v>#REF!</v>
      </c>
      <c r="G103" s="166">
        <f>$F$10</f>
        <v>1500</v>
      </c>
      <c r="H103" s="166">
        <v>10</v>
      </c>
      <c r="I103" s="167"/>
      <c r="J103" s="168">
        <f t="shared" si="8"/>
        <v>0</v>
      </c>
      <c r="K103" s="141">
        <f t="shared" si="9"/>
        <v>0</v>
      </c>
      <c r="L103" s="141">
        <f t="shared" si="10"/>
        <v>0</v>
      </c>
      <c r="M103" s="140"/>
      <c r="N103" s="155"/>
      <c r="O103" s="155"/>
      <c r="P103" s="155"/>
      <c r="Q103" s="155"/>
      <c r="R103" s="155"/>
      <c r="S103" s="155"/>
      <c r="T103" s="155"/>
    </row>
    <row r="104" spans="1:20" ht="14.25" customHeight="1" x14ac:dyDescent="0.2">
      <c r="A104" s="155"/>
      <c r="B104" s="236"/>
      <c r="C104" s="237"/>
      <c r="D104" s="237"/>
      <c r="E104" s="237"/>
      <c r="F104" s="153" t="e">
        <f>$B$11</f>
        <v>#REF!</v>
      </c>
      <c r="G104" s="169">
        <f>$F$11</f>
        <v>300</v>
      </c>
      <c r="H104" s="169">
        <v>10</v>
      </c>
      <c r="I104" s="170"/>
      <c r="J104" s="171">
        <f t="shared" si="8"/>
        <v>0</v>
      </c>
      <c r="K104" s="141">
        <f t="shared" si="9"/>
        <v>0</v>
      </c>
      <c r="L104" s="141">
        <f t="shared" si="10"/>
        <v>0</v>
      </c>
      <c r="M104" s="140"/>
      <c r="N104" s="155"/>
      <c r="O104" s="155"/>
      <c r="P104" s="155"/>
      <c r="Q104" s="155"/>
      <c r="R104" s="155"/>
      <c r="S104" s="155"/>
      <c r="T104" s="155"/>
    </row>
    <row r="105" spans="1:20" ht="14.25" customHeight="1" x14ac:dyDescent="0.2">
      <c r="A105" s="155"/>
      <c r="B105" s="280" t="s">
        <v>325</v>
      </c>
      <c r="C105" s="234"/>
      <c r="D105" s="234"/>
      <c r="E105" s="234"/>
      <c r="F105" s="148" t="e">
        <f>$B$5</f>
        <v>#REF!</v>
      </c>
      <c r="G105" s="163">
        <f>$F$5</f>
        <v>1200</v>
      </c>
      <c r="H105" s="163">
        <v>5</v>
      </c>
      <c r="I105" s="164"/>
      <c r="J105" s="168">
        <f t="shared" si="8"/>
        <v>0</v>
      </c>
      <c r="K105" s="141">
        <f t="shared" si="9"/>
        <v>0</v>
      </c>
      <c r="L105" s="141">
        <f t="shared" si="10"/>
        <v>0</v>
      </c>
      <c r="M105" s="140"/>
      <c r="N105" s="155"/>
      <c r="O105" s="155"/>
      <c r="P105" s="155"/>
      <c r="Q105" s="155"/>
      <c r="R105" s="155"/>
      <c r="S105" s="155"/>
      <c r="T105" s="155"/>
    </row>
    <row r="106" spans="1:20" ht="14.25" customHeight="1" x14ac:dyDescent="0.2">
      <c r="A106" s="155"/>
      <c r="B106" s="281"/>
      <c r="C106" s="189"/>
      <c r="D106" s="189"/>
      <c r="E106" s="189"/>
      <c r="F106" s="155" t="e">
        <f>$B$6</f>
        <v>#REF!</v>
      </c>
      <c r="G106" s="166">
        <f>$F$6</f>
        <v>1200</v>
      </c>
      <c r="H106" s="166">
        <v>5</v>
      </c>
      <c r="I106" s="167"/>
      <c r="J106" s="168">
        <f t="shared" si="8"/>
        <v>0</v>
      </c>
      <c r="K106" s="141">
        <f t="shared" si="9"/>
        <v>0</v>
      </c>
      <c r="L106" s="141">
        <f t="shared" si="10"/>
        <v>0</v>
      </c>
      <c r="M106" s="140"/>
      <c r="N106" s="155"/>
      <c r="O106" s="155"/>
      <c r="P106" s="155"/>
      <c r="Q106" s="155"/>
      <c r="R106" s="155"/>
      <c r="S106" s="155"/>
      <c r="T106" s="155"/>
    </row>
    <row r="107" spans="1:20" ht="14.25" customHeight="1" x14ac:dyDescent="0.2">
      <c r="A107" s="155"/>
      <c r="B107" s="281"/>
      <c r="C107" s="189"/>
      <c r="D107" s="189"/>
      <c r="E107" s="189"/>
      <c r="F107" s="155" t="e">
        <f>$B$7</f>
        <v>#REF!</v>
      </c>
      <c r="G107" s="166">
        <f>$F$7</f>
        <v>450</v>
      </c>
      <c r="H107" s="166">
        <v>5</v>
      </c>
      <c r="I107" s="167"/>
      <c r="J107" s="168">
        <f t="shared" si="8"/>
        <v>0</v>
      </c>
      <c r="K107" s="141">
        <f t="shared" si="9"/>
        <v>0</v>
      </c>
      <c r="L107" s="141">
        <f t="shared" si="10"/>
        <v>0</v>
      </c>
      <c r="M107" s="140"/>
      <c r="N107" s="155"/>
      <c r="O107" s="155"/>
      <c r="P107" s="155"/>
      <c r="Q107" s="155"/>
      <c r="R107" s="155"/>
      <c r="S107" s="155"/>
      <c r="T107" s="155"/>
    </row>
    <row r="108" spans="1:20" ht="14.25" customHeight="1" x14ac:dyDescent="0.2">
      <c r="A108" s="155"/>
      <c r="B108" s="281"/>
      <c r="C108" s="189"/>
      <c r="D108" s="189"/>
      <c r="E108" s="189"/>
      <c r="F108" s="155" t="e">
        <f>$B$8</f>
        <v>#REF!</v>
      </c>
      <c r="G108" s="166">
        <f>$F$8</f>
        <v>2500</v>
      </c>
      <c r="H108" s="166">
        <v>5</v>
      </c>
      <c r="I108" s="167"/>
      <c r="J108" s="168">
        <f t="shared" si="8"/>
        <v>0</v>
      </c>
      <c r="K108" s="141">
        <f t="shared" si="9"/>
        <v>0</v>
      </c>
      <c r="L108" s="141">
        <f t="shared" si="10"/>
        <v>0</v>
      </c>
      <c r="M108" s="140"/>
      <c r="N108" s="155"/>
      <c r="O108" s="155"/>
      <c r="P108" s="155"/>
      <c r="Q108" s="155"/>
      <c r="R108" s="155"/>
      <c r="S108" s="155"/>
      <c r="T108" s="155"/>
    </row>
    <row r="109" spans="1:20" ht="14.25" customHeight="1" x14ac:dyDescent="0.2">
      <c r="A109" s="155"/>
      <c r="B109" s="281"/>
      <c r="C109" s="189"/>
      <c r="D109" s="189"/>
      <c r="E109" s="189"/>
      <c r="F109" s="155" t="e">
        <f>$B$9</f>
        <v>#REF!</v>
      </c>
      <c r="G109" s="166">
        <f>$F$9</f>
        <v>1800</v>
      </c>
      <c r="H109" s="166">
        <v>5</v>
      </c>
      <c r="I109" s="167"/>
      <c r="J109" s="168">
        <f t="shared" si="8"/>
        <v>0</v>
      </c>
      <c r="K109" s="141">
        <f t="shared" si="9"/>
        <v>0</v>
      </c>
      <c r="L109" s="141">
        <f t="shared" si="10"/>
        <v>0</v>
      </c>
      <c r="M109" s="140"/>
      <c r="N109" s="155"/>
      <c r="O109" s="155"/>
      <c r="P109" s="155"/>
      <c r="Q109" s="155"/>
      <c r="R109" s="155"/>
      <c r="S109" s="155"/>
      <c r="T109" s="155"/>
    </row>
    <row r="110" spans="1:20" ht="14.25" customHeight="1" x14ac:dyDescent="0.2">
      <c r="A110" s="155"/>
      <c r="B110" s="281"/>
      <c r="C110" s="189"/>
      <c r="D110" s="189"/>
      <c r="E110" s="189"/>
      <c r="F110" s="155" t="e">
        <f>$B$10</f>
        <v>#REF!</v>
      </c>
      <c r="G110" s="166">
        <f>$F$10</f>
        <v>1500</v>
      </c>
      <c r="H110" s="166">
        <v>5</v>
      </c>
      <c r="I110" s="167"/>
      <c r="J110" s="168">
        <f t="shared" si="8"/>
        <v>0</v>
      </c>
      <c r="K110" s="141">
        <f t="shared" si="9"/>
        <v>0</v>
      </c>
      <c r="L110" s="141">
        <f t="shared" si="10"/>
        <v>0</v>
      </c>
      <c r="M110" s="140"/>
      <c r="N110" s="155"/>
      <c r="O110" s="155"/>
      <c r="P110" s="155"/>
      <c r="Q110" s="155"/>
      <c r="R110" s="155"/>
      <c r="S110" s="155"/>
      <c r="T110" s="155"/>
    </row>
    <row r="111" spans="1:20" ht="14.25" customHeight="1" x14ac:dyDescent="0.2">
      <c r="A111" s="155"/>
      <c r="B111" s="236"/>
      <c r="C111" s="237"/>
      <c r="D111" s="237"/>
      <c r="E111" s="237"/>
      <c r="F111" s="153" t="e">
        <f>$B$11</f>
        <v>#REF!</v>
      </c>
      <c r="G111" s="169">
        <f>$F$11</f>
        <v>300</v>
      </c>
      <c r="H111" s="169">
        <v>5</v>
      </c>
      <c r="I111" s="170"/>
      <c r="J111" s="171">
        <f t="shared" si="8"/>
        <v>0</v>
      </c>
      <c r="K111" s="141">
        <f t="shared" si="9"/>
        <v>0</v>
      </c>
      <c r="L111" s="141">
        <f t="shared" si="10"/>
        <v>0</v>
      </c>
      <c r="M111" s="140"/>
      <c r="N111" s="155"/>
      <c r="O111" s="155"/>
      <c r="P111" s="155"/>
      <c r="Q111" s="155"/>
      <c r="R111" s="155"/>
      <c r="S111" s="155"/>
      <c r="T111" s="155"/>
    </row>
    <row r="112" spans="1:20" ht="14.25" customHeight="1" x14ac:dyDescent="0.2">
      <c r="A112" s="155"/>
      <c r="B112" s="280" t="s">
        <v>326</v>
      </c>
      <c r="C112" s="234"/>
      <c r="D112" s="234"/>
      <c r="E112" s="234"/>
      <c r="F112" s="148" t="e">
        <f>$B$5</f>
        <v>#REF!</v>
      </c>
      <c r="G112" s="163">
        <f>$F$5</f>
        <v>1200</v>
      </c>
      <c r="H112" s="163">
        <v>5</v>
      </c>
      <c r="I112" s="164"/>
      <c r="J112" s="168">
        <f t="shared" si="8"/>
        <v>0</v>
      </c>
      <c r="K112" s="141">
        <f t="shared" si="9"/>
        <v>0</v>
      </c>
      <c r="L112" s="141">
        <f t="shared" si="10"/>
        <v>0</v>
      </c>
      <c r="M112" s="140"/>
      <c r="N112" s="155"/>
      <c r="O112" s="155"/>
      <c r="P112" s="155"/>
      <c r="Q112" s="155"/>
      <c r="R112" s="155"/>
      <c r="S112" s="155"/>
      <c r="T112" s="155"/>
    </row>
    <row r="113" spans="1:20" ht="14.25" customHeight="1" x14ac:dyDescent="0.2">
      <c r="A113" s="155"/>
      <c r="B113" s="281"/>
      <c r="C113" s="189"/>
      <c r="D113" s="189"/>
      <c r="E113" s="189"/>
      <c r="F113" s="155" t="e">
        <f>$B$6</f>
        <v>#REF!</v>
      </c>
      <c r="G113" s="166">
        <f>$F$6</f>
        <v>1200</v>
      </c>
      <c r="H113" s="166">
        <v>5</v>
      </c>
      <c r="I113" s="167"/>
      <c r="J113" s="168">
        <f t="shared" si="8"/>
        <v>0</v>
      </c>
      <c r="K113" s="141">
        <f t="shared" si="9"/>
        <v>0</v>
      </c>
      <c r="L113" s="141">
        <f t="shared" si="10"/>
        <v>0</v>
      </c>
      <c r="M113" s="140"/>
      <c r="N113" s="155"/>
      <c r="O113" s="155"/>
      <c r="P113" s="155"/>
      <c r="Q113" s="155"/>
      <c r="R113" s="155"/>
      <c r="S113" s="155"/>
      <c r="T113" s="155"/>
    </row>
    <row r="114" spans="1:20" ht="14.25" customHeight="1" x14ac:dyDescent="0.2">
      <c r="A114" s="155"/>
      <c r="B114" s="281"/>
      <c r="C114" s="189"/>
      <c r="D114" s="189"/>
      <c r="E114" s="189"/>
      <c r="F114" s="155" t="e">
        <f>$B$7</f>
        <v>#REF!</v>
      </c>
      <c r="G114" s="166">
        <f>$F$7</f>
        <v>450</v>
      </c>
      <c r="H114" s="166">
        <v>5</v>
      </c>
      <c r="I114" s="167"/>
      <c r="J114" s="168">
        <f t="shared" si="8"/>
        <v>0</v>
      </c>
      <c r="K114" s="141">
        <f t="shared" si="9"/>
        <v>0</v>
      </c>
      <c r="L114" s="141">
        <f t="shared" si="10"/>
        <v>0</v>
      </c>
      <c r="M114" s="140"/>
      <c r="N114" s="155"/>
      <c r="O114" s="155"/>
      <c r="P114" s="155"/>
      <c r="Q114" s="155"/>
      <c r="R114" s="155"/>
      <c r="S114" s="155"/>
      <c r="T114" s="155"/>
    </row>
    <row r="115" spans="1:20" ht="14.25" customHeight="1" x14ac:dyDescent="0.2">
      <c r="A115" s="155"/>
      <c r="B115" s="281"/>
      <c r="C115" s="189"/>
      <c r="D115" s="189"/>
      <c r="E115" s="189"/>
      <c r="F115" s="155" t="e">
        <f>$B$8</f>
        <v>#REF!</v>
      </c>
      <c r="G115" s="166">
        <f>$F$8</f>
        <v>2500</v>
      </c>
      <c r="H115" s="166">
        <v>5</v>
      </c>
      <c r="I115" s="167"/>
      <c r="J115" s="168">
        <f t="shared" si="8"/>
        <v>0</v>
      </c>
      <c r="K115" s="141">
        <f t="shared" si="9"/>
        <v>0</v>
      </c>
      <c r="L115" s="141">
        <f t="shared" si="10"/>
        <v>0</v>
      </c>
      <c r="M115" s="140"/>
      <c r="N115" s="155"/>
      <c r="O115" s="155"/>
      <c r="P115" s="155"/>
      <c r="Q115" s="155"/>
      <c r="R115" s="155"/>
      <c r="S115" s="155"/>
      <c r="T115" s="155"/>
    </row>
    <row r="116" spans="1:20" ht="14.25" customHeight="1" x14ac:dyDescent="0.2">
      <c r="A116" s="155"/>
      <c r="B116" s="281"/>
      <c r="C116" s="189"/>
      <c r="D116" s="189"/>
      <c r="E116" s="189"/>
      <c r="F116" s="155" t="e">
        <f>$B$9</f>
        <v>#REF!</v>
      </c>
      <c r="G116" s="166">
        <f>$F$9</f>
        <v>1800</v>
      </c>
      <c r="H116" s="166">
        <v>5</v>
      </c>
      <c r="I116" s="167"/>
      <c r="J116" s="168">
        <f t="shared" si="8"/>
        <v>0</v>
      </c>
      <c r="K116" s="141">
        <f t="shared" si="9"/>
        <v>0</v>
      </c>
      <c r="L116" s="141">
        <f t="shared" si="10"/>
        <v>0</v>
      </c>
      <c r="M116" s="140"/>
      <c r="N116" s="155"/>
      <c r="O116" s="155"/>
      <c r="P116" s="155"/>
      <c r="Q116" s="155"/>
      <c r="R116" s="155"/>
      <c r="S116" s="155"/>
      <c r="T116" s="155"/>
    </row>
    <row r="117" spans="1:20" ht="14.25" customHeight="1" x14ac:dyDescent="0.2">
      <c r="A117" s="155"/>
      <c r="B117" s="281"/>
      <c r="C117" s="189"/>
      <c r="D117" s="189"/>
      <c r="E117" s="189"/>
      <c r="F117" s="155" t="e">
        <f>$B$10</f>
        <v>#REF!</v>
      </c>
      <c r="G117" s="166">
        <f>$F$10</f>
        <v>1500</v>
      </c>
      <c r="H117" s="166">
        <v>5</v>
      </c>
      <c r="I117" s="167"/>
      <c r="J117" s="168">
        <f t="shared" si="8"/>
        <v>0</v>
      </c>
      <c r="K117" s="141">
        <f t="shared" si="9"/>
        <v>0</v>
      </c>
      <c r="L117" s="141">
        <f t="shared" si="10"/>
        <v>0</v>
      </c>
      <c r="M117" s="140"/>
      <c r="N117" s="155"/>
      <c r="O117" s="155"/>
      <c r="P117" s="155"/>
      <c r="Q117" s="155"/>
      <c r="R117" s="155"/>
      <c r="S117" s="155"/>
      <c r="T117" s="155"/>
    </row>
    <row r="118" spans="1:20" ht="14.25" customHeight="1" x14ac:dyDescent="0.2">
      <c r="A118" s="155"/>
      <c r="B118" s="236"/>
      <c r="C118" s="237"/>
      <c r="D118" s="237"/>
      <c r="E118" s="237"/>
      <c r="F118" s="153" t="e">
        <f>$B$11</f>
        <v>#REF!</v>
      </c>
      <c r="G118" s="169">
        <f>$F$11</f>
        <v>300</v>
      </c>
      <c r="H118" s="169">
        <v>5</v>
      </c>
      <c r="I118" s="170"/>
      <c r="J118" s="171">
        <f t="shared" si="8"/>
        <v>0</v>
      </c>
      <c r="K118" s="141">
        <f t="shared" si="9"/>
        <v>0</v>
      </c>
      <c r="L118" s="141">
        <f t="shared" si="10"/>
        <v>0</v>
      </c>
      <c r="M118" s="140"/>
      <c r="N118" s="155"/>
      <c r="O118" s="155"/>
      <c r="P118" s="155"/>
      <c r="Q118" s="155"/>
      <c r="R118" s="155"/>
      <c r="S118" s="155"/>
      <c r="T118" s="155"/>
    </row>
    <row r="119" spans="1:20" ht="14.25" customHeight="1" x14ac:dyDescent="0.2">
      <c r="A119" s="155"/>
      <c r="B119" s="280" t="s">
        <v>327</v>
      </c>
      <c r="C119" s="234"/>
      <c r="D119" s="234"/>
      <c r="E119" s="234"/>
      <c r="F119" s="148" t="e">
        <f>$B$5</f>
        <v>#REF!</v>
      </c>
      <c r="G119" s="163">
        <f>$F$5</f>
        <v>1200</v>
      </c>
      <c r="H119" s="163">
        <v>5</v>
      </c>
      <c r="I119" s="164"/>
      <c r="J119" s="168">
        <f t="shared" si="8"/>
        <v>0</v>
      </c>
      <c r="K119" s="141">
        <f t="shared" si="9"/>
        <v>0</v>
      </c>
      <c r="L119" s="141">
        <f t="shared" si="10"/>
        <v>0</v>
      </c>
      <c r="M119" s="140"/>
      <c r="N119" s="155"/>
      <c r="O119" s="155"/>
      <c r="P119" s="155"/>
      <c r="Q119" s="155"/>
      <c r="R119" s="155"/>
      <c r="S119" s="155"/>
      <c r="T119" s="155"/>
    </row>
    <row r="120" spans="1:20" ht="14.25" customHeight="1" x14ac:dyDescent="0.2">
      <c r="A120" s="155"/>
      <c r="B120" s="281"/>
      <c r="C120" s="189"/>
      <c r="D120" s="189"/>
      <c r="E120" s="189"/>
      <c r="F120" s="155" t="e">
        <f>$B$6</f>
        <v>#REF!</v>
      </c>
      <c r="G120" s="166">
        <f>$F$6</f>
        <v>1200</v>
      </c>
      <c r="H120" s="166">
        <v>5</v>
      </c>
      <c r="I120" s="167"/>
      <c r="J120" s="168">
        <f t="shared" si="8"/>
        <v>0</v>
      </c>
      <c r="K120" s="141">
        <f t="shared" si="9"/>
        <v>0</v>
      </c>
      <c r="L120" s="141">
        <f t="shared" si="10"/>
        <v>0</v>
      </c>
      <c r="M120" s="140"/>
      <c r="N120" s="155"/>
      <c r="O120" s="155"/>
      <c r="P120" s="155"/>
      <c r="Q120" s="155"/>
      <c r="R120" s="155"/>
      <c r="S120" s="155"/>
      <c r="T120" s="155"/>
    </row>
    <row r="121" spans="1:20" ht="14.25" customHeight="1" x14ac:dyDescent="0.2">
      <c r="A121" s="155"/>
      <c r="B121" s="281"/>
      <c r="C121" s="189"/>
      <c r="D121" s="189"/>
      <c r="E121" s="189"/>
      <c r="F121" s="155" t="e">
        <f>$B$7</f>
        <v>#REF!</v>
      </c>
      <c r="G121" s="166">
        <f>$F$7</f>
        <v>450</v>
      </c>
      <c r="H121" s="166">
        <v>5</v>
      </c>
      <c r="I121" s="167"/>
      <c r="J121" s="168">
        <f t="shared" si="8"/>
        <v>0</v>
      </c>
      <c r="K121" s="141">
        <f t="shared" si="9"/>
        <v>0</v>
      </c>
      <c r="L121" s="141">
        <f t="shared" si="10"/>
        <v>0</v>
      </c>
      <c r="M121" s="140"/>
      <c r="N121" s="155"/>
      <c r="O121" s="155"/>
      <c r="P121" s="155"/>
      <c r="Q121" s="155"/>
      <c r="R121" s="155"/>
      <c r="S121" s="155"/>
      <c r="T121" s="155"/>
    </row>
    <row r="122" spans="1:20" ht="14.25" customHeight="1" x14ac:dyDescent="0.2">
      <c r="A122" s="155"/>
      <c r="B122" s="281"/>
      <c r="C122" s="189"/>
      <c r="D122" s="189"/>
      <c r="E122" s="189"/>
      <c r="F122" s="155" t="e">
        <f>$B$8</f>
        <v>#REF!</v>
      </c>
      <c r="G122" s="166">
        <f>$F$8</f>
        <v>2500</v>
      </c>
      <c r="H122" s="166">
        <v>5</v>
      </c>
      <c r="I122" s="167"/>
      <c r="J122" s="168">
        <f t="shared" si="8"/>
        <v>0</v>
      </c>
      <c r="K122" s="141">
        <f t="shared" si="9"/>
        <v>0</v>
      </c>
      <c r="L122" s="141">
        <f t="shared" si="10"/>
        <v>0</v>
      </c>
      <c r="M122" s="140"/>
      <c r="N122" s="155"/>
      <c r="O122" s="155"/>
      <c r="P122" s="155"/>
      <c r="Q122" s="155"/>
      <c r="R122" s="155"/>
      <c r="S122" s="155"/>
      <c r="T122" s="155"/>
    </row>
    <row r="123" spans="1:20" ht="14.25" customHeight="1" x14ac:dyDescent="0.2">
      <c r="A123" s="155"/>
      <c r="B123" s="281"/>
      <c r="C123" s="189"/>
      <c r="D123" s="189"/>
      <c r="E123" s="189"/>
      <c r="F123" s="155" t="e">
        <f>$B$9</f>
        <v>#REF!</v>
      </c>
      <c r="G123" s="166">
        <f>$F$9</f>
        <v>1800</v>
      </c>
      <c r="H123" s="166">
        <v>5</v>
      </c>
      <c r="I123" s="167"/>
      <c r="J123" s="168">
        <f t="shared" si="8"/>
        <v>0</v>
      </c>
      <c r="K123" s="141">
        <f t="shared" si="9"/>
        <v>0</v>
      </c>
      <c r="L123" s="141">
        <f t="shared" si="10"/>
        <v>0</v>
      </c>
      <c r="M123" s="140"/>
      <c r="N123" s="155"/>
      <c r="O123" s="155"/>
      <c r="P123" s="155"/>
      <c r="Q123" s="155"/>
      <c r="R123" s="155"/>
      <c r="S123" s="155"/>
      <c r="T123" s="155"/>
    </row>
    <row r="124" spans="1:20" ht="14.25" customHeight="1" x14ac:dyDescent="0.2">
      <c r="A124" s="155"/>
      <c r="B124" s="281"/>
      <c r="C124" s="189"/>
      <c r="D124" s="189"/>
      <c r="E124" s="189"/>
      <c r="F124" s="155" t="e">
        <f>$B$10</f>
        <v>#REF!</v>
      </c>
      <c r="G124" s="166">
        <f>$F$10</f>
        <v>1500</v>
      </c>
      <c r="H124" s="166">
        <v>5</v>
      </c>
      <c r="I124" s="167"/>
      <c r="J124" s="168">
        <f t="shared" si="8"/>
        <v>0</v>
      </c>
      <c r="K124" s="141">
        <f t="shared" si="9"/>
        <v>0</v>
      </c>
      <c r="L124" s="141">
        <f t="shared" si="10"/>
        <v>0</v>
      </c>
      <c r="M124" s="140"/>
      <c r="N124" s="155"/>
      <c r="O124" s="155"/>
      <c r="P124" s="155"/>
      <c r="Q124" s="155"/>
      <c r="R124" s="155"/>
      <c r="S124" s="155"/>
      <c r="T124" s="155"/>
    </row>
    <row r="125" spans="1:20" ht="14.25" customHeight="1" x14ac:dyDescent="0.2">
      <c r="A125" s="155"/>
      <c r="B125" s="236"/>
      <c r="C125" s="237"/>
      <c r="D125" s="237"/>
      <c r="E125" s="237"/>
      <c r="F125" s="153" t="e">
        <f>$B$11</f>
        <v>#REF!</v>
      </c>
      <c r="G125" s="169">
        <f>$F$11</f>
        <v>300</v>
      </c>
      <c r="H125" s="169">
        <v>5</v>
      </c>
      <c r="I125" s="170"/>
      <c r="J125" s="171">
        <f t="shared" si="8"/>
        <v>0</v>
      </c>
      <c r="K125" s="141">
        <f t="shared" si="9"/>
        <v>0</v>
      </c>
      <c r="L125" s="141">
        <f t="shared" si="10"/>
        <v>0</v>
      </c>
      <c r="M125" s="140"/>
      <c r="N125" s="155"/>
      <c r="O125" s="155"/>
      <c r="P125" s="155"/>
      <c r="Q125" s="155"/>
      <c r="R125" s="155"/>
      <c r="S125" s="155"/>
      <c r="T125" s="155"/>
    </row>
    <row r="126" spans="1:20" ht="14.25" customHeight="1" x14ac:dyDescent="0.2">
      <c r="A126" s="155"/>
      <c r="B126" s="280" t="s">
        <v>328</v>
      </c>
      <c r="C126" s="234"/>
      <c r="D126" s="234"/>
      <c r="E126" s="234"/>
      <c r="F126" s="148" t="e">
        <f>$B$5</f>
        <v>#REF!</v>
      </c>
      <c r="G126" s="163">
        <f>$F$5</f>
        <v>1200</v>
      </c>
      <c r="H126" s="163">
        <v>5</v>
      </c>
      <c r="I126" s="164"/>
      <c r="J126" s="168">
        <f t="shared" si="8"/>
        <v>0</v>
      </c>
      <c r="K126" s="141">
        <f t="shared" si="9"/>
        <v>0</v>
      </c>
      <c r="L126" s="141">
        <f t="shared" si="10"/>
        <v>0</v>
      </c>
      <c r="M126" s="140"/>
      <c r="N126" s="155"/>
      <c r="O126" s="155"/>
      <c r="P126" s="155"/>
      <c r="Q126" s="155"/>
      <c r="R126" s="155"/>
      <c r="S126" s="155"/>
      <c r="T126" s="155"/>
    </row>
    <row r="127" spans="1:20" ht="14.25" customHeight="1" x14ac:dyDescent="0.2">
      <c r="A127" s="155"/>
      <c r="B127" s="281"/>
      <c r="C127" s="189"/>
      <c r="D127" s="189"/>
      <c r="E127" s="189"/>
      <c r="F127" s="155" t="e">
        <f>$B$6</f>
        <v>#REF!</v>
      </c>
      <c r="G127" s="166">
        <f>$F$6</f>
        <v>1200</v>
      </c>
      <c r="H127" s="166">
        <v>5</v>
      </c>
      <c r="I127" s="167"/>
      <c r="J127" s="168">
        <f t="shared" si="8"/>
        <v>0</v>
      </c>
      <c r="K127" s="141">
        <f t="shared" si="9"/>
        <v>0</v>
      </c>
      <c r="L127" s="141">
        <f t="shared" si="10"/>
        <v>0</v>
      </c>
      <c r="M127" s="140"/>
      <c r="N127" s="155"/>
      <c r="O127" s="155"/>
      <c r="P127" s="155"/>
      <c r="Q127" s="155"/>
      <c r="R127" s="155"/>
      <c r="S127" s="155"/>
      <c r="T127" s="155"/>
    </row>
    <row r="128" spans="1:20" ht="14.25" customHeight="1" x14ac:dyDescent="0.2">
      <c r="A128" s="155"/>
      <c r="B128" s="281"/>
      <c r="C128" s="189"/>
      <c r="D128" s="189"/>
      <c r="E128" s="189"/>
      <c r="F128" s="155" t="e">
        <f>$B$7</f>
        <v>#REF!</v>
      </c>
      <c r="G128" s="166">
        <f>$F$7</f>
        <v>450</v>
      </c>
      <c r="H128" s="166">
        <v>5</v>
      </c>
      <c r="I128" s="167"/>
      <c r="J128" s="168">
        <f t="shared" si="8"/>
        <v>0</v>
      </c>
      <c r="K128" s="141">
        <f t="shared" si="9"/>
        <v>0</v>
      </c>
      <c r="L128" s="141">
        <f t="shared" si="10"/>
        <v>0</v>
      </c>
      <c r="M128" s="140"/>
      <c r="N128" s="155"/>
      <c r="O128" s="155"/>
      <c r="P128" s="155"/>
      <c r="Q128" s="155"/>
      <c r="R128" s="155"/>
      <c r="S128" s="155"/>
      <c r="T128" s="155"/>
    </row>
    <row r="129" spans="1:20" ht="14.25" customHeight="1" x14ac:dyDescent="0.2">
      <c r="A129" s="155"/>
      <c r="B129" s="281"/>
      <c r="C129" s="189"/>
      <c r="D129" s="189"/>
      <c r="E129" s="189"/>
      <c r="F129" s="155" t="e">
        <f>$B$8</f>
        <v>#REF!</v>
      </c>
      <c r="G129" s="166">
        <f>$F$8</f>
        <v>2500</v>
      </c>
      <c r="H129" s="166">
        <v>5</v>
      </c>
      <c r="I129" s="167"/>
      <c r="J129" s="168">
        <f t="shared" si="8"/>
        <v>0</v>
      </c>
      <c r="K129" s="141">
        <f t="shared" si="9"/>
        <v>0</v>
      </c>
      <c r="L129" s="141">
        <f t="shared" si="10"/>
        <v>0</v>
      </c>
      <c r="M129" s="140"/>
      <c r="N129" s="155"/>
      <c r="O129" s="155"/>
      <c r="P129" s="155"/>
      <c r="Q129" s="155"/>
      <c r="R129" s="155"/>
      <c r="S129" s="155"/>
      <c r="T129" s="155"/>
    </row>
    <row r="130" spans="1:20" ht="14.25" customHeight="1" x14ac:dyDescent="0.2">
      <c r="A130" s="155"/>
      <c r="B130" s="281"/>
      <c r="C130" s="189"/>
      <c r="D130" s="189"/>
      <c r="E130" s="189"/>
      <c r="F130" s="155" t="e">
        <f>$B$9</f>
        <v>#REF!</v>
      </c>
      <c r="G130" s="166">
        <f>$F$9</f>
        <v>1800</v>
      </c>
      <c r="H130" s="166">
        <v>5</v>
      </c>
      <c r="I130" s="167"/>
      <c r="J130" s="168">
        <f t="shared" si="8"/>
        <v>0</v>
      </c>
      <c r="K130" s="141">
        <f t="shared" si="9"/>
        <v>0</v>
      </c>
      <c r="L130" s="141">
        <f t="shared" si="10"/>
        <v>0</v>
      </c>
      <c r="M130" s="140"/>
      <c r="N130" s="155"/>
      <c r="O130" s="155"/>
      <c r="P130" s="155"/>
      <c r="Q130" s="155"/>
      <c r="R130" s="155"/>
      <c r="S130" s="155"/>
      <c r="T130" s="155"/>
    </row>
    <row r="131" spans="1:20" ht="14.25" customHeight="1" x14ac:dyDescent="0.2">
      <c r="A131" s="155"/>
      <c r="B131" s="281"/>
      <c r="C131" s="189"/>
      <c r="D131" s="189"/>
      <c r="E131" s="189"/>
      <c r="F131" s="155" t="e">
        <f>$B$10</f>
        <v>#REF!</v>
      </c>
      <c r="G131" s="166">
        <f>$F$10</f>
        <v>1500</v>
      </c>
      <c r="H131" s="166">
        <v>5</v>
      </c>
      <c r="I131" s="167"/>
      <c r="J131" s="168">
        <f t="shared" si="8"/>
        <v>0</v>
      </c>
      <c r="K131" s="141">
        <f t="shared" si="9"/>
        <v>0</v>
      </c>
      <c r="L131" s="141">
        <f t="shared" si="10"/>
        <v>0</v>
      </c>
      <c r="M131" s="140"/>
      <c r="N131" s="155"/>
      <c r="O131" s="155"/>
      <c r="P131" s="155"/>
      <c r="Q131" s="155"/>
      <c r="R131" s="155"/>
      <c r="S131" s="155"/>
      <c r="T131" s="155"/>
    </row>
    <row r="132" spans="1:20" ht="14.25" customHeight="1" x14ac:dyDescent="0.2">
      <c r="A132" s="155"/>
      <c r="B132" s="236"/>
      <c r="C132" s="237"/>
      <c r="D132" s="237"/>
      <c r="E132" s="237"/>
      <c r="F132" s="153" t="e">
        <f>$B$11</f>
        <v>#REF!</v>
      </c>
      <c r="G132" s="169">
        <f>$F$11</f>
        <v>300</v>
      </c>
      <c r="H132" s="169">
        <v>5</v>
      </c>
      <c r="I132" s="170"/>
      <c r="J132" s="171">
        <f t="shared" si="8"/>
        <v>0</v>
      </c>
      <c r="K132" s="141">
        <f t="shared" si="9"/>
        <v>0</v>
      </c>
      <c r="L132" s="141">
        <f t="shared" si="10"/>
        <v>0</v>
      </c>
      <c r="M132" s="140"/>
      <c r="N132" s="155"/>
      <c r="O132" s="155"/>
      <c r="P132" s="155"/>
      <c r="Q132" s="155"/>
      <c r="R132" s="155"/>
      <c r="S132" s="155"/>
      <c r="T132" s="155"/>
    </row>
    <row r="133" spans="1:20" ht="14.25" customHeight="1" x14ac:dyDescent="0.2">
      <c r="A133" s="155"/>
      <c r="B133" s="280" t="s">
        <v>329</v>
      </c>
      <c r="C133" s="234"/>
      <c r="D133" s="234"/>
      <c r="E133" s="234"/>
      <c r="F133" s="148" t="e">
        <f>$B$5</f>
        <v>#REF!</v>
      </c>
      <c r="G133" s="163">
        <f>$F$5</f>
        <v>1200</v>
      </c>
      <c r="H133" s="166">
        <v>10</v>
      </c>
      <c r="I133" s="167"/>
      <c r="J133" s="168">
        <f t="shared" si="8"/>
        <v>0</v>
      </c>
      <c r="K133" s="141">
        <f t="shared" si="9"/>
        <v>0</v>
      </c>
      <c r="L133" s="141">
        <f t="shared" si="10"/>
        <v>0</v>
      </c>
      <c r="M133" s="140"/>
      <c r="N133" s="155"/>
      <c r="O133" s="155"/>
      <c r="P133" s="155"/>
      <c r="Q133" s="155"/>
      <c r="R133" s="155"/>
      <c r="S133" s="155"/>
      <c r="T133" s="155"/>
    </row>
    <row r="134" spans="1:20" ht="14.25" customHeight="1" x14ac:dyDescent="0.2">
      <c r="A134" s="155"/>
      <c r="B134" s="281"/>
      <c r="C134" s="189"/>
      <c r="D134" s="189"/>
      <c r="E134" s="189"/>
      <c r="F134" s="155" t="e">
        <f>$B$6</f>
        <v>#REF!</v>
      </c>
      <c r="G134" s="166">
        <f>$F$6</f>
        <v>1200</v>
      </c>
      <c r="H134" s="166">
        <v>10</v>
      </c>
      <c r="I134" s="167"/>
      <c r="J134" s="168">
        <f t="shared" si="8"/>
        <v>0</v>
      </c>
      <c r="K134" s="141">
        <f t="shared" si="9"/>
        <v>0</v>
      </c>
      <c r="L134" s="141">
        <f t="shared" si="10"/>
        <v>0</v>
      </c>
      <c r="M134" s="140"/>
      <c r="N134" s="155"/>
      <c r="O134" s="155"/>
      <c r="P134" s="155"/>
      <c r="Q134" s="155"/>
      <c r="R134" s="155"/>
      <c r="S134" s="155"/>
      <c r="T134" s="155"/>
    </row>
    <row r="135" spans="1:20" ht="14.25" customHeight="1" x14ac:dyDescent="0.2">
      <c r="A135" s="155"/>
      <c r="B135" s="281"/>
      <c r="C135" s="189"/>
      <c r="D135" s="189"/>
      <c r="E135" s="189"/>
      <c r="F135" s="155" t="e">
        <f>$B$7</f>
        <v>#REF!</v>
      </c>
      <c r="G135" s="166">
        <f>$F$7</f>
        <v>450</v>
      </c>
      <c r="H135" s="166">
        <v>10</v>
      </c>
      <c r="I135" s="167"/>
      <c r="J135" s="168">
        <f t="shared" si="8"/>
        <v>0</v>
      </c>
      <c r="K135" s="141">
        <f t="shared" si="9"/>
        <v>0</v>
      </c>
      <c r="L135" s="141">
        <f t="shared" si="10"/>
        <v>0</v>
      </c>
      <c r="M135" s="140"/>
      <c r="N135" s="155"/>
      <c r="O135" s="155"/>
      <c r="P135" s="155"/>
      <c r="Q135" s="155"/>
      <c r="R135" s="155"/>
      <c r="S135" s="155"/>
      <c r="T135" s="155"/>
    </row>
    <row r="136" spans="1:20" ht="14.25" customHeight="1" x14ac:dyDescent="0.2">
      <c r="A136" s="155"/>
      <c r="B136" s="281"/>
      <c r="C136" s="189"/>
      <c r="D136" s="189"/>
      <c r="E136" s="189"/>
      <c r="F136" s="155" t="e">
        <f>$B$8</f>
        <v>#REF!</v>
      </c>
      <c r="G136" s="166">
        <f>$F$8</f>
        <v>2500</v>
      </c>
      <c r="H136" s="166">
        <v>10</v>
      </c>
      <c r="I136" s="167"/>
      <c r="J136" s="168">
        <f t="shared" si="8"/>
        <v>0</v>
      </c>
      <c r="K136" s="141">
        <f t="shared" si="9"/>
        <v>0</v>
      </c>
      <c r="L136" s="141">
        <f t="shared" si="10"/>
        <v>0</v>
      </c>
      <c r="M136" s="140"/>
      <c r="N136" s="155"/>
      <c r="O136" s="155"/>
      <c r="P136" s="155"/>
      <c r="Q136" s="155"/>
      <c r="R136" s="155"/>
      <c r="S136" s="155"/>
      <c r="T136" s="155"/>
    </row>
    <row r="137" spans="1:20" ht="14.25" customHeight="1" x14ac:dyDescent="0.2">
      <c r="A137" s="155"/>
      <c r="B137" s="281"/>
      <c r="C137" s="189"/>
      <c r="D137" s="189"/>
      <c r="E137" s="189"/>
      <c r="F137" s="155" t="e">
        <f>$B$9</f>
        <v>#REF!</v>
      </c>
      <c r="G137" s="166">
        <f>$F$9</f>
        <v>1800</v>
      </c>
      <c r="H137" s="166">
        <v>10</v>
      </c>
      <c r="I137" s="167"/>
      <c r="J137" s="168">
        <f t="shared" si="8"/>
        <v>0</v>
      </c>
      <c r="K137" s="141">
        <f t="shared" si="9"/>
        <v>0</v>
      </c>
      <c r="L137" s="141">
        <f t="shared" si="10"/>
        <v>0</v>
      </c>
      <c r="M137" s="140"/>
      <c r="N137" s="155"/>
      <c r="O137" s="155"/>
      <c r="P137" s="155"/>
      <c r="Q137" s="155"/>
      <c r="R137" s="155"/>
      <c r="S137" s="155"/>
      <c r="T137" s="155"/>
    </row>
    <row r="138" spans="1:20" ht="14.25" customHeight="1" x14ac:dyDescent="0.2">
      <c r="A138" s="155"/>
      <c r="B138" s="281"/>
      <c r="C138" s="189"/>
      <c r="D138" s="189"/>
      <c r="E138" s="189"/>
      <c r="F138" s="155" t="e">
        <f>$B$10</f>
        <v>#REF!</v>
      </c>
      <c r="G138" s="166">
        <f>$F$10</f>
        <v>1500</v>
      </c>
      <c r="H138" s="166">
        <v>10</v>
      </c>
      <c r="I138" s="167"/>
      <c r="J138" s="168">
        <f t="shared" si="8"/>
        <v>0</v>
      </c>
      <c r="K138" s="141">
        <f t="shared" si="9"/>
        <v>0</v>
      </c>
      <c r="L138" s="141">
        <f t="shared" si="10"/>
        <v>0</v>
      </c>
      <c r="M138" s="140"/>
      <c r="N138" s="155"/>
      <c r="O138" s="155"/>
      <c r="P138" s="155"/>
      <c r="Q138" s="155"/>
      <c r="R138" s="155"/>
      <c r="S138" s="155"/>
      <c r="T138" s="155"/>
    </row>
    <row r="139" spans="1:20" ht="14.25" customHeight="1" x14ac:dyDescent="0.2">
      <c r="A139" s="155"/>
      <c r="B139" s="236"/>
      <c r="C139" s="237"/>
      <c r="D139" s="237"/>
      <c r="E139" s="237"/>
      <c r="F139" s="153" t="e">
        <f>$B$11</f>
        <v>#REF!</v>
      </c>
      <c r="G139" s="169">
        <f>$F$11</f>
        <v>300</v>
      </c>
      <c r="H139" s="169">
        <v>10</v>
      </c>
      <c r="I139" s="170"/>
      <c r="J139" s="171">
        <f t="shared" si="8"/>
        <v>0</v>
      </c>
      <c r="K139" s="141">
        <f t="shared" si="9"/>
        <v>0</v>
      </c>
      <c r="L139" s="141">
        <f t="shared" si="10"/>
        <v>0</v>
      </c>
      <c r="M139" s="140"/>
      <c r="N139" s="155"/>
      <c r="O139" s="155"/>
      <c r="P139" s="155"/>
      <c r="Q139" s="155"/>
      <c r="R139" s="155"/>
      <c r="S139" s="155"/>
      <c r="T139" s="155"/>
    </row>
    <row r="140" spans="1:20" ht="14.25" customHeight="1" x14ac:dyDescent="0.2">
      <c r="A140" s="155"/>
      <c r="B140" s="280" t="s">
        <v>330</v>
      </c>
      <c r="C140" s="234"/>
      <c r="D140" s="234"/>
      <c r="E140" s="234"/>
      <c r="F140" s="148" t="e">
        <f>$B$5</f>
        <v>#REF!</v>
      </c>
      <c r="G140" s="163">
        <f>$F$5</f>
        <v>1200</v>
      </c>
      <c r="H140" s="163">
        <v>5</v>
      </c>
      <c r="I140" s="164"/>
      <c r="J140" s="168">
        <f t="shared" si="8"/>
        <v>0</v>
      </c>
      <c r="K140" s="141">
        <f t="shared" si="9"/>
        <v>0</v>
      </c>
      <c r="L140" s="141">
        <f t="shared" si="10"/>
        <v>0</v>
      </c>
      <c r="M140" s="140"/>
      <c r="N140" s="155"/>
      <c r="O140" s="155"/>
      <c r="P140" s="155"/>
      <c r="Q140" s="155"/>
      <c r="R140" s="155"/>
      <c r="S140" s="155"/>
      <c r="T140" s="155"/>
    </row>
    <row r="141" spans="1:20" ht="14.25" customHeight="1" x14ac:dyDescent="0.2">
      <c r="A141" s="155"/>
      <c r="B141" s="281"/>
      <c r="C141" s="189"/>
      <c r="D141" s="189"/>
      <c r="E141" s="189"/>
      <c r="F141" s="155" t="e">
        <f>$B$6</f>
        <v>#REF!</v>
      </c>
      <c r="G141" s="166">
        <f>$F$6</f>
        <v>1200</v>
      </c>
      <c r="H141" s="166">
        <v>5</v>
      </c>
      <c r="I141" s="167"/>
      <c r="J141" s="168">
        <f t="shared" si="8"/>
        <v>0</v>
      </c>
      <c r="K141" s="141">
        <f t="shared" si="9"/>
        <v>0</v>
      </c>
      <c r="L141" s="141">
        <f t="shared" si="10"/>
        <v>0</v>
      </c>
      <c r="M141" s="140"/>
      <c r="N141" s="155"/>
      <c r="O141" s="155"/>
      <c r="P141" s="155"/>
      <c r="Q141" s="155"/>
      <c r="R141" s="155"/>
      <c r="S141" s="155"/>
      <c r="T141" s="155"/>
    </row>
    <row r="142" spans="1:20" ht="14.25" customHeight="1" x14ac:dyDescent="0.2">
      <c r="A142" s="155"/>
      <c r="B142" s="281"/>
      <c r="C142" s="189"/>
      <c r="D142" s="189"/>
      <c r="E142" s="189"/>
      <c r="F142" s="155" t="e">
        <f>$B$7</f>
        <v>#REF!</v>
      </c>
      <c r="G142" s="166">
        <f>$F$7</f>
        <v>450</v>
      </c>
      <c r="H142" s="166">
        <v>5</v>
      </c>
      <c r="I142" s="167"/>
      <c r="J142" s="168">
        <f t="shared" si="8"/>
        <v>0</v>
      </c>
      <c r="K142" s="141">
        <f t="shared" si="9"/>
        <v>0</v>
      </c>
      <c r="L142" s="141">
        <f t="shared" si="10"/>
        <v>0</v>
      </c>
      <c r="M142" s="140"/>
      <c r="N142" s="155"/>
      <c r="O142" s="155"/>
      <c r="P142" s="155"/>
      <c r="Q142" s="155"/>
      <c r="R142" s="155"/>
      <c r="S142" s="155"/>
      <c r="T142" s="155"/>
    </row>
    <row r="143" spans="1:20" ht="14.25" customHeight="1" x14ac:dyDescent="0.2">
      <c r="A143" s="155"/>
      <c r="B143" s="281"/>
      <c r="C143" s="189"/>
      <c r="D143" s="189"/>
      <c r="E143" s="189"/>
      <c r="F143" s="155" t="e">
        <f>$B$8</f>
        <v>#REF!</v>
      </c>
      <c r="G143" s="166">
        <f>$F$8</f>
        <v>2500</v>
      </c>
      <c r="H143" s="166">
        <v>5</v>
      </c>
      <c r="I143" s="167"/>
      <c r="J143" s="168">
        <f t="shared" si="8"/>
        <v>0</v>
      </c>
      <c r="K143" s="141">
        <f t="shared" si="9"/>
        <v>0</v>
      </c>
      <c r="L143" s="141">
        <f t="shared" si="10"/>
        <v>0</v>
      </c>
      <c r="M143" s="140"/>
      <c r="N143" s="155"/>
      <c r="O143" s="155"/>
      <c r="P143" s="155"/>
      <c r="Q143" s="155"/>
      <c r="R143" s="155"/>
      <c r="S143" s="155"/>
      <c r="T143" s="155"/>
    </row>
    <row r="144" spans="1:20" ht="14.25" customHeight="1" x14ac:dyDescent="0.2">
      <c r="A144" s="155"/>
      <c r="B144" s="281"/>
      <c r="C144" s="189"/>
      <c r="D144" s="189"/>
      <c r="E144" s="189"/>
      <c r="F144" s="155" t="e">
        <f>$B$9</f>
        <v>#REF!</v>
      </c>
      <c r="G144" s="166">
        <f>$F$9</f>
        <v>1800</v>
      </c>
      <c r="H144" s="166">
        <v>5</v>
      </c>
      <c r="I144" s="167"/>
      <c r="J144" s="168">
        <f t="shared" si="8"/>
        <v>0</v>
      </c>
      <c r="K144" s="141">
        <f t="shared" si="9"/>
        <v>0</v>
      </c>
      <c r="L144" s="141">
        <f t="shared" si="10"/>
        <v>0</v>
      </c>
      <c r="M144" s="140"/>
      <c r="N144" s="155"/>
      <c r="O144" s="155"/>
      <c r="P144" s="155"/>
      <c r="Q144" s="155"/>
      <c r="R144" s="155"/>
      <c r="S144" s="155"/>
      <c r="T144" s="155"/>
    </row>
    <row r="145" spans="1:20" ht="14.25" customHeight="1" x14ac:dyDescent="0.2">
      <c r="A145" s="155"/>
      <c r="B145" s="281"/>
      <c r="C145" s="189"/>
      <c r="D145" s="189"/>
      <c r="E145" s="189"/>
      <c r="F145" s="155" t="e">
        <f>$B$10</f>
        <v>#REF!</v>
      </c>
      <c r="G145" s="166">
        <f>$F$10</f>
        <v>1500</v>
      </c>
      <c r="H145" s="166">
        <v>5</v>
      </c>
      <c r="I145" s="167"/>
      <c r="J145" s="168">
        <f t="shared" si="8"/>
        <v>0</v>
      </c>
      <c r="K145" s="141">
        <f t="shared" si="9"/>
        <v>0</v>
      </c>
      <c r="L145" s="141">
        <f t="shared" si="10"/>
        <v>0</v>
      </c>
      <c r="M145" s="140"/>
      <c r="N145" s="155"/>
      <c r="O145" s="155"/>
      <c r="P145" s="155"/>
      <c r="Q145" s="155"/>
      <c r="R145" s="155"/>
      <c r="S145" s="155"/>
      <c r="T145" s="155"/>
    </row>
    <row r="146" spans="1:20" ht="14.25" customHeight="1" x14ac:dyDescent="0.2">
      <c r="A146" s="155"/>
      <c r="B146" s="236"/>
      <c r="C146" s="237"/>
      <c r="D146" s="237"/>
      <c r="E146" s="237"/>
      <c r="F146" s="153" t="e">
        <f>$B$11</f>
        <v>#REF!</v>
      </c>
      <c r="G146" s="169">
        <f>$F$11</f>
        <v>300</v>
      </c>
      <c r="H146" s="169">
        <v>5</v>
      </c>
      <c r="I146" s="170"/>
      <c r="J146" s="171">
        <f t="shared" si="8"/>
        <v>0</v>
      </c>
      <c r="K146" s="141">
        <f t="shared" si="9"/>
        <v>0</v>
      </c>
      <c r="L146" s="141">
        <f t="shared" si="10"/>
        <v>0</v>
      </c>
      <c r="M146" s="140"/>
      <c r="N146" s="155"/>
      <c r="O146" s="155"/>
      <c r="P146" s="155"/>
      <c r="Q146" s="155"/>
      <c r="R146" s="155"/>
      <c r="S146" s="155"/>
      <c r="T146" s="155"/>
    </row>
    <row r="147" spans="1:20" ht="14.25" customHeight="1" x14ac:dyDescent="0.2">
      <c r="A147" s="155"/>
      <c r="B147" s="280" t="s">
        <v>331</v>
      </c>
      <c r="C147" s="234"/>
      <c r="D147" s="234"/>
      <c r="E147" s="234"/>
      <c r="F147" s="148" t="e">
        <f>$B$5</f>
        <v>#REF!</v>
      </c>
      <c r="G147" s="163">
        <f>$F$5</f>
        <v>1200</v>
      </c>
      <c r="H147" s="163">
        <v>5</v>
      </c>
      <c r="I147" s="164"/>
      <c r="J147" s="168">
        <f t="shared" si="8"/>
        <v>0</v>
      </c>
      <c r="K147" s="141">
        <f t="shared" si="9"/>
        <v>0</v>
      </c>
      <c r="L147" s="141">
        <f t="shared" si="10"/>
        <v>0</v>
      </c>
      <c r="M147" s="140"/>
      <c r="N147" s="155"/>
      <c r="O147" s="155"/>
      <c r="P147" s="155"/>
      <c r="Q147" s="155"/>
      <c r="R147" s="155"/>
      <c r="S147" s="155"/>
      <c r="T147" s="155"/>
    </row>
    <row r="148" spans="1:20" ht="14.25" customHeight="1" x14ac:dyDescent="0.2">
      <c r="A148" s="155"/>
      <c r="B148" s="281"/>
      <c r="C148" s="189"/>
      <c r="D148" s="189"/>
      <c r="E148" s="189"/>
      <c r="F148" s="155" t="e">
        <f>$B$6</f>
        <v>#REF!</v>
      </c>
      <c r="G148" s="166">
        <f>$F$6</f>
        <v>1200</v>
      </c>
      <c r="H148" s="166">
        <v>5</v>
      </c>
      <c r="I148" s="167"/>
      <c r="J148" s="168">
        <f t="shared" si="8"/>
        <v>0</v>
      </c>
      <c r="K148" s="141">
        <f t="shared" si="9"/>
        <v>0</v>
      </c>
      <c r="L148" s="141">
        <f t="shared" si="10"/>
        <v>0</v>
      </c>
      <c r="M148" s="140"/>
      <c r="N148" s="155"/>
      <c r="O148" s="155"/>
      <c r="P148" s="155"/>
      <c r="Q148" s="155"/>
      <c r="R148" s="155"/>
      <c r="S148" s="155"/>
      <c r="T148" s="155"/>
    </row>
    <row r="149" spans="1:20" ht="14.25" customHeight="1" x14ac:dyDescent="0.2">
      <c r="A149" s="155"/>
      <c r="B149" s="281"/>
      <c r="C149" s="189"/>
      <c r="D149" s="189"/>
      <c r="E149" s="189"/>
      <c r="F149" s="155" t="e">
        <f>$B$7</f>
        <v>#REF!</v>
      </c>
      <c r="G149" s="166">
        <f>$F$7</f>
        <v>450</v>
      </c>
      <c r="H149" s="166">
        <v>5</v>
      </c>
      <c r="I149" s="167"/>
      <c r="J149" s="168">
        <f t="shared" si="8"/>
        <v>0</v>
      </c>
      <c r="K149" s="141">
        <f t="shared" si="9"/>
        <v>0</v>
      </c>
      <c r="L149" s="141">
        <f t="shared" si="10"/>
        <v>0</v>
      </c>
      <c r="M149" s="140"/>
      <c r="N149" s="155"/>
      <c r="O149" s="155"/>
      <c r="P149" s="155"/>
      <c r="Q149" s="155"/>
      <c r="R149" s="155"/>
      <c r="S149" s="155"/>
      <c r="T149" s="155"/>
    </row>
    <row r="150" spans="1:20" ht="14.25" customHeight="1" x14ac:dyDescent="0.2">
      <c r="A150" s="155"/>
      <c r="B150" s="281"/>
      <c r="C150" s="189"/>
      <c r="D150" s="189"/>
      <c r="E150" s="189"/>
      <c r="F150" s="155" t="e">
        <f>$B$8</f>
        <v>#REF!</v>
      </c>
      <c r="G150" s="166">
        <f>$F$8</f>
        <v>2500</v>
      </c>
      <c r="H150" s="166">
        <v>5</v>
      </c>
      <c r="I150" s="167"/>
      <c r="J150" s="168">
        <f t="shared" si="8"/>
        <v>0</v>
      </c>
      <c r="K150" s="141">
        <f t="shared" si="9"/>
        <v>0</v>
      </c>
      <c r="L150" s="141">
        <f t="shared" si="10"/>
        <v>0</v>
      </c>
      <c r="M150" s="140"/>
      <c r="N150" s="155"/>
      <c r="O150" s="155"/>
      <c r="P150" s="155"/>
      <c r="Q150" s="155"/>
      <c r="R150" s="155"/>
      <c r="S150" s="155"/>
      <c r="T150" s="155"/>
    </row>
    <row r="151" spans="1:20" ht="14.25" customHeight="1" x14ac:dyDescent="0.2">
      <c r="A151" s="155"/>
      <c r="B151" s="281"/>
      <c r="C151" s="189"/>
      <c r="D151" s="189"/>
      <c r="E151" s="189"/>
      <c r="F151" s="155" t="e">
        <f>$B$9</f>
        <v>#REF!</v>
      </c>
      <c r="G151" s="166">
        <f>$F$9</f>
        <v>1800</v>
      </c>
      <c r="H151" s="166">
        <v>5</v>
      </c>
      <c r="I151" s="167"/>
      <c r="J151" s="168">
        <f t="shared" si="8"/>
        <v>0</v>
      </c>
      <c r="K151" s="141">
        <f t="shared" si="9"/>
        <v>0</v>
      </c>
      <c r="L151" s="141">
        <f t="shared" si="10"/>
        <v>0</v>
      </c>
      <c r="M151" s="140"/>
      <c r="N151" s="155"/>
      <c r="O151" s="155"/>
      <c r="P151" s="155"/>
      <c r="Q151" s="155"/>
      <c r="R151" s="155"/>
      <c r="S151" s="155"/>
      <c r="T151" s="155"/>
    </row>
    <row r="152" spans="1:20" ht="14.25" customHeight="1" x14ac:dyDescent="0.2">
      <c r="A152" s="155"/>
      <c r="B152" s="281"/>
      <c r="C152" s="189"/>
      <c r="D152" s="189"/>
      <c r="E152" s="189"/>
      <c r="F152" s="155" t="e">
        <f>$B$10</f>
        <v>#REF!</v>
      </c>
      <c r="G152" s="166">
        <f>$F$10</f>
        <v>1500</v>
      </c>
      <c r="H152" s="166">
        <v>5</v>
      </c>
      <c r="I152" s="167"/>
      <c r="J152" s="168">
        <f t="shared" si="8"/>
        <v>0</v>
      </c>
      <c r="K152" s="141">
        <f t="shared" si="9"/>
        <v>0</v>
      </c>
      <c r="L152" s="141">
        <f t="shared" si="10"/>
        <v>0</v>
      </c>
      <c r="M152" s="140"/>
      <c r="N152" s="155"/>
      <c r="O152" s="155"/>
      <c r="P152" s="155"/>
      <c r="Q152" s="155"/>
      <c r="R152" s="155"/>
      <c r="S152" s="155"/>
      <c r="T152" s="155"/>
    </row>
    <row r="153" spans="1:20" ht="14.25" customHeight="1" x14ac:dyDescent="0.2">
      <c r="A153" s="155"/>
      <c r="B153" s="236"/>
      <c r="C153" s="237"/>
      <c r="D153" s="237"/>
      <c r="E153" s="237"/>
      <c r="F153" s="153" t="e">
        <f>$B$11</f>
        <v>#REF!</v>
      </c>
      <c r="G153" s="169">
        <f>$F$11</f>
        <v>300</v>
      </c>
      <c r="H153" s="169">
        <v>5</v>
      </c>
      <c r="I153" s="170"/>
      <c r="J153" s="171">
        <f t="shared" si="8"/>
        <v>0</v>
      </c>
      <c r="K153" s="141">
        <f t="shared" si="9"/>
        <v>0</v>
      </c>
      <c r="L153" s="141">
        <f t="shared" si="10"/>
        <v>0</v>
      </c>
      <c r="M153" s="140"/>
      <c r="N153" s="155"/>
      <c r="O153" s="155"/>
      <c r="P153" s="155"/>
      <c r="Q153" s="155"/>
      <c r="R153" s="155"/>
      <c r="S153" s="155"/>
      <c r="T153" s="155"/>
    </row>
    <row r="154" spans="1:20" ht="14.25" customHeight="1" x14ac:dyDescent="0.2">
      <c r="A154" s="155"/>
      <c r="B154" s="280" t="s">
        <v>332</v>
      </c>
      <c r="C154" s="234"/>
      <c r="D154" s="234"/>
      <c r="E154" s="234"/>
      <c r="F154" s="148" t="e">
        <f>$B$5</f>
        <v>#REF!</v>
      </c>
      <c r="G154" s="163">
        <f>$F$5</f>
        <v>1200</v>
      </c>
      <c r="H154" s="163">
        <v>5</v>
      </c>
      <c r="I154" s="164"/>
      <c r="J154" s="168">
        <f t="shared" si="8"/>
        <v>0</v>
      </c>
      <c r="K154" s="141">
        <f t="shared" si="9"/>
        <v>0</v>
      </c>
      <c r="L154" s="141">
        <f t="shared" si="10"/>
        <v>0</v>
      </c>
      <c r="M154" s="140"/>
      <c r="N154" s="155"/>
      <c r="O154" s="155"/>
      <c r="P154" s="155"/>
      <c r="Q154" s="155"/>
      <c r="R154" s="155"/>
      <c r="S154" s="155"/>
      <c r="T154" s="155"/>
    </row>
    <row r="155" spans="1:20" ht="14.25" customHeight="1" x14ac:dyDescent="0.2">
      <c r="A155" s="155"/>
      <c r="B155" s="281"/>
      <c r="C155" s="189"/>
      <c r="D155" s="189"/>
      <c r="E155" s="189"/>
      <c r="F155" s="155" t="e">
        <f>$B$6</f>
        <v>#REF!</v>
      </c>
      <c r="G155" s="166">
        <f>$F$6</f>
        <v>1200</v>
      </c>
      <c r="H155" s="166">
        <v>5</v>
      </c>
      <c r="I155" s="167"/>
      <c r="J155" s="168">
        <f t="shared" si="8"/>
        <v>0</v>
      </c>
      <c r="K155" s="141">
        <f t="shared" si="9"/>
        <v>0</v>
      </c>
      <c r="L155" s="141">
        <f t="shared" si="10"/>
        <v>0</v>
      </c>
      <c r="M155" s="140"/>
      <c r="N155" s="155"/>
      <c r="O155" s="155"/>
      <c r="P155" s="155"/>
      <c r="Q155" s="155"/>
      <c r="R155" s="155"/>
      <c r="S155" s="155"/>
      <c r="T155" s="155"/>
    </row>
    <row r="156" spans="1:20" ht="14.25" customHeight="1" x14ac:dyDescent="0.2">
      <c r="A156" s="155"/>
      <c r="B156" s="281"/>
      <c r="C156" s="189"/>
      <c r="D156" s="189"/>
      <c r="E156" s="189"/>
      <c r="F156" s="155" t="e">
        <f>$B$7</f>
        <v>#REF!</v>
      </c>
      <c r="G156" s="166">
        <f>$F$7</f>
        <v>450</v>
      </c>
      <c r="H156" s="166">
        <v>5</v>
      </c>
      <c r="I156" s="167"/>
      <c r="J156" s="168">
        <f t="shared" si="8"/>
        <v>0</v>
      </c>
      <c r="K156" s="141">
        <f t="shared" si="9"/>
        <v>0</v>
      </c>
      <c r="L156" s="141">
        <f t="shared" si="10"/>
        <v>0</v>
      </c>
      <c r="M156" s="140"/>
      <c r="N156" s="155"/>
      <c r="O156" s="155"/>
      <c r="P156" s="155"/>
      <c r="Q156" s="155"/>
      <c r="R156" s="155"/>
      <c r="S156" s="155"/>
      <c r="T156" s="155"/>
    </row>
    <row r="157" spans="1:20" ht="14.25" customHeight="1" x14ac:dyDescent="0.2">
      <c r="A157" s="155"/>
      <c r="B157" s="281"/>
      <c r="C157" s="189"/>
      <c r="D157" s="189"/>
      <c r="E157" s="189"/>
      <c r="F157" s="155" t="e">
        <f>$B$8</f>
        <v>#REF!</v>
      </c>
      <c r="G157" s="166">
        <f>$F$8</f>
        <v>2500</v>
      </c>
      <c r="H157" s="166">
        <v>5</v>
      </c>
      <c r="I157" s="167"/>
      <c r="J157" s="168">
        <f t="shared" si="8"/>
        <v>0</v>
      </c>
      <c r="K157" s="141">
        <f t="shared" si="9"/>
        <v>0</v>
      </c>
      <c r="L157" s="141">
        <f t="shared" si="10"/>
        <v>0</v>
      </c>
      <c r="M157" s="140"/>
      <c r="N157" s="155"/>
      <c r="O157" s="155"/>
      <c r="P157" s="155"/>
      <c r="Q157" s="155"/>
      <c r="R157" s="155"/>
      <c r="S157" s="155"/>
      <c r="T157" s="155"/>
    </row>
    <row r="158" spans="1:20" ht="14.25" customHeight="1" x14ac:dyDescent="0.2">
      <c r="A158" s="155"/>
      <c r="B158" s="281"/>
      <c r="C158" s="189"/>
      <c r="D158" s="189"/>
      <c r="E158" s="189"/>
      <c r="F158" s="155" t="e">
        <f>$B$9</f>
        <v>#REF!</v>
      </c>
      <c r="G158" s="166">
        <f>$F$9</f>
        <v>1800</v>
      </c>
      <c r="H158" s="166">
        <v>5</v>
      </c>
      <c r="I158" s="167"/>
      <c r="J158" s="168">
        <f t="shared" si="8"/>
        <v>0</v>
      </c>
      <c r="K158" s="141">
        <f t="shared" si="9"/>
        <v>0</v>
      </c>
      <c r="L158" s="141">
        <f t="shared" si="10"/>
        <v>0</v>
      </c>
      <c r="M158" s="140"/>
      <c r="N158" s="155"/>
      <c r="O158" s="155"/>
      <c r="P158" s="155"/>
      <c r="Q158" s="155"/>
      <c r="R158" s="155"/>
      <c r="S158" s="155"/>
      <c r="T158" s="155"/>
    </row>
    <row r="159" spans="1:20" ht="14.25" customHeight="1" x14ac:dyDescent="0.2">
      <c r="A159" s="155"/>
      <c r="B159" s="281"/>
      <c r="C159" s="189"/>
      <c r="D159" s="189"/>
      <c r="E159" s="189"/>
      <c r="F159" s="155" t="e">
        <f>$B$10</f>
        <v>#REF!</v>
      </c>
      <c r="G159" s="166">
        <f>$F$10</f>
        <v>1500</v>
      </c>
      <c r="H159" s="166">
        <v>5</v>
      </c>
      <c r="I159" s="167"/>
      <c r="J159" s="168">
        <f t="shared" si="8"/>
        <v>0</v>
      </c>
      <c r="K159" s="141">
        <f t="shared" si="9"/>
        <v>0</v>
      </c>
      <c r="L159" s="141">
        <f t="shared" si="10"/>
        <v>0</v>
      </c>
      <c r="M159" s="140"/>
      <c r="N159" s="155"/>
      <c r="O159" s="155"/>
      <c r="P159" s="155"/>
      <c r="Q159" s="155"/>
      <c r="R159" s="155"/>
      <c r="S159" s="155"/>
      <c r="T159" s="155"/>
    </row>
    <row r="160" spans="1:20" ht="14.25" customHeight="1" x14ac:dyDescent="0.2">
      <c r="A160" s="155"/>
      <c r="B160" s="236"/>
      <c r="C160" s="237"/>
      <c r="D160" s="237"/>
      <c r="E160" s="237"/>
      <c r="F160" s="153" t="e">
        <f>$B$11</f>
        <v>#REF!</v>
      </c>
      <c r="G160" s="169">
        <f>$F$11</f>
        <v>300</v>
      </c>
      <c r="H160" s="169">
        <v>5</v>
      </c>
      <c r="I160" s="170"/>
      <c r="J160" s="171">
        <f t="shared" si="8"/>
        <v>0</v>
      </c>
      <c r="K160" s="141">
        <f t="shared" si="9"/>
        <v>0</v>
      </c>
      <c r="L160" s="141">
        <f t="shared" si="10"/>
        <v>0</v>
      </c>
      <c r="M160" s="140"/>
      <c r="N160" s="155"/>
      <c r="O160" s="155"/>
      <c r="P160" s="155"/>
      <c r="Q160" s="155"/>
      <c r="R160" s="155"/>
      <c r="S160" s="155"/>
      <c r="T160" s="155"/>
    </row>
    <row r="161" spans="1:20" ht="14.25" customHeight="1" x14ac:dyDescent="0.2">
      <c r="A161" s="155"/>
      <c r="B161" s="280" t="s">
        <v>333</v>
      </c>
      <c r="C161" s="234"/>
      <c r="D161" s="234"/>
      <c r="E161" s="234"/>
      <c r="F161" s="148" t="e">
        <f>$B$5</f>
        <v>#REF!</v>
      </c>
      <c r="G161" s="163">
        <f>$F$5</f>
        <v>1200</v>
      </c>
      <c r="H161" s="163">
        <v>5</v>
      </c>
      <c r="I161" s="164"/>
      <c r="J161" s="168">
        <f t="shared" si="8"/>
        <v>0</v>
      </c>
      <c r="K161" s="141">
        <f t="shared" si="9"/>
        <v>0</v>
      </c>
      <c r="L161" s="141">
        <f t="shared" si="10"/>
        <v>0</v>
      </c>
      <c r="M161" s="140"/>
      <c r="N161" s="155"/>
      <c r="O161" s="155"/>
      <c r="P161" s="155"/>
      <c r="Q161" s="155"/>
      <c r="R161" s="155"/>
      <c r="S161" s="155"/>
      <c r="T161" s="155"/>
    </row>
    <row r="162" spans="1:20" ht="14.25" customHeight="1" x14ac:dyDescent="0.2">
      <c r="A162" s="155"/>
      <c r="B162" s="281"/>
      <c r="C162" s="189"/>
      <c r="D162" s="189"/>
      <c r="E162" s="189"/>
      <c r="F162" s="155" t="e">
        <f>$B$6</f>
        <v>#REF!</v>
      </c>
      <c r="G162" s="166">
        <f>$F$6</f>
        <v>1200</v>
      </c>
      <c r="H162" s="166">
        <v>5</v>
      </c>
      <c r="I162" s="167"/>
      <c r="J162" s="168">
        <f t="shared" si="8"/>
        <v>0</v>
      </c>
      <c r="K162" s="141">
        <f t="shared" si="9"/>
        <v>0</v>
      </c>
      <c r="L162" s="141">
        <f t="shared" si="10"/>
        <v>0</v>
      </c>
      <c r="M162" s="140"/>
      <c r="N162" s="155"/>
      <c r="O162" s="155"/>
      <c r="P162" s="155"/>
      <c r="Q162" s="155"/>
      <c r="R162" s="155"/>
      <c r="S162" s="155"/>
      <c r="T162" s="155"/>
    </row>
    <row r="163" spans="1:20" ht="14.25" customHeight="1" x14ac:dyDescent="0.2">
      <c r="A163" s="155"/>
      <c r="B163" s="281"/>
      <c r="C163" s="189"/>
      <c r="D163" s="189"/>
      <c r="E163" s="189"/>
      <c r="F163" s="155" t="e">
        <f>$B$7</f>
        <v>#REF!</v>
      </c>
      <c r="G163" s="166">
        <f>$F$7</f>
        <v>450</v>
      </c>
      <c r="H163" s="166">
        <v>5</v>
      </c>
      <c r="I163" s="167"/>
      <c r="J163" s="168">
        <f t="shared" si="8"/>
        <v>0</v>
      </c>
      <c r="K163" s="141">
        <f t="shared" si="9"/>
        <v>0</v>
      </c>
      <c r="L163" s="141">
        <f t="shared" si="10"/>
        <v>0</v>
      </c>
      <c r="M163" s="140"/>
      <c r="N163" s="155"/>
      <c r="O163" s="155"/>
      <c r="P163" s="155"/>
      <c r="Q163" s="155"/>
      <c r="R163" s="155"/>
      <c r="S163" s="155"/>
      <c r="T163" s="155"/>
    </row>
    <row r="164" spans="1:20" ht="14.25" customHeight="1" x14ac:dyDescent="0.2">
      <c r="A164" s="155"/>
      <c r="B164" s="281"/>
      <c r="C164" s="189"/>
      <c r="D164" s="189"/>
      <c r="E164" s="189"/>
      <c r="F164" s="155" t="e">
        <f>$B$8</f>
        <v>#REF!</v>
      </c>
      <c r="G164" s="166">
        <f>$F$8</f>
        <v>2500</v>
      </c>
      <c r="H164" s="166">
        <v>5</v>
      </c>
      <c r="I164" s="167"/>
      <c r="J164" s="168">
        <f t="shared" si="8"/>
        <v>0</v>
      </c>
      <c r="K164" s="141">
        <f t="shared" si="9"/>
        <v>0</v>
      </c>
      <c r="L164" s="141">
        <f t="shared" si="10"/>
        <v>0</v>
      </c>
      <c r="M164" s="140"/>
      <c r="N164" s="155"/>
      <c r="O164" s="155"/>
      <c r="P164" s="155"/>
      <c r="Q164" s="155"/>
      <c r="R164" s="155"/>
      <c r="S164" s="155"/>
      <c r="T164" s="155"/>
    </row>
    <row r="165" spans="1:20" ht="14.25" customHeight="1" x14ac:dyDescent="0.2">
      <c r="A165" s="155"/>
      <c r="B165" s="281"/>
      <c r="C165" s="189"/>
      <c r="D165" s="189"/>
      <c r="E165" s="189"/>
      <c r="F165" s="155" t="e">
        <f>$B$9</f>
        <v>#REF!</v>
      </c>
      <c r="G165" s="166">
        <f>$F$9</f>
        <v>1800</v>
      </c>
      <c r="H165" s="166">
        <v>5</v>
      </c>
      <c r="I165" s="167"/>
      <c r="J165" s="168">
        <f t="shared" si="8"/>
        <v>0</v>
      </c>
      <c r="K165" s="141">
        <f t="shared" si="9"/>
        <v>0</v>
      </c>
      <c r="L165" s="141">
        <f t="shared" si="10"/>
        <v>0</v>
      </c>
      <c r="M165" s="140"/>
      <c r="N165" s="155"/>
      <c r="O165" s="155"/>
      <c r="P165" s="155"/>
      <c r="Q165" s="155"/>
      <c r="R165" s="155"/>
      <c r="S165" s="155"/>
      <c r="T165" s="155"/>
    </row>
    <row r="166" spans="1:20" ht="14.25" customHeight="1" x14ac:dyDescent="0.2">
      <c r="A166" s="155"/>
      <c r="B166" s="281"/>
      <c r="C166" s="189"/>
      <c r="D166" s="189"/>
      <c r="E166" s="189"/>
      <c r="F166" s="155" t="e">
        <f>$B$10</f>
        <v>#REF!</v>
      </c>
      <c r="G166" s="166">
        <f>$F$10</f>
        <v>1500</v>
      </c>
      <c r="H166" s="166">
        <v>5</v>
      </c>
      <c r="I166" s="167"/>
      <c r="J166" s="168">
        <f t="shared" si="8"/>
        <v>0</v>
      </c>
      <c r="K166" s="141">
        <f t="shared" si="9"/>
        <v>0</v>
      </c>
      <c r="L166" s="141">
        <f t="shared" si="10"/>
        <v>0</v>
      </c>
      <c r="M166" s="140"/>
      <c r="N166" s="155"/>
      <c r="O166" s="155"/>
      <c r="P166" s="155"/>
      <c r="Q166" s="155"/>
      <c r="R166" s="155"/>
      <c r="S166" s="155"/>
      <c r="T166" s="155"/>
    </row>
    <row r="167" spans="1:20" ht="14.25" customHeight="1" x14ac:dyDescent="0.2">
      <c r="A167" s="155"/>
      <c r="B167" s="236"/>
      <c r="C167" s="237"/>
      <c r="D167" s="237"/>
      <c r="E167" s="237"/>
      <c r="F167" s="153" t="e">
        <f>$B$11</f>
        <v>#REF!</v>
      </c>
      <c r="G167" s="169">
        <f>$F$11</f>
        <v>300</v>
      </c>
      <c r="H167" s="169">
        <v>5</v>
      </c>
      <c r="I167" s="170"/>
      <c r="J167" s="171">
        <f t="shared" si="8"/>
        <v>0</v>
      </c>
      <c r="K167" s="141">
        <f t="shared" si="9"/>
        <v>0</v>
      </c>
      <c r="L167" s="141">
        <f t="shared" si="10"/>
        <v>0</v>
      </c>
      <c r="M167" s="140"/>
      <c r="N167" s="155"/>
      <c r="O167" s="155"/>
      <c r="P167" s="155"/>
      <c r="Q167" s="155"/>
      <c r="R167" s="155"/>
      <c r="S167" s="155"/>
      <c r="T167" s="155"/>
    </row>
    <row r="168" spans="1:20" ht="14.25" customHeight="1" x14ac:dyDescent="0.2">
      <c r="A168" s="155"/>
      <c r="B168" s="155"/>
      <c r="C168" s="155"/>
      <c r="D168" s="155"/>
      <c r="E168" s="155"/>
      <c r="F168" s="155"/>
      <c r="G168" s="155"/>
      <c r="H168" s="155"/>
      <c r="I168" s="140"/>
      <c r="J168" s="155"/>
      <c r="K168" s="141">
        <f t="shared" si="9"/>
        <v>0</v>
      </c>
      <c r="L168" s="141">
        <f t="shared" si="10"/>
        <v>0</v>
      </c>
      <c r="M168" s="140"/>
      <c r="N168" s="155"/>
      <c r="O168" s="155"/>
      <c r="P168" s="155"/>
      <c r="Q168" s="155"/>
      <c r="R168" s="155"/>
      <c r="S168" s="155"/>
      <c r="T168" s="155"/>
    </row>
    <row r="169" spans="1:20" ht="14.25" customHeight="1" x14ac:dyDescent="0.2">
      <c r="A169" s="155"/>
      <c r="B169" s="278" t="s">
        <v>334</v>
      </c>
      <c r="C169" s="234"/>
      <c r="D169" s="234"/>
      <c r="E169" s="234"/>
      <c r="F169" s="159"/>
      <c r="G169" s="159"/>
      <c r="H169" s="159"/>
      <c r="I169" s="160"/>
      <c r="J169" s="161"/>
      <c r="K169" s="141">
        <f t="shared" si="9"/>
        <v>0</v>
      </c>
      <c r="L169" s="141">
        <f t="shared" si="10"/>
        <v>0</v>
      </c>
      <c r="M169" s="140"/>
      <c r="N169" s="155"/>
      <c r="O169" s="155"/>
      <c r="P169" s="155"/>
      <c r="Q169" s="155"/>
      <c r="R169" s="155"/>
      <c r="S169" s="155"/>
      <c r="T169" s="155"/>
    </row>
    <row r="170" spans="1:20" ht="14.25" customHeight="1" x14ac:dyDescent="0.2">
      <c r="A170" s="155"/>
      <c r="B170" s="279" t="s">
        <v>311</v>
      </c>
      <c r="C170" s="191"/>
      <c r="D170" s="191"/>
      <c r="E170" s="192"/>
      <c r="F170" s="77" t="s">
        <v>312</v>
      </c>
      <c r="G170" s="143" t="s">
        <v>313</v>
      </c>
      <c r="H170" s="77" t="s">
        <v>314</v>
      </c>
      <c r="I170" s="162" t="s">
        <v>315</v>
      </c>
      <c r="J170" s="77" t="s">
        <v>295</v>
      </c>
      <c r="K170" s="141" t="str">
        <f t="shared" si="9"/>
        <v>Produtividade (1)</v>
      </c>
      <c r="L170" s="141" t="str">
        <f t="shared" si="10"/>
        <v>Ambiente</v>
      </c>
      <c r="M170" s="140"/>
      <c r="N170" s="155"/>
      <c r="O170" s="155"/>
      <c r="P170" s="155"/>
      <c r="Q170" s="155"/>
      <c r="R170" s="155"/>
      <c r="S170" s="155"/>
      <c r="T170" s="155"/>
    </row>
    <row r="171" spans="1:20" ht="14.25" customHeight="1" x14ac:dyDescent="0.2">
      <c r="A171" s="155"/>
      <c r="B171" s="280" t="s">
        <v>335</v>
      </c>
      <c r="C171" s="234"/>
      <c r="D171" s="234"/>
      <c r="E171" s="234"/>
      <c r="F171" s="148" t="e">
        <f>$B$5</f>
        <v>#REF!</v>
      </c>
      <c r="G171" s="163">
        <f>$F$5</f>
        <v>1200</v>
      </c>
      <c r="H171" s="166">
        <v>1</v>
      </c>
      <c r="I171" s="167"/>
      <c r="J171" s="168">
        <f t="shared" ref="J171:J247" si="11">IF(I171=0,0,(G171/(I171/H171)))</f>
        <v>0</v>
      </c>
      <c r="K171" s="141">
        <f t="shared" si="9"/>
        <v>0</v>
      </c>
      <c r="L171" s="141">
        <f t="shared" si="10"/>
        <v>0</v>
      </c>
      <c r="M171" s="140"/>
      <c r="N171" s="155"/>
      <c r="O171" s="155"/>
      <c r="P171" s="155"/>
      <c r="Q171" s="155"/>
      <c r="R171" s="155"/>
      <c r="S171" s="155"/>
      <c r="T171" s="155"/>
    </row>
    <row r="172" spans="1:20" ht="14.25" customHeight="1" x14ac:dyDescent="0.2">
      <c r="A172" s="155"/>
      <c r="B172" s="281"/>
      <c r="C172" s="189"/>
      <c r="D172" s="189"/>
      <c r="E172" s="189"/>
      <c r="F172" s="155" t="e">
        <f>$B$6</f>
        <v>#REF!</v>
      </c>
      <c r="G172" s="166">
        <f>$F$6</f>
        <v>1200</v>
      </c>
      <c r="H172" s="166">
        <v>1</v>
      </c>
      <c r="I172" s="167"/>
      <c r="J172" s="168">
        <f t="shared" si="11"/>
        <v>0</v>
      </c>
      <c r="K172" s="141">
        <f t="shared" si="9"/>
        <v>0</v>
      </c>
      <c r="L172" s="141">
        <f t="shared" si="10"/>
        <v>0</v>
      </c>
      <c r="M172" s="140"/>
      <c r="N172" s="155"/>
      <c r="O172" s="155"/>
      <c r="P172" s="155"/>
      <c r="Q172" s="155"/>
      <c r="R172" s="155"/>
      <c r="S172" s="155"/>
      <c r="T172" s="155"/>
    </row>
    <row r="173" spans="1:20" ht="14.25" customHeight="1" x14ac:dyDescent="0.2">
      <c r="A173" s="155"/>
      <c r="B173" s="281"/>
      <c r="C173" s="189"/>
      <c r="D173" s="189"/>
      <c r="E173" s="189"/>
      <c r="F173" s="155" t="e">
        <f>$B$7</f>
        <v>#REF!</v>
      </c>
      <c r="G173" s="166">
        <f>$F$7</f>
        <v>450</v>
      </c>
      <c r="H173" s="166">
        <v>1</v>
      </c>
      <c r="I173" s="167"/>
      <c r="J173" s="168">
        <f t="shared" si="11"/>
        <v>0</v>
      </c>
      <c r="K173" s="141">
        <f t="shared" si="9"/>
        <v>0</v>
      </c>
      <c r="L173" s="141">
        <f t="shared" si="10"/>
        <v>0</v>
      </c>
      <c r="M173" s="140"/>
      <c r="N173" s="155"/>
      <c r="O173" s="155"/>
      <c r="P173" s="155"/>
      <c r="Q173" s="155"/>
      <c r="R173" s="155"/>
      <c r="S173" s="155"/>
      <c r="T173" s="155"/>
    </row>
    <row r="174" spans="1:20" ht="14.25" customHeight="1" x14ac:dyDescent="0.2">
      <c r="A174" s="155"/>
      <c r="B174" s="281"/>
      <c r="C174" s="189"/>
      <c r="D174" s="189"/>
      <c r="E174" s="189"/>
      <c r="F174" s="155" t="e">
        <f>$B$8</f>
        <v>#REF!</v>
      </c>
      <c r="G174" s="166">
        <f>$F$8</f>
        <v>2500</v>
      </c>
      <c r="H174" s="166">
        <v>1</v>
      </c>
      <c r="I174" s="167"/>
      <c r="J174" s="168">
        <f t="shared" si="11"/>
        <v>0</v>
      </c>
      <c r="K174" s="141">
        <f t="shared" si="9"/>
        <v>0</v>
      </c>
      <c r="L174" s="141">
        <f t="shared" si="10"/>
        <v>0</v>
      </c>
      <c r="M174" s="140"/>
      <c r="N174" s="155"/>
      <c r="O174" s="155"/>
      <c r="P174" s="155"/>
      <c r="Q174" s="155"/>
      <c r="R174" s="155"/>
      <c r="S174" s="155"/>
      <c r="T174" s="155"/>
    </row>
    <row r="175" spans="1:20" ht="14.25" customHeight="1" x14ac:dyDescent="0.2">
      <c r="A175" s="155"/>
      <c r="B175" s="281"/>
      <c r="C175" s="189"/>
      <c r="D175" s="189"/>
      <c r="E175" s="189"/>
      <c r="F175" s="155" t="e">
        <f>$B$9</f>
        <v>#REF!</v>
      </c>
      <c r="G175" s="166">
        <f>$F$9</f>
        <v>1800</v>
      </c>
      <c r="H175" s="166">
        <v>1</v>
      </c>
      <c r="I175" s="167"/>
      <c r="J175" s="168">
        <f t="shared" si="11"/>
        <v>0</v>
      </c>
      <c r="K175" s="141">
        <f t="shared" si="9"/>
        <v>0</v>
      </c>
      <c r="L175" s="141">
        <f t="shared" si="10"/>
        <v>0</v>
      </c>
      <c r="M175" s="140"/>
      <c r="N175" s="155"/>
      <c r="O175" s="155"/>
      <c r="P175" s="155"/>
      <c r="Q175" s="155"/>
      <c r="R175" s="155"/>
      <c r="S175" s="155"/>
      <c r="T175" s="155"/>
    </row>
    <row r="176" spans="1:20" ht="14.25" customHeight="1" x14ac:dyDescent="0.2">
      <c r="A176" s="155"/>
      <c r="B176" s="281"/>
      <c r="C176" s="189"/>
      <c r="D176" s="189"/>
      <c r="E176" s="189"/>
      <c r="F176" s="155" t="e">
        <f>$B$10</f>
        <v>#REF!</v>
      </c>
      <c r="G176" s="166">
        <f>$F$10</f>
        <v>1500</v>
      </c>
      <c r="H176" s="166">
        <v>1</v>
      </c>
      <c r="I176" s="167"/>
      <c r="J176" s="168">
        <f t="shared" si="11"/>
        <v>0</v>
      </c>
      <c r="K176" s="141">
        <f t="shared" si="9"/>
        <v>0</v>
      </c>
      <c r="L176" s="141">
        <f t="shared" si="10"/>
        <v>0</v>
      </c>
      <c r="M176" s="140"/>
      <c r="N176" s="155"/>
      <c r="O176" s="155"/>
      <c r="P176" s="155"/>
      <c r="Q176" s="155"/>
      <c r="R176" s="155"/>
      <c r="S176" s="155"/>
      <c r="T176" s="155"/>
    </row>
    <row r="177" spans="1:20" ht="14.25" customHeight="1" x14ac:dyDescent="0.2">
      <c r="A177" s="155"/>
      <c r="B177" s="236"/>
      <c r="C177" s="237"/>
      <c r="D177" s="237"/>
      <c r="E177" s="237"/>
      <c r="F177" s="153" t="e">
        <f>$B$11</f>
        <v>#REF!</v>
      </c>
      <c r="G177" s="169">
        <f>$F$11</f>
        <v>300</v>
      </c>
      <c r="H177" s="169">
        <v>1</v>
      </c>
      <c r="I177" s="170"/>
      <c r="J177" s="171">
        <f t="shared" si="11"/>
        <v>0</v>
      </c>
      <c r="K177" s="141">
        <f t="shared" si="9"/>
        <v>0</v>
      </c>
      <c r="L177" s="141">
        <f t="shared" si="10"/>
        <v>0</v>
      </c>
      <c r="M177" s="140"/>
      <c r="N177" s="155"/>
      <c r="O177" s="155"/>
      <c r="P177" s="155"/>
      <c r="Q177" s="155"/>
      <c r="R177" s="155"/>
      <c r="S177" s="155"/>
      <c r="T177" s="155"/>
    </row>
    <row r="178" spans="1:20" ht="14.25" customHeight="1" x14ac:dyDescent="0.2">
      <c r="A178" s="155"/>
      <c r="B178" s="280" t="s">
        <v>336</v>
      </c>
      <c r="C178" s="234"/>
      <c r="D178" s="234"/>
      <c r="E178" s="234"/>
      <c r="F178" s="148" t="e">
        <f>$B$5</f>
        <v>#REF!</v>
      </c>
      <c r="G178" s="163">
        <f>$F$5</f>
        <v>1200</v>
      </c>
      <c r="H178" s="166">
        <v>1</v>
      </c>
      <c r="I178" s="167"/>
      <c r="J178" s="168">
        <f t="shared" si="11"/>
        <v>0</v>
      </c>
      <c r="K178" s="141">
        <f t="shared" si="9"/>
        <v>0</v>
      </c>
      <c r="L178" s="141">
        <f t="shared" si="10"/>
        <v>0</v>
      </c>
      <c r="M178" s="140"/>
      <c r="N178" s="155"/>
      <c r="O178" s="155"/>
      <c r="P178" s="155"/>
      <c r="Q178" s="155"/>
      <c r="R178" s="155"/>
      <c r="S178" s="155"/>
      <c r="T178" s="155"/>
    </row>
    <row r="179" spans="1:20" ht="14.25" customHeight="1" x14ac:dyDescent="0.2">
      <c r="A179" s="155"/>
      <c r="B179" s="281"/>
      <c r="C179" s="189"/>
      <c r="D179" s="189"/>
      <c r="E179" s="189"/>
      <c r="F179" s="155" t="e">
        <f>$B$6</f>
        <v>#REF!</v>
      </c>
      <c r="G179" s="166">
        <f>$F$6</f>
        <v>1200</v>
      </c>
      <c r="H179" s="166">
        <v>1</v>
      </c>
      <c r="I179" s="167"/>
      <c r="J179" s="168">
        <f t="shared" si="11"/>
        <v>0</v>
      </c>
      <c r="K179" s="141">
        <f t="shared" si="9"/>
        <v>0</v>
      </c>
      <c r="L179" s="141">
        <f t="shared" si="10"/>
        <v>0</v>
      </c>
      <c r="M179" s="140"/>
      <c r="N179" s="155"/>
      <c r="O179" s="155"/>
      <c r="P179" s="155"/>
      <c r="Q179" s="155"/>
      <c r="R179" s="155"/>
      <c r="S179" s="155"/>
      <c r="T179" s="155"/>
    </row>
    <row r="180" spans="1:20" ht="14.25" customHeight="1" x14ac:dyDescent="0.2">
      <c r="A180" s="155"/>
      <c r="B180" s="281"/>
      <c r="C180" s="189"/>
      <c r="D180" s="189"/>
      <c r="E180" s="189"/>
      <c r="F180" s="155" t="e">
        <f>$B$7</f>
        <v>#REF!</v>
      </c>
      <c r="G180" s="166">
        <f>$F$7</f>
        <v>450</v>
      </c>
      <c r="H180" s="166">
        <v>1</v>
      </c>
      <c r="I180" s="167"/>
      <c r="J180" s="168">
        <f t="shared" si="11"/>
        <v>0</v>
      </c>
      <c r="K180" s="141">
        <f t="shared" si="9"/>
        <v>0</v>
      </c>
      <c r="L180" s="141">
        <f t="shared" si="10"/>
        <v>0</v>
      </c>
      <c r="M180" s="140"/>
      <c r="N180" s="155"/>
      <c r="O180" s="155"/>
      <c r="P180" s="155"/>
      <c r="Q180" s="155"/>
      <c r="R180" s="155"/>
      <c r="S180" s="155"/>
      <c r="T180" s="155"/>
    </row>
    <row r="181" spans="1:20" ht="14.25" customHeight="1" x14ac:dyDescent="0.2">
      <c r="A181" s="155"/>
      <c r="B181" s="281"/>
      <c r="C181" s="189"/>
      <c r="D181" s="189"/>
      <c r="E181" s="189"/>
      <c r="F181" s="155" t="e">
        <f>$B$8</f>
        <v>#REF!</v>
      </c>
      <c r="G181" s="166">
        <f>$F$8</f>
        <v>2500</v>
      </c>
      <c r="H181" s="166">
        <v>1</v>
      </c>
      <c r="I181" s="167"/>
      <c r="J181" s="168">
        <f t="shared" si="11"/>
        <v>0</v>
      </c>
      <c r="K181" s="141">
        <f t="shared" si="9"/>
        <v>0</v>
      </c>
      <c r="L181" s="141">
        <f t="shared" si="10"/>
        <v>0</v>
      </c>
      <c r="M181" s="140"/>
      <c r="N181" s="155"/>
      <c r="O181" s="155"/>
      <c r="P181" s="155"/>
      <c r="Q181" s="155"/>
      <c r="R181" s="155"/>
      <c r="S181" s="155"/>
      <c r="T181" s="155"/>
    </row>
    <row r="182" spans="1:20" ht="14.25" customHeight="1" x14ac:dyDescent="0.2">
      <c r="A182" s="155"/>
      <c r="B182" s="281"/>
      <c r="C182" s="189"/>
      <c r="D182" s="189"/>
      <c r="E182" s="189"/>
      <c r="F182" s="155" t="e">
        <f>$B$9</f>
        <v>#REF!</v>
      </c>
      <c r="G182" s="166">
        <f>$F$9</f>
        <v>1800</v>
      </c>
      <c r="H182" s="166">
        <v>1</v>
      </c>
      <c r="I182" s="167"/>
      <c r="J182" s="168">
        <f t="shared" si="11"/>
        <v>0</v>
      </c>
      <c r="K182" s="141">
        <f t="shared" si="9"/>
        <v>0</v>
      </c>
      <c r="L182" s="141">
        <f t="shared" si="10"/>
        <v>0</v>
      </c>
      <c r="M182" s="140"/>
      <c r="N182" s="155"/>
      <c r="O182" s="155"/>
      <c r="P182" s="155"/>
      <c r="Q182" s="155"/>
      <c r="R182" s="155"/>
      <c r="S182" s="155"/>
      <c r="T182" s="155"/>
    </row>
    <row r="183" spans="1:20" ht="14.25" customHeight="1" x14ac:dyDescent="0.2">
      <c r="A183" s="155"/>
      <c r="B183" s="281"/>
      <c r="C183" s="189"/>
      <c r="D183" s="189"/>
      <c r="E183" s="189"/>
      <c r="F183" s="155" t="e">
        <f>$B$10</f>
        <v>#REF!</v>
      </c>
      <c r="G183" s="166">
        <f>$F$10</f>
        <v>1500</v>
      </c>
      <c r="H183" s="166">
        <v>1</v>
      </c>
      <c r="I183" s="167"/>
      <c r="J183" s="168">
        <f t="shared" si="11"/>
        <v>0</v>
      </c>
      <c r="K183" s="141">
        <f t="shared" si="9"/>
        <v>0</v>
      </c>
      <c r="L183" s="141">
        <f t="shared" si="10"/>
        <v>0</v>
      </c>
      <c r="M183" s="140"/>
      <c r="N183" s="155"/>
      <c r="O183" s="155"/>
      <c r="P183" s="155"/>
      <c r="Q183" s="155"/>
      <c r="R183" s="155"/>
      <c r="S183" s="155"/>
      <c r="T183" s="155"/>
    </row>
    <row r="184" spans="1:20" ht="14.25" customHeight="1" x14ac:dyDescent="0.2">
      <c r="A184" s="155"/>
      <c r="B184" s="236"/>
      <c r="C184" s="237"/>
      <c r="D184" s="237"/>
      <c r="E184" s="237"/>
      <c r="F184" s="153" t="e">
        <f>$B$11</f>
        <v>#REF!</v>
      </c>
      <c r="G184" s="169">
        <f>$F$11</f>
        <v>300</v>
      </c>
      <c r="H184" s="169">
        <v>1</v>
      </c>
      <c r="I184" s="170"/>
      <c r="J184" s="171">
        <f t="shared" si="11"/>
        <v>0</v>
      </c>
      <c r="K184" s="141">
        <f t="shared" si="9"/>
        <v>0</v>
      </c>
      <c r="L184" s="141">
        <f t="shared" si="10"/>
        <v>0</v>
      </c>
      <c r="M184" s="140"/>
      <c r="N184" s="155"/>
      <c r="O184" s="155"/>
      <c r="P184" s="155"/>
      <c r="Q184" s="155"/>
      <c r="R184" s="155"/>
      <c r="S184" s="155"/>
      <c r="T184" s="155"/>
    </row>
    <row r="185" spans="1:20" ht="14.25" customHeight="1" x14ac:dyDescent="0.2">
      <c r="A185" s="155"/>
      <c r="B185" s="280" t="s">
        <v>337</v>
      </c>
      <c r="C185" s="234"/>
      <c r="D185" s="234"/>
      <c r="E185" s="234"/>
      <c r="F185" s="148" t="e">
        <f>$B$5</f>
        <v>#REF!</v>
      </c>
      <c r="G185" s="163">
        <f>$F$5</f>
        <v>1200</v>
      </c>
      <c r="H185" s="166">
        <v>1</v>
      </c>
      <c r="I185" s="167"/>
      <c r="J185" s="168">
        <f t="shared" si="11"/>
        <v>0</v>
      </c>
      <c r="K185" s="141">
        <f t="shared" si="9"/>
        <v>0</v>
      </c>
      <c r="L185" s="141">
        <f t="shared" si="10"/>
        <v>0</v>
      </c>
      <c r="M185" s="140"/>
      <c r="N185" s="155"/>
      <c r="O185" s="155"/>
      <c r="P185" s="155"/>
      <c r="Q185" s="155"/>
      <c r="R185" s="155"/>
      <c r="S185" s="155"/>
      <c r="T185" s="155"/>
    </row>
    <row r="186" spans="1:20" ht="14.25" customHeight="1" x14ac:dyDescent="0.2">
      <c r="A186" s="155"/>
      <c r="B186" s="281"/>
      <c r="C186" s="189"/>
      <c r="D186" s="189"/>
      <c r="E186" s="189"/>
      <c r="F186" s="155" t="e">
        <f>$B$6</f>
        <v>#REF!</v>
      </c>
      <c r="G186" s="166">
        <f>$F$6</f>
        <v>1200</v>
      </c>
      <c r="H186" s="166">
        <v>1</v>
      </c>
      <c r="I186" s="167"/>
      <c r="J186" s="168">
        <f t="shared" si="11"/>
        <v>0</v>
      </c>
      <c r="K186" s="141">
        <f t="shared" si="9"/>
        <v>0</v>
      </c>
      <c r="L186" s="141">
        <f t="shared" si="10"/>
        <v>0</v>
      </c>
      <c r="M186" s="140"/>
      <c r="N186" s="155"/>
      <c r="O186" s="155"/>
      <c r="P186" s="155"/>
      <c r="Q186" s="155"/>
      <c r="R186" s="155"/>
      <c r="S186" s="155"/>
      <c r="T186" s="155"/>
    </row>
    <row r="187" spans="1:20" ht="14.25" customHeight="1" x14ac:dyDescent="0.2">
      <c r="A187" s="155"/>
      <c r="B187" s="281"/>
      <c r="C187" s="189"/>
      <c r="D187" s="189"/>
      <c r="E187" s="189"/>
      <c r="F187" s="155" t="e">
        <f>$B$7</f>
        <v>#REF!</v>
      </c>
      <c r="G187" s="166">
        <f>$F$7</f>
        <v>450</v>
      </c>
      <c r="H187" s="166">
        <v>1</v>
      </c>
      <c r="I187" s="167"/>
      <c r="J187" s="168">
        <f t="shared" si="11"/>
        <v>0</v>
      </c>
      <c r="K187" s="141">
        <f t="shared" si="9"/>
        <v>0</v>
      </c>
      <c r="L187" s="141">
        <f t="shared" si="10"/>
        <v>0</v>
      </c>
      <c r="M187" s="140"/>
      <c r="N187" s="155"/>
      <c r="O187" s="155"/>
      <c r="P187" s="155"/>
      <c r="Q187" s="155"/>
      <c r="R187" s="155"/>
      <c r="S187" s="155"/>
      <c r="T187" s="155"/>
    </row>
    <row r="188" spans="1:20" ht="14.25" customHeight="1" x14ac:dyDescent="0.2">
      <c r="A188" s="155"/>
      <c r="B188" s="281"/>
      <c r="C188" s="189"/>
      <c r="D188" s="189"/>
      <c r="E188" s="189"/>
      <c r="F188" s="155" t="e">
        <f>$B$8</f>
        <v>#REF!</v>
      </c>
      <c r="G188" s="166">
        <f>$F$8</f>
        <v>2500</v>
      </c>
      <c r="H188" s="166">
        <v>1</v>
      </c>
      <c r="I188" s="167"/>
      <c r="J188" s="168">
        <f t="shared" si="11"/>
        <v>0</v>
      </c>
      <c r="K188" s="141">
        <f t="shared" si="9"/>
        <v>0</v>
      </c>
      <c r="L188" s="141">
        <f t="shared" si="10"/>
        <v>0</v>
      </c>
      <c r="M188" s="140"/>
      <c r="N188" s="155"/>
      <c r="O188" s="155"/>
      <c r="P188" s="155"/>
      <c r="Q188" s="155"/>
      <c r="R188" s="155"/>
      <c r="S188" s="155"/>
      <c r="T188" s="155"/>
    </row>
    <row r="189" spans="1:20" ht="14.25" customHeight="1" x14ac:dyDescent="0.2">
      <c r="A189" s="155"/>
      <c r="B189" s="281"/>
      <c r="C189" s="189"/>
      <c r="D189" s="189"/>
      <c r="E189" s="189"/>
      <c r="F189" s="155" t="e">
        <f>$B$9</f>
        <v>#REF!</v>
      </c>
      <c r="G189" s="166">
        <f>$F$9</f>
        <v>1800</v>
      </c>
      <c r="H189" s="166">
        <v>1</v>
      </c>
      <c r="I189" s="167"/>
      <c r="J189" s="168">
        <f t="shared" si="11"/>
        <v>0</v>
      </c>
      <c r="K189" s="141">
        <f t="shared" si="9"/>
        <v>0</v>
      </c>
      <c r="L189" s="141">
        <f t="shared" si="10"/>
        <v>0</v>
      </c>
      <c r="M189" s="140"/>
      <c r="N189" s="155"/>
      <c r="O189" s="155"/>
      <c r="P189" s="155"/>
      <c r="Q189" s="155"/>
      <c r="R189" s="155"/>
      <c r="S189" s="155"/>
      <c r="T189" s="155"/>
    </row>
    <row r="190" spans="1:20" ht="14.25" customHeight="1" x14ac:dyDescent="0.2">
      <c r="A190" s="155"/>
      <c r="B190" s="281"/>
      <c r="C190" s="189"/>
      <c r="D190" s="189"/>
      <c r="E190" s="189"/>
      <c r="F190" s="155" t="e">
        <f>$B$10</f>
        <v>#REF!</v>
      </c>
      <c r="G190" s="166">
        <f>$F$10</f>
        <v>1500</v>
      </c>
      <c r="H190" s="166">
        <v>1</v>
      </c>
      <c r="I190" s="167"/>
      <c r="J190" s="168">
        <f t="shared" si="11"/>
        <v>0</v>
      </c>
      <c r="K190" s="141">
        <f t="shared" si="9"/>
        <v>0</v>
      </c>
      <c r="L190" s="141">
        <f t="shared" si="10"/>
        <v>0</v>
      </c>
      <c r="M190" s="140"/>
      <c r="N190" s="155"/>
      <c r="O190" s="155"/>
      <c r="P190" s="155"/>
      <c r="Q190" s="155"/>
      <c r="R190" s="155"/>
      <c r="S190" s="155"/>
      <c r="T190" s="155"/>
    </row>
    <row r="191" spans="1:20" ht="14.25" customHeight="1" x14ac:dyDescent="0.2">
      <c r="A191" s="155"/>
      <c r="B191" s="236"/>
      <c r="C191" s="237"/>
      <c r="D191" s="237"/>
      <c r="E191" s="237"/>
      <c r="F191" s="153" t="e">
        <f>$B$11</f>
        <v>#REF!</v>
      </c>
      <c r="G191" s="169">
        <f>$F$11</f>
        <v>300</v>
      </c>
      <c r="H191" s="169">
        <v>1</v>
      </c>
      <c r="I191" s="170"/>
      <c r="J191" s="171">
        <f t="shared" si="11"/>
        <v>0</v>
      </c>
      <c r="K191" s="141">
        <f t="shared" si="9"/>
        <v>0</v>
      </c>
      <c r="L191" s="141">
        <f t="shared" si="10"/>
        <v>0</v>
      </c>
      <c r="M191" s="140"/>
      <c r="N191" s="155"/>
      <c r="O191" s="155"/>
      <c r="P191" s="155"/>
      <c r="Q191" s="155"/>
      <c r="R191" s="155"/>
      <c r="S191" s="155"/>
      <c r="T191" s="155"/>
    </row>
    <row r="192" spans="1:20" ht="14.25" customHeight="1" x14ac:dyDescent="0.2">
      <c r="A192" s="155"/>
      <c r="B192" s="280" t="s">
        <v>338</v>
      </c>
      <c r="C192" s="234"/>
      <c r="D192" s="234"/>
      <c r="E192" s="234"/>
      <c r="F192" s="148" t="e">
        <f>$B$5</f>
        <v>#REF!</v>
      </c>
      <c r="G192" s="163">
        <f>$F$5</f>
        <v>1200</v>
      </c>
      <c r="H192" s="166">
        <v>1</v>
      </c>
      <c r="I192" s="167"/>
      <c r="J192" s="168">
        <f t="shared" si="11"/>
        <v>0</v>
      </c>
      <c r="K192" s="141">
        <f t="shared" si="9"/>
        <v>0</v>
      </c>
      <c r="L192" s="141">
        <f t="shared" si="10"/>
        <v>0</v>
      </c>
      <c r="M192" s="140"/>
      <c r="N192" s="155"/>
      <c r="O192" s="155"/>
      <c r="P192" s="155"/>
      <c r="Q192" s="155"/>
      <c r="R192" s="155"/>
      <c r="S192" s="155"/>
      <c r="T192" s="155"/>
    </row>
    <row r="193" spans="1:20" ht="14.25" customHeight="1" x14ac:dyDescent="0.2">
      <c r="A193" s="155"/>
      <c r="B193" s="281"/>
      <c r="C193" s="189"/>
      <c r="D193" s="189"/>
      <c r="E193" s="189"/>
      <c r="F193" s="155" t="e">
        <f>$B$6</f>
        <v>#REF!</v>
      </c>
      <c r="G193" s="166">
        <f>$F$6</f>
        <v>1200</v>
      </c>
      <c r="H193" s="166">
        <v>1</v>
      </c>
      <c r="I193" s="167"/>
      <c r="J193" s="168">
        <f t="shared" si="11"/>
        <v>0</v>
      </c>
      <c r="K193" s="141">
        <f t="shared" si="9"/>
        <v>0</v>
      </c>
      <c r="L193" s="141">
        <f t="shared" si="10"/>
        <v>0</v>
      </c>
      <c r="M193" s="140"/>
      <c r="N193" s="155"/>
      <c r="O193" s="155"/>
      <c r="P193" s="155"/>
      <c r="Q193" s="155"/>
      <c r="R193" s="155"/>
      <c r="S193" s="155"/>
      <c r="T193" s="155"/>
    </row>
    <row r="194" spans="1:20" ht="14.25" customHeight="1" x14ac:dyDescent="0.2">
      <c r="A194" s="155"/>
      <c r="B194" s="281"/>
      <c r="C194" s="189"/>
      <c r="D194" s="189"/>
      <c r="E194" s="189"/>
      <c r="F194" s="155" t="e">
        <f>$B$7</f>
        <v>#REF!</v>
      </c>
      <c r="G194" s="166">
        <f>$F$7</f>
        <v>450</v>
      </c>
      <c r="H194" s="166">
        <v>1</v>
      </c>
      <c r="I194" s="167"/>
      <c r="J194" s="168">
        <f t="shared" si="11"/>
        <v>0</v>
      </c>
      <c r="K194" s="141">
        <f t="shared" si="9"/>
        <v>0</v>
      </c>
      <c r="L194" s="141">
        <f t="shared" si="10"/>
        <v>0</v>
      </c>
      <c r="M194" s="140"/>
      <c r="N194" s="155"/>
      <c r="O194" s="155"/>
      <c r="P194" s="155"/>
      <c r="Q194" s="155"/>
      <c r="R194" s="155"/>
      <c r="S194" s="155"/>
      <c r="T194" s="155"/>
    </row>
    <row r="195" spans="1:20" ht="14.25" customHeight="1" x14ac:dyDescent="0.2">
      <c r="A195" s="155"/>
      <c r="B195" s="281"/>
      <c r="C195" s="189"/>
      <c r="D195" s="189"/>
      <c r="E195" s="189"/>
      <c r="F195" s="155" t="e">
        <f>$B$8</f>
        <v>#REF!</v>
      </c>
      <c r="G195" s="166">
        <f>$F$8</f>
        <v>2500</v>
      </c>
      <c r="H195" s="166">
        <v>1</v>
      </c>
      <c r="I195" s="167"/>
      <c r="J195" s="168">
        <f t="shared" si="11"/>
        <v>0</v>
      </c>
      <c r="K195" s="141">
        <f t="shared" si="9"/>
        <v>0</v>
      </c>
      <c r="L195" s="141">
        <f t="shared" si="10"/>
        <v>0</v>
      </c>
      <c r="M195" s="140"/>
      <c r="N195" s="155"/>
      <c r="O195" s="155"/>
      <c r="P195" s="155"/>
      <c r="Q195" s="155"/>
      <c r="R195" s="155"/>
      <c r="S195" s="155"/>
      <c r="T195" s="155"/>
    </row>
    <row r="196" spans="1:20" ht="14.25" customHeight="1" x14ac:dyDescent="0.2">
      <c r="A196" s="155"/>
      <c r="B196" s="281"/>
      <c r="C196" s="189"/>
      <c r="D196" s="189"/>
      <c r="E196" s="189"/>
      <c r="F196" s="155" t="e">
        <f>$B$9</f>
        <v>#REF!</v>
      </c>
      <c r="G196" s="166">
        <f>$F$9</f>
        <v>1800</v>
      </c>
      <c r="H196" s="166">
        <v>1</v>
      </c>
      <c r="I196" s="167"/>
      <c r="J196" s="168">
        <f t="shared" si="11"/>
        <v>0</v>
      </c>
      <c r="K196" s="141">
        <f t="shared" si="9"/>
        <v>0</v>
      </c>
      <c r="L196" s="141">
        <f t="shared" si="10"/>
        <v>0</v>
      </c>
      <c r="M196" s="140"/>
      <c r="N196" s="155"/>
      <c r="O196" s="155"/>
      <c r="P196" s="155"/>
      <c r="Q196" s="155"/>
      <c r="R196" s="155"/>
      <c r="S196" s="155"/>
      <c r="T196" s="155"/>
    </row>
    <row r="197" spans="1:20" ht="14.25" customHeight="1" x14ac:dyDescent="0.2">
      <c r="A197" s="155"/>
      <c r="B197" s="281"/>
      <c r="C197" s="189"/>
      <c r="D197" s="189"/>
      <c r="E197" s="189"/>
      <c r="F197" s="155" t="e">
        <f>$B$10</f>
        <v>#REF!</v>
      </c>
      <c r="G197" s="166">
        <f>$F$10</f>
        <v>1500</v>
      </c>
      <c r="H197" s="166">
        <v>1</v>
      </c>
      <c r="I197" s="167"/>
      <c r="J197" s="168">
        <f t="shared" si="11"/>
        <v>0</v>
      </c>
      <c r="K197" s="141">
        <f t="shared" si="9"/>
        <v>0</v>
      </c>
      <c r="L197" s="141">
        <f t="shared" si="10"/>
        <v>0</v>
      </c>
      <c r="M197" s="140"/>
      <c r="N197" s="155"/>
      <c r="O197" s="155"/>
      <c r="P197" s="155"/>
      <c r="Q197" s="155"/>
      <c r="R197" s="155"/>
      <c r="S197" s="155"/>
      <c r="T197" s="155"/>
    </row>
    <row r="198" spans="1:20" ht="14.25" customHeight="1" x14ac:dyDescent="0.2">
      <c r="A198" s="155"/>
      <c r="B198" s="236"/>
      <c r="C198" s="237"/>
      <c r="D198" s="237"/>
      <c r="E198" s="237"/>
      <c r="F198" s="153" t="e">
        <f>$B$11</f>
        <v>#REF!</v>
      </c>
      <c r="G198" s="169">
        <f>$F$11</f>
        <v>300</v>
      </c>
      <c r="H198" s="169">
        <v>1</v>
      </c>
      <c r="I198" s="170"/>
      <c r="J198" s="171">
        <f t="shared" si="11"/>
        <v>0</v>
      </c>
      <c r="K198" s="141">
        <f t="shared" si="9"/>
        <v>0</v>
      </c>
      <c r="L198" s="141">
        <f t="shared" si="10"/>
        <v>0</v>
      </c>
      <c r="M198" s="140"/>
      <c r="N198" s="155"/>
      <c r="O198" s="155"/>
      <c r="P198" s="155"/>
      <c r="Q198" s="155"/>
      <c r="R198" s="155"/>
      <c r="S198" s="155"/>
      <c r="T198" s="155"/>
    </row>
    <row r="199" spans="1:20" ht="14.25" customHeight="1" x14ac:dyDescent="0.2">
      <c r="A199" s="155"/>
      <c r="B199" s="280" t="s">
        <v>339</v>
      </c>
      <c r="C199" s="234"/>
      <c r="D199" s="234"/>
      <c r="E199" s="234"/>
      <c r="F199" s="148" t="e">
        <f>$B$5</f>
        <v>#REF!</v>
      </c>
      <c r="G199" s="163">
        <f>$F$5</f>
        <v>1200</v>
      </c>
      <c r="H199" s="166">
        <v>1</v>
      </c>
      <c r="I199" s="167"/>
      <c r="J199" s="168">
        <f t="shared" si="11"/>
        <v>0</v>
      </c>
      <c r="K199" s="141">
        <f t="shared" si="9"/>
        <v>0</v>
      </c>
      <c r="L199" s="141">
        <f t="shared" si="10"/>
        <v>0</v>
      </c>
      <c r="M199" s="140"/>
      <c r="N199" s="155"/>
      <c r="O199" s="155"/>
      <c r="P199" s="155"/>
      <c r="Q199" s="155"/>
      <c r="R199" s="155"/>
      <c r="S199" s="155"/>
      <c r="T199" s="155"/>
    </row>
    <row r="200" spans="1:20" ht="14.25" customHeight="1" x14ac:dyDescent="0.2">
      <c r="A200" s="155"/>
      <c r="B200" s="281"/>
      <c r="C200" s="189"/>
      <c r="D200" s="189"/>
      <c r="E200" s="189"/>
      <c r="F200" s="155" t="e">
        <f>$B$6</f>
        <v>#REF!</v>
      </c>
      <c r="G200" s="166">
        <f>$F$6</f>
        <v>1200</v>
      </c>
      <c r="H200" s="166">
        <v>1</v>
      </c>
      <c r="I200" s="167"/>
      <c r="J200" s="168">
        <f t="shared" si="11"/>
        <v>0</v>
      </c>
      <c r="K200" s="141">
        <f t="shared" si="9"/>
        <v>0</v>
      </c>
      <c r="L200" s="141">
        <f t="shared" si="10"/>
        <v>0</v>
      </c>
      <c r="M200" s="140"/>
      <c r="N200" s="155"/>
      <c r="O200" s="155"/>
      <c r="P200" s="155"/>
      <c r="Q200" s="155"/>
      <c r="R200" s="155"/>
      <c r="S200" s="155"/>
      <c r="T200" s="155"/>
    </row>
    <row r="201" spans="1:20" ht="14.25" customHeight="1" x14ac:dyDescent="0.2">
      <c r="A201" s="155"/>
      <c r="B201" s="281"/>
      <c r="C201" s="189"/>
      <c r="D201" s="189"/>
      <c r="E201" s="189"/>
      <c r="F201" s="155" t="e">
        <f>$B$7</f>
        <v>#REF!</v>
      </c>
      <c r="G201" s="166">
        <f>$F$7</f>
        <v>450</v>
      </c>
      <c r="H201" s="166">
        <v>1</v>
      </c>
      <c r="I201" s="167"/>
      <c r="J201" s="168">
        <f t="shared" si="11"/>
        <v>0</v>
      </c>
      <c r="K201" s="141">
        <f t="shared" si="9"/>
        <v>0</v>
      </c>
      <c r="L201" s="141">
        <f t="shared" si="10"/>
        <v>0</v>
      </c>
      <c r="M201" s="140"/>
      <c r="N201" s="155"/>
      <c r="O201" s="155"/>
      <c r="P201" s="155"/>
      <c r="Q201" s="155"/>
      <c r="R201" s="155"/>
      <c r="S201" s="155"/>
      <c r="T201" s="155"/>
    </row>
    <row r="202" spans="1:20" ht="14.25" customHeight="1" x14ac:dyDescent="0.2">
      <c r="A202" s="155"/>
      <c r="B202" s="281"/>
      <c r="C202" s="189"/>
      <c r="D202" s="189"/>
      <c r="E202" s="189"/>
      <c r="F202" s="155" t="e">
        <f>$B$8</f>
        <v>#REF!</v>
      </c>
      <c r="G202" s="166">
        <f>$F$8</f>
        <v>2500</v>
      </c>
      <c r="H202" s="166">
        <v>1</v>
      </c>
      <c r="I202" s="167"/>
      <c r="J202" s="168">
        <f t="shared" si="11"/>
        <v>0</v>
      </c>
      <c r="K202" s="141">
        <f t="shared" si="9"/>
        <v>0</v>
      </c>
      <c r="L202" s="141">
        <f t="shared" si="10"/>
        <v>0</v>
      </c>
      <c r="M202" s="140"/>
      <c r="N202" s="155"/>
      <c r="O202" s="155"/>
      <c r="P202" s="155"/>
      <c r="Q202" s="155"/>
      <c r="R202" s="155"/>
      <c r="S202" s="155"/>
      <c r="T202" s="155"/>
    </row>
    <row r="203" spans="1:20" ht="14.25" customHeight="1" x14ac:dyDescent="0.2">
      <c r="A203" s="155"/>
      <c r="B203" s="281"/>
      <c r="C203" s="189"/>
      <c r="D203" s="189"/>
      <c r="E203" s="189"/>
      <c r="F203" s="155" t="e">
        <f>$B$9</f>
        <v>#REF!</v>
      </c>
      <c r="G203" s="166">
        <f>$F$9</f>
        <v>1800</v>
      </c>
      <c r="H203" s="166">
        <v>1</v>
      </c>
      <c r="I203" s="167"/>
      <c r="J203" s="168">
        <f t="shared" si="11"/>
        <v>0</v>
      </c>
      <c r="K203" s="141">
        <f t="shared" si="9"/>
        <v>0</v>
      </c>
      <c r="L203" s="141">
        <f t="shared" si="10"/>
        <v>0</v>
      </c>
      <c r="M203" s="140"/>
      <c r="N203" s="155"/>
      <c r="O203" s="155"/>
      <c r="P203" s="155"/>
      <c r="Q203" s="155"/>
      <c r="R203" s="155"/>
      <c r="S203" s="155"/>
      <c r="T203" s="155"/>
    </row>
    <row r="204" spans="1:20" ht="14.25" customHeight="1" x14ac:dyDescent="0.2">
      <c r="A204" s="155"/>
      <c r="B204" s="281"/>
      <c r="C204" s="189"/>
      <c r="D204" s="189"/>
      <c r="E204" s="189"/>
      <c r="F204" s="155" t="e">
        <f>$B$10</f>
        <v>#REF!</v>
      </c>
      <c r="G204" s="166">
        <f>$F$10</f>
        <v>1500</v>
      </c>
      <c r="H204" s="166">
        <v>1</v>
      </c>
      <c r="I204" s="167"/>
      <c r="J204" s="168">
        <f t="shared" si="11"/>
        <v>0</v>
      </c>
      <c r="K204" s="141">
        <f t="shared" si="9"/>
        <v>0</v>
      </c>
      <c r="L204" s="141">
        <f t="shared" si="10"/>
        <v>0</v>
      </c>
      <c r="M204" s="140"/>
      <c r="N204" s="155"/>
      <c r="O204" s="155"/>
      <c r="P204" s="155"/>
      <c r="Q204" s="155"/>
      <c r="R204" s="155"/>
      <c r="S204" s="155"/>
      <c r="T204" s="155"/>
    </row>
    <row r="205" spans="1:20" ht="14.25" customHeight="1" x14ac:dyDescent="0.2">
      <c r="A205" s="155"/>
      <c r="B205" s="236"/>
      <c r="C205" s="237"/>
      <c r="D205" s="237"/>
      <c r="E205" s="237"/>
      <c r="F205" s="153" t="e">
        <f>$B$11</f>
        <v>#REF!</v>
      </c>
      <c r="G205" s="169">
        <f>$F$11</f>
        <v>300</v>
      </c>
      <c r="H205" s="169">
        <v>1</v>
      </c>
      <c r="I205" s="170"/>
      <c r="J205" s="171">
        <f t="shared" si="11"/>
        <v>0</v>
      </c>
      <c r="K205" s="141">
        <f t="shared" si="9"/>
        <v>0</v>
      </c>
      <c r="L205" s="141">
        <f t="shared" si="10"/>
        <v>0</v>
      </c>
      <c r="M205" s="140"/>
      <c r="N205" s="155"/>
      <c r="O205" s="155"/>
      <c r="P205" s="155"/>
      <c r="Q205" s="155"/>
      <c r="R205" s="155"/>
      <c r="S205" s="155"/>
      <c r="T205" s="155"/>
    </row>
    <row r="206" spans="1:20" ht="14.25" customHeight="1" x14ac:dyDescent="0.2">
      <c r="A206" s="155"/>
      <c r="B206" s="280" t="s">
        <v>340</v>
      </c>
      <c r="C206" s="234"/>
      <c r="D206" s="234"/>
      <c r="E206" s="234"/>
      <c r="F206" s="148" t="e">
        <f>$B$5</f>
        <v>#REF!</v>
      </c>
      <c r="G206" s="163">
        <f>$F$5</f>
        <v>1200</v>
      </c>
      <c r="H206" s="166">
        <v>1</v>
      </c>
      <c r="I206" s="167"/>
      <c r="J206" s="168">
        <f t="shared" si="11"/>
        <v>0</v>
      </c>
      <c r="K206" s="141">
        <f t="shared" si="9"/>
        <v>0</v>
      </c>
      <c r="L206" s="141">
        <f t="shared" si="10"/>
        <v>0</v>
      </c>
      <c r="M206" s="140"/>
      <c r="N206" s="155"/>
      <c r="O206" s="155"/>
      <c r="P206" s="155"/>
      <c r="Q206" s="155"/>
      <c r="R206" s="155"/>
      <c r="S206" s="155"/>
      <c r="T206" s="155"/>
    </row>
    <row r="207" spans="1:20" ht="14.25" customHeight="1" x14ac:dyDescent="0.2">
      <c r="A207" s="155"/>
      <c r="B207" s="281"/>
      <c r="C207" s="189"/>
      <c r="D207" s="189"/>
      <c r="E207" s="189"/>
      <c r="F207" s="155" t="e">
        <f>$B$6</f>
        <v>#REF!</v>
      </c>
      <c r="G207" s="166">
        <f>$F$6</f>
        <v>1200</v>
      </c>
      <c r="H207" s="166">
        <v>1</v>
      </c>
      <c r="I207" s="167"/>
      <c r="J207" s="168">
        <f t="shared" si="11"/>
        <v>0</v>
      </c>
      <c r="K207" s="141">
        <f t="shared" si="9"/>
        <v>0</v>
      </c>
      <c r="L207" s="141">
        <f t="shared" si="10"/>
        <v>0</v>
      </c>
      <c r="M207" s="140"/>
      <c r="N207" s="155"/>
      <c r="O207" s="155"/>
      <c r="P207" s="155"/>
      <c r="Q207" s="155"/>
      <c r="R207" s="155"/>
      <c r="S207" s="155"/>
      <c r="T207" s="155"/>
    </row>
    <row r="208" spans="1:20" ht="14.25" customHeight="1" x14ac:dyDescent="0.2">
      <c r="A208" s="155"/>
      <c r="B208" s="281"/>
      <c r="C208" s="189"/>
      <c r="D208" s="189"/>
      <c r="E208" s="189"/>
      <c r="F208" s="155" t="e">
        <f>$B$7</f>
        <v>#REF!</v>
      </c>
      <c r="G208" s="166">
        <f>$F$7</f>
        <v>450</v>
      </c>
      <c r="H208" s="166">
        <v>1</v>
      </c>
      <c r="I208" s="167"/>
      <c r="J208" s="168">
        <f t="shared" si="11"/>
        <v>0</v>
      </c>
      <c r="K208" s="141">
        <f t="shared" si="9"/>
        <v>0</v>
      </c>
      <c r="L208" s="141">
        <f t="shared" si="10"/>
        <v>0</v>
      </c>
      <c r="M208" s="140"/>
      <c r="N208" s="155"/>
      <c r="O208" s="155"/>
      <c r="P208" s="155"/>
      <c r="Q208" s="155"/>
      <c r="R208" s="155"/>
      <c r="S208" s="155"/>
      <c r="T208" s="155"/>
    </row>
    <row r="209" spans="1:20" ht="14.25" customHeight="1" x14ac:dyDescent="0.2">
      <c r="A209" s="155"/>
      <c r="B209" s="281"/>
      <c r="C209" s="189"/>
      <c r="D209" s="189"/>
      <c r="E209" s="189"/>
      <c r="F209" s="155" t="e">
        <f>$B$8</f>
        <v>#REF!</v>
      </c>
      <c r="G209" s="166">
        <f>$F$8</f>
        <v>2500</v>
      </c>
      <c r="H209" s="166">
        <v>1</v>
      </c>
      <c r="I209" s="167"/>
      <c r="J209" s="168">
        <f t="shared" si="11"/>
        <v>0</v>
      </c>
      <c r="K209" s="141">
        <f t="shared" si="9"/>
        <v>0</v>
      </c>
      <c r="L209" s="141">
        <f t="shared" si="10"/>
        <v>0</v>
      </c>
      <c r="M209" s="140"/>
      <c r="N209" s="155"/>
      <c r="O209" s="155"/>
      <c r="P209" s="155"/>
      <c r="Q209" s="155"/>
      <c r="R209" s="155"/>
      <c r="S209" s="155"/>
      <c r="T209" s="155"/>
    </row>
    <row r="210" spans="1:20" ht="14.25" customHeight="1" x14ac:dyDescent="0.2">
      <c r="A210" s="155"/>
      <c r="B210" s="281"/>
      <c r="C210" s="189"/>
      <c r="D210" s="189"/>
      <c r="E210" s="189"/>
      <c r="F210" s="155" t="e">
        <f>$B$9</f>
        <v>#REF!</v>
      </c>
      <c r="G210" s="166">
        <f>$F$9</f>
        <v>1800</v>
      </c>
      <c r="H210" s="166">
        <v>1</v>
      </c>
      <c r="I210" s="167"/>
      <c r="J210" s="168">
        <f t="shared" si="11"/>
        <v>0</v>
      </c>
      <c r="K210" s="141">
        <f t="shared" si="9"/>
        <v>0</v>
      </c>
      <c r="L210" s="141">
        <f t="shared" si="10"/>
        <v>0</v>
      </c>
      <c r="M210" s="140"/>
      <c r="N210" s="155"/>
      <c r="O210" s="155"/>
      <c r="P210" s="155"/>
      <c r="Q210" s="155"/>
      <c r="R210" s="155"/>
      <c r="S210" s="155"/>
      <c r="T210" s="155"/>
    </row>
    <row r="211" spans="1:20" ht="14.25" customHeight="1" x14ac:dyDescent="0.2">
      <c r="A211" s="155"/>
      <c r="B211" s="281"/>
      <c r="C211" s="189"/>
      <c r="D211" s="189"/>
      <c r="E211" s="189"/>
      <c r="F211" s="155" t="e">
        <f>$B$10</f>
        <v>#REF!</v>
      </c>
      <c r="G211" s="166">
        <f>$F$10</f>
        <v>1500</v>
      </c>
      <c r="H211" s="166">
        <v>1</v>
      </c>
      <c r="I211" s="167"/>
      <c r="J211" s="168">
        <f t="shared" si="11"/>
        <v>0</v>
      </c>
      <c r="K211" s="141">
        <f t="shared" si="9"/>
        <v>0</v>
      </c>
      <c r="L211" s="141">
        <f t="shared" si="10"/>
        <v>0</v>
      </c>
      <c r="M211" s="140"/>
      <c r="N211" s="155"/>
      <c r="O211" s="155"/>
      <c r="P211" s="155"/>
      <c r="Q211" s="155"/>
      <c r="R211" s="155"/>
      <c r="S211" s="155"/>
      <c r="T211" s="155"/>
    </row>
    <row r="212" spans="1:20" ht="14.25" customHeight="1" x14ac:dyDescent="0.2">
      <c r="A212" s="155"/>
      <c r="B212" s="236"/>
      <c r="C212" s="237"/>
      <c r="D212" s="237"/>
      <c r="E212" s="237"/>
      <c r="F212" s="153" t="e">
        <f>$B$11</f>
        <v>#REF!</v>
      </c>
      <c r="G212" s="169">
        <f>$F$11</f>
        <v>300</v>
      </c>
      <c r="H212" s="169">
        <v>1</v>
      </c>
      <c r="I212" s="170"/>
      <c r="J212" s="171">
        <f t="shared" si="11"/>
        <v>0</v>
      </c>
      <c r="K212" s="141">
        <f t="shared" si="9"/>
        <v>0</v>
      </c>
      <c r="L212" s="141">
        <f t="shared" si="10"/>
        <v>0</v>
      </c>
      <c r="M212" s="140"/>
      <c r="N212" s="155"/>
      <c r="O212" s="155"/>
      <c r="P212" s="155"/>
      <c r="Q212" s="155"/>
      <c r="R212" s="155"/>
      <c r="S212" s="155"/>
      <c r="T212" s="155"/>
    </row>
    <row r="213" spans="1:20" ht="14.25" customHeight="1" x14ac:dyDescent="0.2">
      <c r="A213" s="155"/>
      <c r="B213" s="280" t="s">
        <v>341</v>
      </c>
      <c r="C213" s="234"/>
      <c r="D213" s="234"/>
      <c r="E213" s="234"/>
      <c r="F213" s="148" t="e">
        <f>$B$5</f>
        <v>#REF!</v>
      </c>
      <c r="G213" s="163">
        <f>$F$5</f>
        <v>1200</v>
      </c>
      <c r="H213" s="166">
        <v>1</v>
      </c>
      <c r="I213" s="167"/>
      <c r="J213" s="168">
        <f t="shared" si="11"/>
        <v>0</v>
      </c>
      <c r="K213" s="141">
        <f t="shared" si="9"/>
        <v>0</v>
      </c>
      <c r="L213" s="141">
        <f t="shared" si="10"/>
        <v>0</v>
      </c>
      <c r="M213" s="140"/>
      <c r="N213" s="155"/>
      <c r="O213" s="155"/>
      <c r="P213" s="155"/>
      <c r="Q213" s="155"/>
      <c r="R213" s="155"/>
      <c r="S213" s="155"/>
      <c r="T213" s="155"/>
    </row>
    <row r="214" spans="1:20" ht="14.25" customHeight="1" x14ac:dyDescent="0.2">
      <c r="A214" s="155"/>
      <c r="B214" s="281"/>
      <c r="C214" s="189"/>
      <c r="D214" s="189"/>
      <c r="E214" s="189"/>
      <c r="F214" s="155" t="e">
        <f>$B$6</f>
        <v>#REF!</v>
      </c>
      <c r="G214" s="166">
        <f>$F$6</f>
        <v>1200</v>
      </c>
      <c r="H214" s="166">
        <v>1</v>
      </c>
      <c r="I214" s="167"/>
      <c r="J214" s="168">
        <f t="shared" si="11"/>
        <v>0</v>
      </c>
      <c r="K214" s="141">
        <f t="shared" si="9"/>
        <v>0</v>
      </c>
      <c r="L214" s="141">
        <f t="shared" si="10"/>
        <v>0</v>
      </c>
      <c r="M214" s="140"/>
      <c r="N214" s="155"/>
      <c r="O214" s="155"/>
      <c r="P214" s="155"/>
      <c r="Q214" s="155"/>
      <c r="R214" s="155"/>
      <c r="S214" s="155"/>
      <c r="T214" s="155"/>
    </row>
    <row r="215" spans="1:20" ht="14.25" customHeight="1" x14ac:dyDescent="0.2">
      <c r="A215" s="155"/>
      <c r="B215" s="281"/>
      <c r="C215" s="189"/>
      <c r="D215" s="189"/>
      <c r="E215" s="189"/>
      <c r="F215" s="155" t="e">
        <f>$B$7</f>
        <v>#REF!</v>
      </c>
      <c r="G215" s="166">
        <f>$F$7</f>
        <v>450</v>
      </c>
      <c r="H215" s="166">
        <v>1</v>
      </c>
      <c r="I215" s="167"/>
      <c r="J215" s="168">
        <f t="shared" si="11"/>
        <v>0</v>
      </c>
      <c r="K215" s="141">
        <f t="shared" si="9"/>
        <v>0</v>
      </c>
      <c r="L215" s="141">
        <f t="shared" si="10"/>
        <v>0</v>
      </c>
      <c r="M215" s="140"/>
      <c r="N215" s="155"/>
      <c r="O215" s="155"/>
      <c r="P215" s="155"/>
      <c r="Q215" s="155"/>
      <c r="R215" s="155"/>
      <c r="S215" s="155"/>
      <c r="T215" s="155"/>
    </row>
    <row r="216" spans="1:20" ht="14.25" customHeight="1" x14ac:dyDescent="0.2">
      <c r="A216" s="155"/>
      <c r="B216" s="281"/>
      <c r="C216" s="189"/>
      <c r="D216" s="189"/>
      <c r="E216" s="189"/>
      <c r="F216" s="155" t="e">
        <f>$B$8</f>
        <v>#REF!</v>
      </c>
      <c r="G216" s="166">
        <f>$F$8</f>
        <v>2500</v>
      </c>
      <c r="H216" s="166">
        <v>1</v>
      </c>
      <c r="I216" s="167"/>
      <c r="J216" s="168">
        <f t="shared" si="11"/>
        <v>0</v>
      </c>
      <c r="K216" s="141">
        <f t="shared" si="9"/>
        <v>0</v>
      </c>
      <c r="L216" s="141">
        <f t="shared" si="10"/>
        <v>0</v>
      </c>
      <c r="M216" s="140"/>
      <c r="N216" s="155"/>
      <c r="O216" s="155"/>
      <c r="P216" s="155"/>
      <c r="Q216" s="155"/>
      <c r="R216" s="155"/>
      <c r="S216" s="155"/>
      <c r="T216" s="155"/>
    </row>
    <row r="217" spans="1:20" ht="14.25" customHeight="1" x14ac:dyDescent="0.2">
      <c r="A217" s="155"/>
      <c r="B217" s="281"/>
      <c r="C217" s="189"/>
      <c r="D217" s="189"/>
      <c r="E217" s="189"/>
      <c r="F217" s="155" t="e">
        <f>$B$9</f>
        <v>#REF!</v>
      </c>
      <c r="G217" s="166">
        <f>$F$9</f>
        <v>1800</v>
      </c>
      <c r="H217" s="166">
        <v>1</v>
      </c>
      <c r="I217" s="167"/>
      <c r="J217" s="168">
        <f t="shared" si="11"/>
        <v>0</v>
      </c>
      <c r="K217" s="141">
        <f t="shared" si="9"/>
        <v>0</v>
      </c>
      <c r="L217" s="141">
        <f t="shared" si="10"/>
        <v>0</v>
      </c>
      <c r="M217" s="140"/>
      <c r="N217" s="155"/>
      <c r="O217" s="155"/>
      <c r="P217" s="155"/>
      <c r="Q217" s="155"/>
      <c r="R217" s="155"/>
      <c r="S217" s="155"/>
      <c r="T217" s="155"/>
    </row>
    <row r="218" spans="1:20" ht="14.25" customHeight="1" x14ac:dyDescent="0.2">
      <c r="A218" s="155"/>
      <c r="B218" s="281"/>
      <c r="C218" s="189"/>
      <c r="D218" s="189"/>
      <c r="E218" s="189"/>
      <c r="F218" s="155" t="e">
        <f>$B$10</f>
        <v>#REF!</v>
      </c>
      <c r="G218" s="166">
        <f>$F$10</f>
        <v>1500</v>
      </c>
      <c r="H218" s="166">
        <v>1</v>
      </c>
      <c r="I218" s="167"/>
      <c r="J218" s="168">
        <f t="shared" si="11"/>
        <v>0</v>
      </c>
      <c r="K218" s="141">
        <f t="shared" si="9"/>
        <v>0</v>
      </c>
      <c r="L218" s="141">
        <f t="shared" si="10"/>
        <v>0</v>
      </c>
      <c r="M218" s="140"/>
      <c r="N218" s="155"/>
      <c r="O218" s="155"/>
      <c r="P218" s="155"/>
      <c r="Q218" s="155"/>
      <c r="R218" s="155"/>
      <c r="S218" s="155"/>
      <c r="T218" s="155"/>
    </row>
    <row r="219" spans="1:20" ht="14.25" customHeight="1" x14ac:dyDescent="0.2">
      <c r="A219" s="155"/>
      <c r="B219" s="236"/>
      <c r="C219" s="237"/>
      <c r="D219" s="237"/>
      <c r="E219" s="237"/>
      <c r="F219" s="153" t="e">
        <f>$B$11</f>
        <v>#REF!</v>
      </c>
      <c r="G219" s="169">
        <f>$F$11</f>
        <v>300</v>
      </c>
      <c r="H219" s="169">
        <v>1</v>
      </c>
      <c r="I219" s="170"/>
      <c r="J219" s="171">
        <f t="shared" si="11"/>
        <v>0</v>
      </c>
      <c r="K219" s="141">
        <f t="shared" si="9"/>
        <v>0</v>
      </c>
      <c r="L219" s="141">
        <f t="shared" si="10"/>
        <v>0</v>
      </c>
      <c r="M219" s="140"/>
      <c r="N219" s="155"/>
      <c r="O219" s="155"/>
      <c r="P219" s="155"/>
      <c r="Q219" s="155"/>
      <c r="R219" s="155"/>
      <c r="S219" s="155"/>
      <c r="T219" s="155"/>
    </row>
    <row r="220" spans="1:20" ht="14.25" customHeight="1" x14ac:dyDescent="0.2">
      <c r="A220" s="155"/>
      <c r="B220" s="280" t="s">
        <v>342</v>
      </c>
      <c r="C220" s="234"/>
      <c r="D220" s="234"/>
      <c r="E220" s="234"/>
      <c r="F220" s="148" t="e">
        <f>$B$5</f>
        <v>#REF!</v>
      </c>
      <c r="G220" s="163">
        <f>$F$5</f>
        <v>1200</v>
      </c>
      <c r="H220" s="166">
        <v>1</v>
      </c>
      <c r="I220" s="167"/>
      <c r="J220" s="168">
        <f t="shared" si="11"/>
        <v>0</v>
      </c>
      <c r="K220" s="141">
        <f t="shared" si="9"/>
        <v>0</v>
      </c>
      <c r="L220" s="141">
        <f t="shared" si="10"/>
        <v>0</v>
      </c>
      <c r="M220" s="140"/>
      <c r="N220" s="155"/>
      <c r="O220" s="155"/>
      <c r="P220" s="155"/>
      <c r="Q220" s="155"/>
      <c r="R220" s="155"/>
      <c r="S220" s="155"/>
      <c r="T220" s="155"/>
    </row>
    <row r="221" spans="1:20" ht="14.25" customHeight="1" x14ac:dyDescent="0.2">
      <c r="A221" s="155"/>
      <c r="B221" s="281"/>
      <c r="C221" s="189"/>
      <c r="D221" s="189"/>
      <c r="E221" s="189"/>
      <c r="F221" s="155" t="e">
        <f>$B$6</f>
        <v>#REF!</v>
      </c>
      <c r="G221" s="166">
        <f>$F$6</f>
        <v>1200</v>
      </c>
      <c r="H221" s="166">
        <v>1</v>
      </c>
      <c r="I221" s="167"/>
      <c r="J221" s="168">
        <f t="shared" si="11"/>
        <v>0</v>
      </c>
      <c r="K221" s="141">
        <f t="shared" si="9"/>
        <v>0</v>
      </c>
      <c r="L221" s="141">
        <f t="shared" si="10"/>
        <v>0</v>
      </c>
      <c r="M221" s="140"/>
      <c r="N221" s="155"/>
      <c r="O221" s="155"/>
      <c r="P221" s="155"/>
      <c r="Q221" s="155"/>
      <c r="R221" s="155"/>
      <c r="S221" s="155"/>
      <c r="T221" s="155"/>
    </row>
    <row r="222" spans="1:20" ht="14.25" customHeight="1" x14ac:dyDescent="0.2">
      <c r="A222" s="155"/>
      <c r="B222" s="281"/>
      <c r="C222" s="189"/>
      <c r="D222" s="189"/>
      <c r="E222" s="189"/>
      <c r="F222" s="155" t="e">
        <f>$B$7</f>
        <v>#REF!</v>
      </c>
      <c r="G222" s="166">
        <f>$F$7</f>
        <v>450</v>
      </c>
      <c r="H222" s="166">
        <v>1</v>
      </c>
      <c r="I222" s="167"/>
      <c r="J222" s="168">
        <f t="shared" si="11"/>
        <v>0</v>
      </c>
      <c r="K222" s="141">
        <f t="shared" si="9"/>
        <v>0</v>
      </c>
      <c r="L222" s="141">
        <f t="shared" si="10"/>
        <v>0</v>
      </c>
      <c r="M222" s="140"/>
      <c r="N222" s="155"/>
      <c r="O222" s="155"/>
      <c r="P222" s="155"/>
      <c r="Q222" s="155"/>
      <c r="R222" s="155"/>
      <c r="S222" s="155"/>
      <c r="T222" s="155"/>
    </row>
    <row r="223" spans="1:20" ht="14.25" customHeight="1" x14ac:dyDescent="0.2">
      <c r="A223" s="155"/>
      <c r="B223" s="281"/>
      <c r="C223" s="189"/>
      <c r="D223" s="189"/>
      <c r="E223" s="189"/>
      <c r="F223" s="155" t="e">
        <f>$B$8</f>
        <v>#REF!</v>
      </c>
      <c r="G223" s="166">
        <f>$F$8</f>
        <v>2500</v>
      </c>
      <c r="H223" s="166">
        <v>1</v>
      </c>
      <c r="I223" s="167"/>
      <c r="J223" s="168">
        <f t="shared" si="11"/>
        <v>0</v>
      </c>
      <c r="K223" s="141">
        <f t="shared" si="9"/>
        <v>0</v>
      </c>
      <c r="L223" s="141">
        <f t="shared" si="10"/>
        <v>0</v>
      </c>
      <c r="M223" s="140"/>
      <c r="N223" s="155"/>
      <c r="O223" s="155"/>
      <c r="P223" s="155"/>
      <c r="Q223" s="155"/>
      <c r="R223" s="155"/>
      <c r="S223" s="155"/>
      <c r="T223" s="155"/>
    </row>
    <row r="224" spans="1:20" ht="14.25" customHeight="1" x14ac:dyDescent="0.2">
      <c r="A224" s="155"/>
      <c r="B224" s="281"/>
      <c r="C224" s="189"/>
      <c r="D224" s="189"/>
      <c r="E224" s="189"/>
      <c r="F224" s="155" t="e">
        <f>$B$9</f>
        <v>#REF!</v>
      </c>
      <c r="G224" s="166">
        <f>$F$9</f>
        <v>1800</v>
      </c>
      <c r="H224" s="166">
        <v>1</v>
      </c>
      <c r="I224" s="167"/>
      <c r="J224" s="168">
        <f t="shared" si="11"/>
        <v>0</v>
      </c>
      <c r="K224" s="141">
        <f t="shared" si="9"/>
        <v>0</v>
      </c>
      <c r="L224" s="141">
        <f t="shared" si="10"/>
        <v>0</v>
      </c>
      <c r="M224" s="140"/>
      <c r="N224" s="155"/>
      <c r="O224" s="155"/>
      <c r="P224" s="155"/>
      <c r="Q224" s="155"/>
      <c r="R224" s="155"/>
      <c r="S224" s="155"/>
      <c r="T224" s="155"/>
    </row>
    <row r="225" spans="1:20" ht="14.25" customHeight="1" x14ac:dyDescent="0.2">
      <c r="A225" s="155"/>
      <c r="B225" s="281"/>
      <c r="C225" s="189"/>
      <c r="D225" s="189"/>
      <c r="E225" s="189"/>
      <c r="F225" s="155" t="e">
        <f>$B$10</f>
        <v>#REF!</v>
      </c>
      <c r="G225" s="166">
        <f>$F$10</f>
        <v>1500</v>
      </c>
      <c r="H225" s="166">
        <v>1</v>
      </c>
      <c r="I225" s="167"/>
      <c r="J225" s="168">
        <f t="shared" si="11"/>
        <v>0</v>
      </c>
      <c r="K225" s="141">
        <f t="shared" si="9"/>
        <v>0</v>
      </c>
      <c r="L225" s="141">
        <f t="shared" si="10"/>
        <v>0</v>
      </c>
      <c r="M225" s="140"/>
      <c r="N225" s="155"/>
      <c r="O225" s="155"/>
      <c r="P225" s="155"/>
      <c r="Q225" s="155"/>
      <c r="R225" s="155"/>
      <c r="S225" s="155"/>
      <c r="T225" s="155"/>
    </row>
    <row r="226" spans="1:20" ht="14.25" customHeight="1" x14ac:dyDescent="0.2">
      <c r="A226" s="155"/>
      <c r="B226" s="236"/>
      <c r="C226" s="237"/>
      <c r="D226" s="237"/>
      <c r="E226" s="237"/>
      <c r="F226" s="153" t="e">
        <f>$B$11</f>
        <v>#REF!</v>
      </c>
      <c r="G226" s="169">
        <f>$F$11</f>
        <v>300</v>
      </c>
      <c r="H226" s="169">
        <v>1</v>
      </c>
      <c r="I226" s="170"/>
      <c r="J226" s="171">
        <f t="shared" si="11"/>
        <v>0</v>
      </c>
      <c r="K226" s="141">
        <f t="shared" si="9"/>
        <v>0</v>
      </c>
      <c r="L226" s="141">
        <f t="shared" si="10"/>
        <v>0</v>
      </c>
      <c r="M226" s="140"/>
      <c r="N226" s="155"/>
      <c r="O226" s="155"/>
      <c r="P226" s="155"/>
      <c r="Q226" s="155"/>
      <c r="R226" s="155"/>
      <c r="S226" s="155"/>
      <c r="T226" s="155"/>
    </row>
    <row r="227" spans="1:20" ht="14.25" customHeight="1" x14ac:dyDescent="0.2">
      <c r="A227" s="155"/>
      <c r="B227" s="280" t="s">
        <v>343</v>
      </c>
      <c r="C227" s="234"/>
      <c r="D227" s="234"/>
      <c r="E227" s="234"/>
      <c r="F227" s="148" t="e">
        <f>$B$5</f>
        <v>#REF!</v>
      </c>
      <c r="G227" s="163">
        <f>$F$5</f>
        <v>1200</v>
      </c>
      <c r="H227" s="166">
        <v>2</v>
      </c>
      <c r="I227" s="167"/>
      <c r="J227" s="168">
        <f t="shared" si="11"/>
        <v>0</v>
      </c>
      <c r="K227" s="141">
        <f t="shared" si="9"/>
        <v>0</v>
      </c>
      <c r="L227" s="141">
        <f t="shared" si="10"/>
        <v>0</v>
      </c>
      <c r="M227" s="140"/>
      <c r="N227" s="155"/>
      <c r="O227" s="155"/>
      <c r="P227" s="155"/>
      <c r="Q227" s="155"/>
      <c r="R227" s="155"/>
      <c r="S227" s="155"/>
      <c r="T227" s="155"/>
    </row>
    <row r="228" spans="1:20" ht="14.25" customHeight="1" x14ac:dyDescent="0.2">
      <c r="A228" s="155"/>
      <c r="B228" s="281"/>
      <c r="C228" s="189"/>
      <c r="D228" s="189"/>
      <c r="E228" s="189"/>
      <c r="F228" s="155" t="e">
        <f>$B$6</f>
        <v>#REF!</v>
      </c>
      <c r="G228" s="166">
        <f>$F$6</f>
        <v>1200</v>
      </c>
      <c r="H228" s="166">
        <v>2</v>
      </c>
      <c r="I228" s="167"/>
      <c r="J228" s="168">
        <f t="shared" si="11"/>
        <v>0</v>
      </c>
      <c r="K228" s="141">
        <f t="shared" si="9"/>
        <v>0</v>
      </c>
      <c r="L228" s="141">
        <f t="shared" si="10"/>
        <v>0</v>
      </c>
      <c r="M228" s="140"/>
      <c r="N228" s="155"/>
      <c r="O228" s="155"/>
      <c r="P228" s="155"/>
      <c r="Q228" s="155"/>
      <c r="R228" s="155"/>
      <c r="S228" s="155"/>
      <c r="T228" s="155"/>
    </row>
    <row r="229" spans="1:20" ht="14.25" customHeight="1" x14ac:dyDescent="0.2">
      <c r="A229" s="155"/>
      <c r="B229" s="281"/>
      <c r="C229" s="189"/>
      <c r="D229" s="189"/>
      <c r="E229" s="189"/>
      <c r="F229" s="155" t="e">
        <f>$B$7</f>
        <v>#REF!</v>
      </c>
      <c r="G229" s="166">
        <f>$F$7</f>
        <v>450</v>
      </c>
      <c r="H229" s="166">
        <v>2</v>
      </c>
      <c r="I229" s="167"/>
      <c r="J229" s="168">
        <f t="shared" si="11"/>
        <v>0</v>
      </c>
      <c r="K229" s="141">
        <f t="shared" si="9"/>
        <v>0</v>
      </c>
      <c r="L229" s="141">
        <f t="shared" si="10"/>
        <v>0</v>
      </c>
      <c r="M229" s="140"/>
      <c r="N229" s="155"/>
      <c r="O229" s="155"/>
      <c r="P229" s="155"/>
      <c r="Q229" s="155"/>
      <c r="R229" s="155"/>
      <c r="S229" s="155"/>
      <c r="T229" s="155"/>
    </row>
    <row r="230" spans="1:20" ht="14.25" customHeight="1" x14ac:dyDescent="0.2">
      <c r="A230" s="155"/>
      <c r="B230" s="281"/>
      <c r="C230" s="189"/>
      <c r="D230" s="189"/>
      <c r="E230" s="189"/>
      <c r="F230" s="155" t="e">
        <f>$B$8</f>
        <v>#REF!</v>
      </c>
      <c r="G230" s="166">
        <f>$F$8</f>
        <v>2500</v>
      </c>
      <c r="H230" s="166">
        <v>2</v>
      </c>
      <c r="I230" s="167"/>
      <c r="J230" s="168">
        <f t="shared" si="11"/>
        <v>0</v>
      </c>
      <c r="K230" s="141">
        <f t="shared" si="9"/>
        <v>0</v>
      </c>
      <c r="L230" s="141">
        <f t="shared" si="10"/>
        <v>0</v>
      </c>
      <c r="M230" s="140"/>
      <c r="N230" s="155"/>
      <c r="O230" s="155"/>
      <c r="P230" s="155"/>
      <c r="Q230" s="155"/>
      <c r="R230" s="155"/>
      <c r="S230" s="155"/>
      <c r="T230" s="155"/>
    </row>
    <row r="231" spans="1:20" ht="14.25" customHeight="1" x14ac:dyDescent="0.2">
      <c r="A231" s="155"/>
      <c r="B231" s="281"/>
      <c r="C231" s="189"/>
      <c r="D231" s="189"/>
      <c r="E231" s="189"/>
      <c r="F231" s="155" t="e">
        <f>$B$9</f>
        <v>#REF!</v>
      </c>
      <c r="G231" s="166">
        <f>$F$9</f>
        <v>1800</v>
      </c>
      <c r="H231" s="166">
        <v>2</v>
      </c>
      <c r="I231" s="167"/>
      <c r="J231" s="168">
        <f t="shared" si="11"/>
        <v>0</v>
      </c>
      <c r="K231" s="141">
        <f t="shared" si="9"/>
        <v>0</v>
      </c>
      <c r="L231" s="141">
        <f t="shared" si="10"/>
        <v>0</v>
      </c>
      <c r="M231" s="140"/>
      <c r="N231" s="155"/>
      <c r="O231" s="155"/>
      <c r="P231" s="155"/>
      <c r="Q231" s="155"/>
      <c r="R231" s="155"/>
      <c r="S231" s="155"/>
      <c r="T231" s="155"/>
    </row>
    <row r="232" spans="1:20" ht="14.25" customHeight="1" x14ac:dyDescent="0.2">
      <c r="A232" s="155"/>
      <c r="B232" s="281"/>
      <c r="C232" s="189"/>
      <c r="D232" s="189"/>
      <c r="E232" s="189"/>
      <c r="F232" s="155" t="e">
        <f>$B$10</f>
        <v>#REF!</v>
      </c>
      <c r="G232" s="166">
        <f>$F$10</f>
        <v>1500</v>
      </c>
      <c r="H232" s="166">
        <v>2</v>
      </c>
      <c r="I232" s="167"/>
      <c r="J232" s="168">
        <f t="shared" si="11"/>
        <v>0</v>
      </c>
      <c r="K232" s="141">
        <f t="shared" si="9"/>
        <v>0</v>
      </c>
      <c r="L232" s="141">
        <f t="shared" si="10"/>
        <v>0</v>
      </c>
      <c r="M232" s="140"/>
      <c r="N232" s="155"/>
      <c r="O232" s="155"/>
      <c r="P232" s="155"/>
      <c r="Q232" s="155"/>
      <c r="R232" s="155"/>
      <c r="S232" s="155"/>
      <c r="T232" s="155"/>
    </row>
    <row r="233" spans="1:20" ht="14.25" customHeight="1" x14ac:dyDescent="0.2">
      <c r="A233" s="155"/>
      <c r="B233" s="236"/>
      <c r="C233" s="237"/>
      <c r="D233" s="237"/>
      <c r="E233" s="237"/>
      <c r="F233" s="153" t="e">
        <f>$B$11</f>
        <v>#REF!</v>
      </c>
      <c r="G233" s="169">
        <f>$F$11</f>
        <v>300</v>
      </c>
      <c r="H233" s="169">
        <v>2</v>
      </c>
      <c r="I233" s="170"/>
      <c r="J233" s="171">
        <f t="shared" si="11"/>
        <v>0</v>
      </c>
      <c r="K233" s="141">
        <f t="shared" si="9"/>
        <v>0</v>
      </c>
      <c r="L233" s="141">
        <f t="shared" si="10"/>
        <v>0</v>
      </c>
      <c r="M233" s="140"/>
      <c r="N233" s="155"/>
      <c r="O233" s="155"/>
      <c r="P233" s="155"/>
      <c r="Q233" s="155"/>
      <c r="R233" s="155"/>
      <c r="S233" s="155"/>
      <c r="T233" s="155"/>
    </row>
    <row r="234" spans="1:20" ht="14.25" customHeight="1" x14ac:dyDescent="0.2">
      <c r="A234" s="155"/>
      <c r="B234" s="280" t="s">
        <v>344</v>
      </c>
      <c r="C234" s="234"/>
      <c r="D234" s="234"/>
      <c r="E234" s="234"/>
      <c r="F234" s="148" t="e">
        <f>$B$5</f>
        <v>#REF!</v>
      </c>
      <c r="G234" s="163">
        <f>$F$5</f>
        <v>1200</v>
      </c>
      <c r="H234" s="166">
        <v>1</v>
      </c>
      <c r="I234" s="167"/>
      <c r="J234" s="168">
        <f t="shared" si="11"/>
        <v>0</v>
      </c>
      <c r="K234" s="141">
        <f t="shared" si="9"/>
        <v>0</v>
      </c>
      <c r="L234" s="141">
        <f t="shared" si="10"/>
        <v>0</v>
      </c>
      <c r="M234" s="140"/>
      <c r="N234" s="155"/>
      <c r="O234" s="155"/>
      <c r="P234" s="155"/>
      <c r="Q234" s="155"/>
      <c r="R234" s="155"/>
      <c r="S234" s="155"/>
      <c r="T234" s="155"/>
    </row>
    <row r="235" spans="1:20" ht="14.25" customHeight="1" x14ac:dyDescent="0.2">
      <c r="A235" s="155"/>
      <c r="B235" s="281"/>
      <c r="C235" s="189"/>
      <c r="D235" s="189"/>
      <c r="E235" s="189"/>
      <c r="F235" s="155" t="e">
        <f>$B$6</f>
        <v>#REF!</v>
      </c>
      <c r="G235" s="166">
        <f>$F$6</f>
        <v>1200</v>
      </c>
      <c r="H235" s="166">
        <v>1</v>
      </c>
      <c r="I235" s="167"/>
      <c r="J235" s="168">
        <f t="shared" si="11"/>
        <v>0</v>
      </c>
      <c r="K235" s="141">
        <f t="shared" si="9"/>
        <v>0</v>
      </c>
      <c r="L235" s="141">
        <f t="shared" si="10"/>
        <v>0</v>
      </c>
      <c r="M235" s="140"/>
      <c r="N235" s="155"/>
      <c r="O235" s="155"/>
      <c r="P235" s="155"/>
      <c r="Q235" s="155"/>
      <c r="R235" s="155"/>
      <c r="S235" s="155"/>
      <c r="T235" s="155"/>
    </row>
    <row r="236" spans="1:20" ht="14.25" customHeight="1" x14ac:dyDescent="0.2">
      <c r="A236" s="155"/>
      <c r="B236" s="281"/>
      <c r="C236" s="189"/>
      <c r="D236" s="189"/>
      <c r="E236" s="189"/>
      <c r="F236" s="155" t="e">
        <f>$B$7</f>
        <v>#REF!</v>
      </c>
      <c r="G236" s="166">
        <f>$F$7</f>
        <v>450</v>
      </c>
      <c r="H236" s="166">
        <v>1</v>
      </c>
      <c r="I236" s="167"/>
      <c r="J236" s="168">
        <f t="shared" si="11"/>
        <v>0</v>
      </c>
      <c r="K236" s="141">
        <f t="shared" si="9"/>
        <v>0</v>
      </c>
      <c r="L236" s="141">
        <f t="shared" si="10"/>
        <v>0</v>
      </c>
      <c r="M236" s="140"/>
      <c r="N236" s="155"/>
      <c r="O236" s="155"/>
      <c r="P236" s="155"/>
      <c r="Q236" s="155"/>
      <c r="R236" s="155"/>
      <c r="S236" s="155"/>
      <c r="T236" s="155"/>
    </row>
    <row r="237" spans="1:20" ht="14.25" customHeight="1" x14ac:dyDescent="0.2">
      <c r="A237" s="155"/>
      <c r="B237" s="281"/>
      <c r="C237" s="189"/>
      <c r="D237" s="189"/>
      <c r="E237" s="189"/>
      <c r="F237" s="155" t="e">
        <f>$B$8</f>
        <v>#REF!</v>
      </c>
      <c r="G237" s="166">
        <f>$F$8</f>
        <v>2500</v>
      </c>
      <c r="H237" s="166">
        <v>1</v>
      </c>
      <c r="I237" s="167"/>
      <c r="J237" s="168">
        <f t="shared" si="11"/>
        <v>0</v>
      </c>
      <c r="K237" s="141">
        <f t="shared" si="9"/>
        <v>0</v>
      </c>
      <c r="L237" s="141">
        <f t="shared" si="10"/>
        <v>0</v>
      </c>
      <c r="M237" s="140"/>
      <c r="N237" s="155"/>
      <c r="O237" s="155"/>
      <c r="P237" s="155"/>
      <c r="Q237" s="155"/>
      <c r="R237" s="155"/>
      <c r="S237" s="155"/>
      <c r="T237" s="155"/>
    </row>
    <row r="238" spans="1:20" ht="14.25" customHeight="1" x14ac:dyDescent="0.2">
      <c r="A238" s="155"/>
      <c r="B238" s="281"/>
      <c r="C238" s="189"/>
      <c r="D238" s="189"/>
      <c r="E238" s="189"/>
      <c r="F238" s="155" t="e">
        <f>$B$9</f>
        <v>#REF!</v>
      </c>
      <c r="G238" s="166">
        <f>$F$9</f>
        <v>1800</v>
      </c>
      <c r="H238" s="166">
        <v>1</v>
      </c>
      <c r="I238" s="167"/>
      <c r="J238" s="168">
        <f t="shared" si="11"/>
        <v>0</v>
      </c>
      <c r="K238" s="141">
        <f t="shared" si="9"/>
        <v>0</v>
      </c>
      <c r="L238" s="141">
        <f t="shared" si="10"/>
        <v>0</v>
      </c>
      <c r="M238" s="140"/>
      <c r="N238" s="155"/>
      <c r="O238" s="155"/>
      <c r="P238" s="155"/>
      <c r="Q238" s="155"/>
      <c r="R238" s="155"/>
      <c r="S238" s="155"/>
      <c r="T238" s="155"/>
    </row>
    <row r="239" spans="1:20" ht="14.25" customHeight="1" x14ac:dyDescent="0.2">
      <c r="A239" s="155"/>
      <c r="B239" s="281"/>
      <c r="C239" s="189"/>
      <c r="D239" s="189"/>
      <c r="E239" s="189"/>
      <c r="F239" s="155" t="e">
        <f>$B$10</f>
        <v>#REF!</v>
      </c>
      <c r="G239" s="166">
        <f>$F$10</f>
        <v>1500</v>
      </c>
      <c r="H239" s="166">
        <v>1</v>
      </c>
      <c r="I239" s="167"/>
      <c r="J239" s="168">
        <f t="shared" si="11"/>
        <v>0</v>
      </c>
      <c r="K239" s="141">
        <f t="shared" si="9"/>
        <v>0</v>
      </c>
      <c r="L239" s="141">
        <f t="shared" si="10"/>
        <v>0</v>
      </c>
      <c r="M239" s="140"/>
      <c r="N239" s="155"/>
      <c r="O239" s="155"/>
      <c r="P239" s="155"/>
      <c r="Q239" s="155"/>
      <c r="R239" s="155"/>
      <c r="S239" s="155"/>
      <c r="T239" s="155"/>
    </row>
    <row r="240" spans="1:20" ht="14.25" customHeight="1" x14ac:dyDescent="0.2">
      <c r="A240" s="155"/>
      <c r="B240" s="236"/>
      <c r="C240" s="237"/>
      <c r="D240" s="237"/>
      <c r="E240" s="237"/>
      <c r="F240" s="153" t="e">
        <f>$B$11</f>
        <v>#REF!</v>
      </c>
      <c r="G240" s="169">
        <f>$F$11</f>
        <v>300</v>
      </c>
      <c r="H240" s="169">
        <v>1</v>
      </c>
      <c r="I240" s="170"/>
      <c r="J240" s="171">
        <f t="shared" si="11"/>
        <v>0</v>
      </c>
      <c r="K240" s="141">
        <f t="shared" si="9"/>
        <v>0</v>
      </c>
      <c r="L240" s="141">
        <f t="shared" si="10"/>
        <v>0</v>
      </c>
      <c r="M240" s="140"/>
      <c r="N240" s="155"/>
      <c r="O240" s="155"/>
      <c r="P240" s="155"/>
      <c r="Q240" s="155"/>
      <c r="R240" s="155"/>
      <c r="S240" s="155"/>
      <c r="T240" s="155"/>
    </row>
    <row r="241" spans="1:20" ht="14.25" customHeight="1" x14ac:dyDescent="0.2">
      <c r="A241" s="155"/>
      <c r="B241" s="280" t="s">
        <v>345</v>
      </c>
      <c r="C241" s="234"/>
      <c r="D241" s="234"/>
      <c r="E241" s="234"/>
      <c r="F241" s="148" t="e">
        <f>$B$5</f>
        <v>#REF!</v>
      </c>
      <c r="G241" s="163">
        <f>$F$5</f>
        <v>1200</v>
      </c>
      <c r="H241" s="166">
        <v>1</v>
      </c>
      <c r="I241" s="167"/>
      <c r="J241" s="168">
        <f t="shared" si="11"/>
        <v>0</v>
      </c>
      <c r="K241" s="141">
        <f t="shared" si="9"/>
        <v>0</v>
      </c>
      <c r="L241" s="141">
        <f t="shared" si="10"/>
        <v>0</v>
      </c>
      <c r="M241" s="140"/>
      <c r="N241" s="155"/>
      <c r="O241" s="155"/>
      <c r="P241" s="155"/>
      <c r="Q241" s="155"/>
      <c r="R241" s="155"/>
      <c r="S241" s="155"/>
      <c r="T241" s="155"/>
    </row>
    <row r="242" spans="1:20" ht="14.25" customHeight="1" x14ac:dyDescent="0.2">
      <c r="A242" s="155"/>
      <c r="B242" s="281"/>
      <c r="C242" s="189"/>
      <c r="D242" s="189"/>
      <c r="E242" s="189"/>
      <c r="F242" s="155" t="e">
        <f>$B$6</f>
        <v>#REF!</v>
      </c>
      <c r="G242" s="166">
        <f>$F$6</f>
        <v>1200</v>
      </c>
      <c r="H242" s="166">
        <v>1</v>
      </c>
      <c r="I242" s="167"/>
      <c r="J242" s="168">
        <f t="shared" si="11"/>
        <v>0</v>
      </c>
      <c r="K242" s="141">
        <f t="shared" si="9"/>
        <v>0</v>
      </c>
      <c r="L242" s="141">
        <f t="shared" si="10"/>
        <v>0</v>
      </c>
      <c r="M242" s="140"/>
      <c r="N242" s="155"/>
      <c r="O242" s="155"/>
      <c r="P242" s="155"/>
      <c r="Q242" s="155"/>
      <c r="R242" s="155"/>
      <c r="S242" s="155"/>
      <c r="T242" s="155"/>
    </row>
    <row r="243" spans="1:20" ht="14.25" customHeight="1" x14ac:dyDescent="0.2">
      <c r="A243" s="155"/>
      <c r="B243" s="281"/>
      <c r="C243" s="189"/>
      <c r="D243" s="189"/>
      <c r="E243" s="189"/>
      <c r="F243" s="155" t="e">
        <f>$B$7</f>
        <v>#REF!</v>
      </c>
      <c r="G243" s="166">
        <f>$F$7</f>
        <v>450</v>
      </c>
      <c r="H243" s="166">
        <v>1</v>
      </c>
      <c r="I243" s="167"/>
      <c r="J243" s="168">
        <f t="shared" si="11"/>
        <v>0</v>
      </c>
      <c r="K243" s="141">
        <f t="shared" si="9"/>
        <v>0</v>
      </c>
      <c r="L243" s="141">
        <f t="shared" si="10"/>
        <v>0</v>
      </c>
      <c r="M243" s="140"/>
      <c r="N243" s="155"/>
      <c r="O243" s="155"/>
      <c r="P243" s="155"/>
      <c r="Q243" s="155"/>
      <c r="R243" s="155"/>
      <c r="S243" s="155"/>
      <c r="T243" s="155"/>
    </row>
    <row r="244" spans="1:20" ht="14.25" customHeight="1" x14ac:dyDescent="0.2">
      <c r="A244" s="155"/>
      <c r="B244" s="281"/>
      <c r="C244" s="189"/>
      <c r="D244" s="189"/>
      <c r="E244" s="189"/>
      <c r="F244" s="155" t="e">
        <f>$B$8</f>
        <v>#REF!</v>
      </c>
      <c r="G244" s="166">
        <f>$F$8</f>
        <v>2500</v>
      </c>
      <c r="H244" s="166">
        <v>1</v>
      </c>
      <c r="I244" s="167"/>
      <c r="J244" s="168">
        <f t="shared" si="11"/>
        <v>0</v>
      </c>
      <c r="K244" s="141">
        <f t="shared" si="9"/>
        <v>0</v>
      </c>
      <c r="L244" s="141">
        <f t="shared" si="10"/>
        <v>0</v>
      </c>
      <c r="M244" s="140"/>
      <c r="N244" s="155"/>
      <c r="O244" s="155"/>
      <c r="P244" s="155"/>
      <c r="Q244" s="155"/>
      <c r="R244" s="155"/>
      <c r="S244" s="155"/>
      <c r="T244" s="155"/>
    </row>
    <row r="245" spans="1:20" ht="14.25" customHeight="1" x14ac:dyDescent="0.2">
      <c r="A245" s="155"/>
      <c r="B245" s="281"/>
      <c r="C245" s="189"/>
      <c r="D245" s="189"/>
      <c r="E245" s="189"/>
      <c r="F245" s="155" t="e">
        <f>$B$9</f>
        <v>#REF!</v>
      </c>
      <c r="G245" s="166">
        <f>$F$9</f>
        <v>1800</v>
      </c>
      <c r="H245" s="166">
        <v>1</v>
      </c>
      <c r="I245" s="167"/>
      <c r="J245" s="168">
        <f t="shared" si="11"/>
        <v>0</v>
      </c>
      <c r="K245" s="141">
        <f t="shared" si="9"/>
        <v>0</v>
      </c>
      <c r="L245" s="141">
        <f t="shared" si="10"/>
        <v>0</v>
      </c>
      <c r="M245" s="140"/>
      <c r="N245" s="155"/>
      <c r="O245" s="155"/>
      <c r="P245" s="155"/>
      <c r="Q245" s="155"/>
      <c r="R245" s="155"/>
      <c r="S245" s="155"/>
      <c r="T245" s="155"/>
    </row>
    <row r="246" spans="1:20" ht="14.25" customHeight="1" x14ac:dyDescent="0.2">
      <c r="A246" s="155"/>
      <c r="B246" s="281"/>
      <c r="C246" s="189"/>
      <c r="D246" s="189"/>
      <c r="E246" s="189"/>
      <c r="F246" s="155" t="e">
        <f>$B$10</f>
        <v>#REF!</v>
      </c>
      <c r="G246" s="166">
        <f>$F$10</f>
        <v>1500</v>
      </c>
      <c r="H246" s="166">
        <v>1</v>
      </c>
      <c r="I246" s="167"/>
      <c r="J246" s="168">
        <f t="shared" si="11"/>
        <v>0</v>
      </c>
      <c r="K246" s="141">
        <f t="shared" si="9"/>
        <v>0</v>
      </c>
      <c r="L246" s="141">
        <f t="shared" si="10"/>
        <v>0</v>
      </c>
      <c r="M246" s="140"/>
      <c r="N246" s="155"/>
      <c r="O246" s="155"/>
      <c r="P246" s="155"/>
      <c r="Q246" s="155"/>
      <c r="R246" s="155"/>
      <c r="S246" s="155"/>
      <c r="T246" s="155"/>
    </row>
    <row r="247" spans="1:20" ht="14.25" customHeight="1" x14ac:dyDescent="0.2">
      <c r="A247" s="155"/>
      <c r="B247" s="236"/>
      <c r="C247" s="237"/>
      <c r="D247" s="237"/>
      <c r="E247" s="237"/>
      <c r="F247" s="153" t="e">
        <f>$B$11</f>
        <v>#REF!</v>
      </c>
      <c r="G247" s="169">
        <f>$F$11</f>
        <v>300</v>
      </c>
      <c r="H247" s="169">
        <v>1</v>
      </c>
      <c r="I247" s="170"/>
      <c r="J247" s="171">
        <f t="shared" si="11"/>
        <v>0</v>
      </c>
      <c r="K247" s="141">
        <f t="shared" si="9"/>
        <v>0</v>
      </c>
      <c r="L247" s="141">
        <f t="shared" si="10"/>
        <v>0</v>
      </c>
      <c r="M247" s="140"/>
      <c r="N247" s="155"/>
      <c r="O247" s="155"/>
      <c r="P247" s="155"/>
      <c r="Q247" s="155"/>
      <c r="R247" s="155"/>
      <c r="S247" s="155"/>
      <c r="T247" s="155"/>
    </row>
    <row r="248" spans="1:20" ht="14.25" customHeight="1" x14ac:dyDescent="0.2">
      <c r="A248" s="155"/>
      <c r="B248" s="155"/>
      <c r="C248" s="155"/>
      <c r="D248" s="155"/>
      <c r="E248" s="155"/>
      <c r="F248" s="155"/>
      <c r="G248" s="155"/>
      <c r="H248" s="155"/>
      <c r="I248" s="140"/>
      <c r="J248" s="155"/>
      <c r="K248" s="141">
        <f t="shared" si="9"/>
        <v>0</v>
      </c>
      <c r="L248" s="141">
        <f t="shared" si="10"/>
        <v>0</v>
      </c>
      <c r="M248" s="140"/>
      <c r="N248" s="155"/>
      <c r="O248" s="155"/>
      <c r="P248" s="155"/>
      <c r="Q248" s="155"/>
      <c r="R248" s="155"/>
      <c r="S248" s="155"/>
      <c r="T248" s="155"/>
    </row>
    <row r="249" spans="1:20" ht="14.25" customHeight="1" x14ac:dyDescent="0.2">
      <c r="A249" s="155"/>
      <c r="B249" s="278" t="s">
        <v>346</v>
      </c>
      <c r="C249" s="234"/>
      <c r="D249" s="234"/>
      <c r="E249" s="234"/>
      <c r="F249" s="159"/>
      <c r="G249" s="159"/>
      <c r="H249" s="159"/>
      <c r="I249" s="160"/>
      <c r="J249" s="161"/>
      <c r="K249" s="141">
        <f t="shared" si="9"/>
        <v>0</v>
      </c>
      <c r="L249" s="141">
        <f t="shared" si="10"/>
        <v>0</v>
      </c>
      <c r="M249" s="140"/>
      <c r="N249" s="155"/>
      <c r="O249" s="155"/>
      <c r="P249" s="155"/>
      <c r="Q249" s="155"/>
      <c r="R249" s="155"/>
      <c r="S249" s="155"/>
      <c r="T249" s="155"/>
    </row>
    <row r="250" spans="1:20" ht="14.25" customHeight="1" x14ac:dyDescent="0.2">
      <c r="A250" s="155"/>
      <c r="B250" s="279" t="s">
        <v>311</v>
      </c>
      <c r="C250" s="191"/>
      <c r="D250" s="191"/>
      <c r="E250" s="192"/>
      <c r="F250" s="77" t="s">
        <v>312</v>
      </c>
      <c r="G250" s="143" t="s">
        <v>313</v>
      </c>
      <c r="H250" s="77" t="s">
        <v>347</v>
      </c>
      <c r="I250" s="162" t="s">
        <v>348</v>
      </c>
      <c r="J250" s="77" t="s">
        <v>295</v>
      </c>
      <c r="K250" s="141" t="str">
        <f t="shared" si="9"/>
        <v>Produtividade (1)</v>
      </c>
      <c r="L250" s="141" t="str">
        <f t="shared" si="10"/>
        <v>Ambiente</v>
      </c>
      <c r="M250" s="140"/>
      <c r="N250" s="155"/>
      <c r="O250" s="155"/>
      <c r="P250" s="155"/>
      <c r="Q250" s="155"/>
      <c r="R250" s="155"/>
      <c r="S250" s="155"/>
      <c r="T250" s="155"/>
    </row>
    <row r="251" spans="1:20" ht="14.25" customHeight="1" x14ac:dyDescent="0.2">
      <c r="A251" s="155"/>
      <c r="B251" s="280" t="s">
        <v>349</v>
      </c>
      <c r="C251" s="234"/>
      <c r="D251" s="234"/>
      <c r="E251" s="234"/>
      <c r="F251" s="148" t="e">
        <f>$B$5</f>
        <v>#REF!</v>
      </c>
      <c r="G251" s="163">
        <f>$F$5</f>
        <v>1200</v>
      </c>
      <c r="H251" s="166">
        <v>1</v>
      </c>
      <c r="I251" s="167"/>
      <c r="J251" s="168">
        <f t="shared" ref="J251:J299" si="12">IF(I251=0,0,(G251/(I251/H251)))</f>
        <v>0</v>
      </c>
      <c r="K251" s="141">
        <f t="shared" si="9"/>
        <v>0</v>
      </c>
      <c r="L251" s="141">
        <f t="shared" si="10"/>
        <v>0</v>
      </c>
      <c r="M251" s="140"/>
      <c r="N251" s="155"/>
      <c r="O251" s="155"/>
      <c r="P251" s="155"/>
      <c r="Q251" s="155"/>
      <c r="R251" s="155"/>
      <c r="S251" s="155"/>
      <c r="T251" s="155"/>
    </row>
    <row r="252" spans="1:20" ht="14.25" customHeight="1" x14ac:dyDescent="0.2">
      <c r="A252" s="155"/>
      <c r="B252" s="281"/>
      <c r="C252" s="189"/>
      <c r="D252" s="189"/>
      <c r="E252" s="189"/>
      <c r="F252" s="155" t="e">
        <f>$B$6</f>
        <v>#REF!</v>
      </c>
      <c r="G252" s="166">
        <f>$F$6</f>
        <v>1200</v>
      </c>
      <c r="H252" s="166">
        <v>1</v>
      </c>
      <c r="I252" s="167"/>
      <c r="J252" s="168">
        <f t="shared" si="12"/>
        <v>0</v>
      </c>
      <c r="K252" s="141">
        <f t="shared" si="9"/>
        <v>0</v>
      </c>
      <c r="L252" s="141">
        <f t="shared" si="10"/>
        <v>0</v>
      </c>
      <c r="M252" s="140"/>
      <c r="N252" s="155"/>
      <c r="O252" s="155"/>
      <c r="P252" s="155"/>
      <c r="Q252" s="155"/>
      <c r="R252" s="155"/>
      <c r="S252" s="155"/>
      <c r="T252" s="155"/>
    </row>
    <row r="253" spans="1:20" ht="14.25" customHeight="1" x14ac:dyDescent="0.2">
      <c r="A253" s="155"/>
      <c r="B253" s="281"/>
      <c r="C253" s="189"/>
      <c r="D253" s="189"/>
      <c r="E253" s="189"/>
      <c r="F253" s="155" t="e">
        <f>$B$7</f>
        <v>#REF!</v>
      </c>
      <c r="G253" s="166">
        <f>$F$7</f>
        <v>450</v>
      </c>
      <c r="H253" s="166">
        <v>1</v>
      </c>
      <c r="I253" s="167"/>
      <c r="J253" s="168">
        <f t="shared" si="12"/>
        <v>0</v>
      </c>
      <c r="K253" s="141">
        <f t="shared" si="9"/>
        <v>0</v>
      </c>
      <c r="L253" s="141">
        <f t="shared" si="10"/>
        <v>0</v>
      </c>
      <c r="M253" s="140"/>
      <c r="N253" s="155"/>
      <c r="O253" s="155"/>
      <c r="P253" s="155"/>
      <c r="Q253" s="155"/>
      <c r="R253" s="155"/>
      <c r="S253" s="155"/>
      <c r="T253" s="155"/>
    </row>
    <row r="254" spans="1:20" ht="14.25" customHeight="1" x14ac:dyDescent="0.2">
      <c r="A254" s="155"/>
      <c r="B254" s="281"/>
      <c r="C254" s="189"/>
      <c r="D254" s="189"/>
      <c r="E254" s="189"/>
      <c r="F254" s="155" t="e">
        <f>$B$8</f>
        <v>#REF!</v>
      </c>
      <c r="G254" s="166">
        <f>$F$8</f>
        <v>2500</v>
      </c>
      <c r="H254" s="166">
        <v>1</v>
      </c>
      <c r="I254" s="167"/>
      <c r="J254" s="168">
        <f t="shared" si="12"/>
        <v>0</v>
      </c>
      <c r="K254" s="141">
        <f t="shared" si="9"/>
        <v>0</v>
      </c>
      <c r="L254" s="141">
        <f t="shared" si="10"/>
        <v>0</v>
      </c>
      <c r="M254" s="140"/>
      <c r="N254" s="155"/>
      <c r="O254" s="155"/>
      <c r="P254" s="155"/>
      <c r="Q254" s="155"/>
      <c r="R254" s="155"/>
      <c r="S254" s="155"/>
      <c r="T254" s="155"/>
    </row>
    <row r="255" spans="1:20" ht="14.25" customHeight="1" x14ac:dyDescent="0.2">
      <c r="A255" s="155"/>
      <c r="B255" s="281"/>
      <c r="C255" s="189"/>
      <c r="D255" s="189"/>
      <c r="E255" s="189"/>
      <c r="F255" s="155" t="e">
        <f>$B$9</f>
        <v>#REF!</v>
      </c>
      <c r="G255" s="166">
        <f>$F$9</f>
        <v>1800</v>
      </c>
      <c r="H255" s="166">
        <v>1</v>
      </c>
      <c r="I255" s="167"/>
      <c r="J255" s="168">
        <f t="shared" si="12"/>
        <v>0</v>
      </c>
      <c r="K255" s="141">
        <f t="shared" si="9"/>
        <v>0</v>
      </c>
      <c r="L255" s="141">
        <f t="shared" si="10"/>
        <v>0</v>
      </c>
      <c r="M255" s="140"/>
      <c r="N255" s="155"/>
      <c r="O255" s="155"/>
      <c r="P255" s="155"/>
      <c r="Q255" s="155"/>
      <c r="R255" s="155"/>
      <c r="S255" s="155"/>
      <c r="T255" s="155"/>
    </row>
    <row r="256" spans="1:20" ht="14.25" customHeight="1" x14ac:dyDescent="0.2">
      <c r="A256" s="155"/>
      <c r="B256" s="281"/>
      <c r="C256" s="189"/>
      <c r="D256" s="189"/>
      <c r="E256" s="189"/>
      <c r="F256" s="155" t="e">
        <f>$B$10</f>
        <v>#REF!</v>
      </c>
      <c r="G256" s="166">
        <f>$F$10</f>
        <v>1500</v>
      </c>
      <c r="H256" s="166">
        <v>1</v>
      </c>
      <c r="I256" s="167"/>
      <c r="J256" s="168">
        <f t="shared" si="12"/>
        <v>0</v>
      </c>
      <c r="K256" s="141">
        <f t="shared" si="9"/>
        <v>0</v>
      </c>
      <c r="L256" s="141">
        <f t="shared" si="10"/>
        <v>0</v>
      </c>
      <c r="M256" s="140"/>
      <c r="N256" s="155"/>
      <c r="O256" s="155"/>
      <c r="P256" s="155"/>
      <c r="Q256" s="155"/>
      <c r="R256" s="155"/>
      <c r="S256" s="155"/>
      <c r="T256" s="155"/>
    </row>
    <row r="257" spans="1:20" ht="14.25" customHeight="1" x14ac:dyDescent="0.2">
      <c r="A257" s="155"/>
      <c r="B257" s="236"/>
      <c r="C257" s="237"/>
      <c r="D257" s="237"/>
      <c r="E257" s="237"/>
      <c r="F257" s="153" t="e">
        <f>$B$11</f>
        <v>#REF!</v>
      </c>
      <c r="G257" s="169">
        <f>$F$11</f>
        <v>300</v>
      </c>
      <c r="H257" s="169">
        <v>1</v>
      </c>
      <c r="I257" s="170"/>
      <c r="J257" s="171">
        <f t="shared" si="12"/>
        <v>0</v>
      </c>
      <c r="K257" s="141">
        <f t="shared" si="9"/>
        <v>0</v>
      </c>
      <c r="L257" s="141">
        <f t="shared" si="10"/>
        <v>0</v>
      </c>
      <c r="M257" s="140"/>
      <c r="N257" s="155"/>
      <c r="O257" s="155"/>
      <c r="P257" s="155"/>
      <c r="Q257" s="155"/>
      <c r="R257" s="155"/>
      <c r="S257" s="155"/>
      <c r="T257" s="155"/>
    </row>
    <row r="258" spans="1:20" ht="14.25" customHeight="1" x14ac:dyDescent="0.2">
      <c r="A258" s="155"/>
      <c r="B258" s="280" t="s">
        <v>350</v>
      </c>
      <c r="C258" s="234"/>
      <c r="D258" s="234"/>
      <c r="E258" s="234"/>
      <c r="F258" s="148" t="e">
        <f>$B$5</f>
        <v>#REF!</v>
      </c>
      <c r="G258" s="163">
        <f>$F$5</f>
        <v>1200</v>
      </c>
      <c r="H258" s="166">
        <v>1</v>
      </c>
      <c r="I258" s="167"/>
      <c r="J258" s="168">
        <f t="shared" si="12"/>
        <v>0</v>
      </c>
      <c r="K258" s="141">
        <f t="shared" si="9"/>
        <v>0</v>
      </c>
      <c r="L258" s="141">
        <f t="shared" si="10"/>
        <v>0</v>
      </c>
      <c r="M258" s="140"/>
      <c r="N258" s="155"/>
      <c r="O258" s="155"/>
      <c r="P258" s="155"/>
      <c r="Q258" s="155"/>
      <c r="R258" s="155"/>
      <c r="S258" s="155"/>
      <c r="T258" s="155"/>
    </row>
    <row r="259" spans="1:20" ht="14.25" customHeight="1" x14ac:dyDescent="0.2">
      <c r="A259" s="155"/>
      <c r="B259" s="281"/>
      <c r="C259" s="189"/>
      <c r="D259" s="189"/>
      <c r="E259" s="189"/>
      <c r="F259" s="155" t="e">
        <f>$B$6</f>
        <v>#REF!</v>
      </c>
      <c r="G259" s="166">
        <f>$F$6</f>
        <v>1200</v>
      </c>
      <c r="H259" s="166">
        <v>1</v>
      </c>
      <c r="I259" s="167"/>
      <c r="J259" s="168">
        <f t="shared" si="12"/>
        <v>0</v>
      </c>
      <c r="K259" s="141">
        <f t="shared" si="9"/>
        <v>0</v>
      </c>
      <c r="L259" s="141">
        <f t="shared" si="10"/>
        <v>0</v>
      </c>
      <c r="M259" s="140"/>
      <c r="N259" s="155"/>
      <c r="O259" s="155"/>
      <c r="P259" s="155"/>
      <c r="Q259" s="155"/>
      <c r="R259" s="155"/>
      <c r="S259" s="155"/>
      <c r="T259" s="155"/>
    </row>
    <row r="260" spans="1:20" ht="14.25" customHeight="1" x14ac:dyDescent="0.2">
      <c r="A260" s="155"/>
      <c r="B260" s="281"/>
      <c r="C260" s="189"/>
      <c r="D260" s="189"/>
      <c r="E260" s="189"/>
      <c r="F260" s="155" t="e">
        <f>$B$7</f>
        <v>#REF!</v>
      </c>
      <c r="G260" s="166">
        <f>$F$7</f>
        <v>450</v>
      </c>
      <c r="H260" s="166">
        <v>1</v>
      </c>
      <c r="I260" s="167"/>
      <c r="J260" s="168">
        <f t="shared" si="12"/>
        <v>0</v>
      </c>
      <c r="K260" s="141">
        <f t="shared" si="9"/>
        <v>0</v>
      </c>
      <c r="L260" s="141">
        <f t="shared" si="10"/>
        <v>0</v>
      </c>
      <c r="M260" s="140"/>
      <c r="N260" s="155"/>
      <c r="O260" s="155"/>
      <c r="P260" s="155"/>
      <c r="Q260" s="155"/>
      <c r="R260" s="155"/>
      <c r="S260" s="155"/>
      <c r="T260" s="155"/>
    </row>
    <row r="261" spans="1:20" ht="14.25" customHeight="1" x14ac:dyDescent="0.2">
      <c r="A261" s="155"/>
      <c r="B261" s="281"/>
      <c r="C261" s="189"/>
      <c r="D261" s="189"/>
      <c r="E261" s="189"/>
      <c r="F261" s="155" t="e">
        <f>$B$8</f>
        <v>#REF!</v>
      </c>
      <c r="G261" s="166">
        <f>$F$8</f>
        <v>2500</v>
      </c>
      <c r="H261" s="166">
        <v>1</v>
      </c>
      <c r="I261" s="167"/>
      <c r="J261" s="168">
        <f t="shared" si="12"/>
        <v>0</v>
      </c>
      <c r="K261" s="141">
        <f t="shared" si="9"/>
        <v>0</v>
      </c>
      <c r="L261" s="141">
        <f t="shared" si="10"/>
        <v>0</v>
      </c>
      <c r="M261" s="140"/>
      <c r="N261" s="155"/>
      <c r="O261" s="155"/>
      <c r="P261" s="155"/>
      <c r="Q261" s="155"/>
      <c r="R261" s="155"/>
      <c r="S261" s="155"/>
      <c r="T261" s="155"/>
    </row>
    <row r="262" spans="1:20" ht="14.25" customHeight="1" x14ac:dyDescent="0.2">
      <c r="A262" s="155"/>
      <c r="B262" s="281"/>
      <c r="C262" s="189"/>
      <c r="D262" s="189"/>
      <c r="E262" s="189"/>
      <c r="F262" s="155" t="e">
        <f>$B$9</f>
        <v>#REF!</v>
      </c>
      <c r="G262" s="166">
        <f>$F$9</f>
        <v>1800</v>
      </c>
      <c r="H262" s="166">
        <v>1</v>
      </c>
      <c r="I262" s="167"/>
      <c r="J262" s="168">
        <f t="shared" si="12"/>
        <v>0</v>
      </c>
      <c r="K262" s="141">
        <f t="shared" si="9"/>
        <v>0</v>
      </c>
      <c r="L262" s="141">
        <f t="shared" si="10"/>
        <v>0</v>
      </c>
      <c r="M262" s="140"/>
      <c r="N262" s="155"/>
      <c r="O262" s="155"/>
      <c r="P262" s="155"/>
      <c r="Q262" s="155"/>
      <c r="R262" s="155"/>
      <c r="S262" s="155"/>
      <c r="T262" s="155"/>
    </row>
    <row r="263" spans="1:20" ht="14.25" customHeight="1" x14ac:dyDescent="0.2">
      <c r="A263" s="155"/>
      <c r="B263" s="281"/>
      <c r="C263" s="189"/>
      <c r="D263" s="189"/>
      <c r="E263" s="189"/>
      <c r="F263" s="155" t="e">
        <f>$B$10</f>
        <v>#REF!</v>
      </c>
      <c r="G263" s="166">
        <f>$F$10</f>
        <v>1500</v>
      </c>
      <c r="H263" s="166">
        <v>1</v>
      </c>
      <c r="I263" s="167"/>
      <c r="J263" s="168">
        <f t="shared" si="12"/>
        <v>0</v>
      </c>
      <c r="K263" s="141">
        <f t="shared" si="9"/>
        <v>0</v>
      </c>
      <c r="L263" s="141">
        <f t="shared" si="10"/>
        <v>0</v>
      </c>
      <c r="M263" s="140"/>
      <c r="N263" s="155"/>
      <c r="O263" s="155"/>
      <c r="P263" s="155"/>
      <c r="Q263" s="155"/>
      <c r="R263" s="155"/>
      <c r="S263" s="155"/>
      <c r="T263" s="155"/>
    </row>
    <row r="264" spans="1:20" ht="14.25" customHeight="1" x14ac:dyDescent="0.2">
      <c r="A264" s="155"/>
      <c r="B264" s="236"/>
      <c r="C264" s="237"/>
      <c r="D264" s="237"/>
      <c r="E264" s="237"/>
      <c r="F264" s="153" t="e">
        <f>$B$11</f>
        <v>#REF!</v>
      </c>
      <c r="G264" s="169">
        <f>$F$11</f>
        <v>300</v>
      </c>
      <c r="H264" s="169">
        <v>1</v>
      </c>
      <c r="I264" s="170"/>
      <c r="J264" s="171">
        <f t="shared" si="12"/>
        <v>0</v>
      </c>
      <c r="K264" s="141">
        <f t="shared" si="9"/>
        <v>0</v>
      </c>
      <c r="L264" s="141">
        <f t="shared" si="10"/>
        <v>0</v>
      </c>
      <c r="M264" s="140"/>
      <c r="N264" s="155"/>
      <c r="O264" s="155"/>
      <c r="P264" s="155"/>
      <c r="Q264" s="155"/>
      <c r="R264" s="155"/>
      <c r="S264" s="155"/>
      <c r="T264" s="155"/>
    </row>
    <row r="265" spans="1:20" ht="14.25" customHeight="1" x14ac:dyDescent="0.2">
      <c r="A265" s="155"/>
      <c r="B265" s="280" t="s">
        <v>351</v>
      </c>
      <c r="C265" s="234"/>
      <c r="D265" s="234"/>
      <c r="E265" s="234"/>
      <c r="F265" s="148" t="e">
        <f>$B$5</f>
        <v>#REF!</v>
      </c>
      <c r="G265" s="163">
        <f>$F$5</f>
        <v>1200</v>
      </c>
      <c r="H265" s="166">
        <v>1</v>
      </c>
      <c r="I265" s="167"/>
      <c r="J265" s="168">
        <f t="shared" si="12"/>
        <v>0</v>
      </c>
      <c r="K265" s="141">
        <f t="shared" si="9"/>
        <v>0</v>
      </c>
      <c r="L265" s="141">
        <f t="shared" si="10"/>
        <v>0</v>
      </c>
      <c r="M265" s="140"/>
      <c r="N265" s="155"/>
      <c r="O265" s="155"/>
      <c r="P265" s="155"/>
      <c r="Q265" s="155"/>
      <c r="R265" s="155"/>
      <c r="S265" s="155"/>
      <c r="T265" s="155"/>
    </row>
    <row r="266" spans="1:20" ht="14.25" customHeight="1" x14ac:dyDescent="0.2">
      <c r="A266" s="155"/>
      <c r="B266" s="281"/>
      <c r="C266" s="189"/>
      <c r="D266" s="189"/>
      <c r="E266" s="189"/>
      <c r="F266" s="155" t="e">
        <f>$B$6</f>
        <v>#REF!</v>
      </c>
      <c r="G266" s="166">
        <f>$F$6</f>
        <v>1200</v>
      </c>
      <c r="H266" s="166">
        <v>1</v>
      </c>
      <c r="I266" s="167"/>
      <c r="J266" s="168">
        <f t="shared" si="12"/>
        <v>0</v>
      </c>
      <c r="K266" s="141">
        <f t="shared" si="9"/>
        <v>0</v>
      </c>
      <c r="L266" s="141">
        <f t="shared" si="10"/>
        <v>0</v>
      </c>
      <c r="M266" s="140"/>
      <c r="N266" s="155"/>
      <c r="O266" s="155"/>
      <c r="P266" s="155"/>
      <c r="Q266" s="155"/>
      <c r="R266" s="155"/>
      <c r="S266" s="155"/>
      <c r="T266" s="155"/>
    </row>
    <row r="267" spans="1:20" ht="14.25" customHeight="1" x14ac:dyDescent="0.2">
      <c r="A267" s="155"/>
      <c r="B267" s="281"/>
      <c r="C267" s="189"/>
      <c r="D267" s="189"/>
      <c r="E267" s="189"/>
      <c r="F267" s="155" t="e">
        <f>$B$7</f>
        <v>#REF!</v>
      </c>
      <c r="G267" s="166">
        <f>$F$7</f>
        <v>450</v>
      </c>
      <c r="H267" s="166">
        <v>1</v>
      </c>
      <c r="I267" s="167"/>
      <c r="J267" s="168">
        <f t="shared" si="12"/>
        <v>0</v>
      </c>
      <c r="K267" s="141">
        <f t="shared" si="9"/>
        <v>0</v>
      </c>
      <c r="L267" s="141">
        <f t="shared" si="10"/>
        <v>0</v>
      </c>
      <c r="M267" s="140"/>
      <c r="N267" s="155"/>
      <c r="O267" s="155"/>
      <c r="P267" s="155"/>
      <c r="Q267" s="155"/>
      <c r="R267" s="155"/>
      <c r="S267" s="155"/>
      <c r="T267" s="155"/>
    </row>
    <row r="268" spans="1:20" ht="14.25" customHeight="1" x14ac:dyDescent="0.2">
      <c r="A268" s="155"/>
      <c r="B268" s="281"/>
      <c r="C268" s="189"/>
      <c r="D268" s="189"/>
      <c r="E268" s="189"/>
      <c r="F268" s="155" t="e">
        <f>$B$8</f>
        <v>#REF!</v>
      </c>
      <c r="G268" s="166">
        <f>$F$8</f>
        <v>2500</v>
      </c>
      <c r="H268" s="166">
        <v>1</v>
      </c>
      <c r="I268" s="167"/>
      <c r="J268" s="168">
        <f t="shared" si="12"/>
        <v>0</v>
      </c>
      <c r="K268" s="141">
        <f t="shared" si="9"/>
        <v>0</v>
      </c>
      <c r="L268" s="141">
        <f t="shared" si="10"/>
        <v>0</v>
      </c>
      <c r="M268" s="140"/>
      <c r="N268" s="155"/>
      <c r="O268" s="155"/>
      <c r="P268" s="155"/>
      <c r="Q268" s="155"/>
      <c r="R268" s="155"/>
      <c r="S268" s="155"/>
      <c r="T268" s="155"/>
    </row>
    <row r="269" spans="1:20" ht="14.25" customHeight="1" x14ac:dyDescent="0.2">
      <c r="A269" s="155"/>
      <c r="B269" s="281"/>
      <c r="C269" s="189"/>
      <c r="D269" s="189"/>
      <c r="E269" s="189"/>
      <c r="F269" s="155" t="e">
        <f>$B$9</f>
        <v>#REF!</v>
      </c>
      <c r="G269" s="166">
        <f>$F$9</f>
        <v>1800</v>
      </c>
      <c r="H269" s="166">
        <v>1</v>
      </c>
      <c r="I269" s="167"/>
      <c r="J269" s="168">
        <f t="shared" si="12"/>
        <v>0</v>
      </c>
      <c r="K269" s="141">
        <f t="shared" si="9"/>
        <v>0</v>
      </c>
      <c r="L269" s="141">
        <f t="shared" si="10"/>
        <v>0</v>
      </c>
      <c r="M269" s="140"/>
      <c r="N269" s="155"/>
      <c r="O269" s="155"/>
      <c r="P269" s="155"/>
      <c r="Q269" s="155"/>
      <c r="R269" s="155"/>
      <c r="S269" s="155"/>
      <c r="T269" s="155"/>
    </row>
    <row r="270" spans="1:20" ht="14.25" customHeight="1" x14ac:dyDescent="0.2">
      <c r="A270" s="155"/>
      <c r="B270" s="281"/>
      <c r="C270" s="189"/>
      <c r="D270" s="189"/>
      <c r="E270" s="189"/>
      <c r="F270" s="155" t="e">
        <f>$B$10</f>
        <v>#REF!</v>
      </c>
      <c r="G270" s="166">
        <f>$F$10</f>
        <v>1500</v>
      </c>
      <c r="H270" s="166">
        <v>1</v>
      </c>
      <c r="I270" s="167"/>
      <c r="J270" s="168">
        <f t="shared" si="12"/>
        <v>0</v>
      </c>
      <c r="K270" s="141">
        <f t="shared" si="9"/>
        <v>0</v>
      </c>
      <c r="L270" s="141">
        <f t="shared" si="10"/>
        <v>0</v>
      </c>
      <c r="M270" s="140"/>
      <c r="N270" s="155"/>
      <c r="O270" s="155"/>
      <c r="P270" s="155"/>
      <c r="Q270" s="155"/>
      <c r="R270" s="155"/>
      <c r="S270" s="155"/>
      <c r="T270" s="155"/>
    </row>
    <row r="271" spans="1:20" ht="14.25" customHeight="1" x14ac:dyDescent="0.2">
      <c r="A271" s="155"/>
      <c r="B271" s="236"/>
      <c r="C271" s="237"/>
      <c r="D271" s="237"/>
      <c r="E271" s="237"/>
      <c r="F271" s="153" t="e">
        <f>$B$11</f>
        <v>#REF!</v>
      </c>
      <c r="G271" s="169">
        <f>$F$11</f>
        <v>300</v>
      </c>
      <c r="H271" s="169">
        <v>1</v>
      </c>
      <c r="I271" s="170"/>
      <c r="J271" s="171">
        <f t="shared" si="12"/>
        <v>0</v>
      </c>
      <c r="K271" s="141">
        <f t="shared" si="9"/>
        <v>0</v>
      </c>
      <c r="L271" s="141">
        <f t="shared" si="10"/>
        <v>0</v>
      </c>
      <c r="M271" s="140"/>
      <c r="N271" s="155"/>
      <c r="O271" s="155"/>
      <c r="P271" s="155"/>
      <c r="Q271" s="155"/>
      <c r="R271" s="155"/>
      <c r="S271" s="155"/>
      <c r="T271" s="155"/>
    </row>
    <row r="272" spans="1:20" ht="14.25" customHeight="1" x14ac:dyDescent="0.2">
      <c r="A272" s="155"/>
      <c r="B272" s="280" t="s">
        <v>352</v>
      </c>
      <c r="C272" s="234"/>
      <c r="D272" s="234"/>
      <c r="E272" s="234"/>
      <c r="F272" s="148" t="e">
        <f>$B$5</f>
        <v>#REF!</v>
      </c>
      <c r="G272" s="163">
        <f>$F$5</f>
        <v>1200</v>
      </c>
      <c r="H272" s="166">
        <v>1</v>
      </c>
      <c r="I272" s="167"/>
      <c r="J272" s="168">
        <f t="shared" si="12"/>
        <v>0</v>
      </c>
      <c r="K272" s="141">
        <f t="shared" si="9"/>
        <v>0</v>
      </c>
      <c r="L272" s="141">
        <f t="shared" si="10"/>
        <v>0</v>
      </c>
      <c r="M272" s="140"/>
      <c r="N272" s="155"/>
      <c r="O272" s="155"/>
      <c r="P272" s="155"/>
      <c r="Q272" s="155"/>
      <c r="R272" s="155"/>
      <c r="S272" s="155"/>
      <c r="T272" s="155"/>
    </row>
    <row r="273" spans="1:20" ht="14.25" customHeight="1" x14ac:dyDescent="0.2">
      <c r="A273" s="155"/>
      <c r="B273" s="281"/>
      <c r="C273" s="189"/>
      <c r="D273" s="189"/>
      <c r="E273" s="189"/>
      <c r="F273" s="155" t="e">
        <f>$B$6</f>
        <v>#REF!</v>
      </c>
      <c r="G273" s="166">
        <f>$F$6</f>
        <v>1200</v>
      </c>
      <c r="H273" s="166">
        <v>1</v>
      </c>
      <c r="I273" s="167"/>
      <c r="J273" s="168">
        <f t="shared" si="12"/>
        <v>0</v>
      </c>
      <c r="K273" s="141">
        <f t="shared" si="9"/>
        <v>0</v>
      </c>
      <c r="L273" s="141">
        <f t="shared" si="10"/>
        <v>0</v>
      </c>
      <c r="M273" s="140"/>
      <c r="N273" s="155"/>
      <c r="O273" s="155"/>
      <c r="P273" s="155"/>
      <c r="Q273" s="155"/>
      <c r="R273" s="155"/>
      <c r="S273" s="155"/>
      <c r="T273" s="155"/>
    </row>
    <row r="274" spans="1:20" ht="14.25" customHeight="1" x14ac:dyDescent="0.2">
      <c r="A274" s="155"/>
      <c r="B274" s="281"/>
      <c r="C274" s="189"/>
      <c r="D274" s="189"/>
      <c r="E274" s="189"/>
      <c r="F274" s="155" t="e">
        <f>$B$7</f>
        <v>#REF!</v>
      </c>
      <c r="G274" s="166">
        <f>$F$7</f>
        <v>450</v>
      </c>
      <c r="H274" s="166">
        <v>1</v>
      </c>
      <c r="I274" s="167"/>
      <c r="J274" s="168">
        <f t="shared" si="12"/>
        <v>0</v>
      </c>
      <c r="K274" s="141">
        <f t="shared" si="9"/>
        <v>0</v>
      </c>
      <c r="L274" s="141">
        <f t="shared" si="10"/>
        <v>0</v>
      </c>
      <c r="M274" s="140"/>
      <c r="N274" s="155"/>
      <c r="O274" s="155"/>
      <c r="P274" s="155"/>
      <c r="Q274" s="155"/>
      <c r="R274" s="155"/>
      <c r="S274" s="155"/>
      <c r="T274" s="155"/>
    </row>
    <row r="275" spans="1:20" ht="14.25" customHeight="1" x14ac:dyDescent="0.2">
      <c r="A275" s="155"/>
      <c r="B275" s="281"/>
      <c r="C275" s="189"/>
      <c r="D275" s="189"/>
      <c r="E275" s="189"/>
      <c r="F275" s="155" t="e">
        <f>$B$8</f>
        <v>#REF!</v>
      </c>
      <c r="G275" s="166">
        <f>$F$8</f>
        <v>2500</v>
      </c>
      <c r="H275" s="166">
        <v>1</v>
      </c>
      <c r="I275" s="167"/>
      <c r="J275" s="168">
        <f t="shared" si="12"/>
        <v>0</v>
      </c>
      <c r="K275" s="141">
        <f t="shared" si="9"/>
        <v>0</v>
      </c>
      <c r="L275" s="141">
        <f t="shared" si="10"/>
        <v>0</v>
      </c>
      <c r="M275" s="140"/>
      <c r="N275" s="155"/>
      <c r="O275" s="155"/>
      <c r="P275" s="155"/>
      <c r="Q275" s="155"/>
      <c r="R275" s="155"/>
      <c r="S275" s="155"/>
      <c r="T275" s="155"/>
    </row>
    <row r="276" spans="1:20" ht="14.25" customHeight="1" x14ac:dyDescent="0.2">
      <c r="A276" s="155"/>
      <c r="B276" s="281"/>
      <c r="C276" s="189"/>
      <c r="D276" s="189"/>
      <c r="E276" s="189"/>
      <c r="F276" s="155" t="e">
        <f>$B$9</f>
        <v>#REF!</v>
      </c>
      <c r="G276" s="166">
        <f>$F$9</f>
        <v>1800</v>
      </c>
      <c r="H276" s="166">
        <v>1</v>
      </c>
      <c r="I276" s="167"/>
      <c r="J276" s="168">
        <f t="shared" si="12"/>
        <v>0</v>
      </c>
      <c r="K276" s="141">
        <f t="shared" si="9"/>
        <v>0</v>
      </c>
      <c r="L276" s="141">
        <f t="shared" si="10"/>
        <v>0</v>
      </c>
      <c r="M276" s="140"/>
      <c r="N276" s="155"/>
      <c r="O276" s="155"/>
      <c r="P276" s="155"/>
      <c r="Q276" s="155"/>
      <c r="R276" s="155"/>
      <c r="S276" s="155"/>
      <c r="T276" s="155"/>
    </row>
    <row r="277" spans="1:20" ht="14.25" customHeight="1" x14ac:dyDescent="0.2">
      <c r="A277" s="155"/>
      <c r="B277" s="281"/>
      <c r="C277" s="189"/>
      <c r="D277" s="189"/>
      <c r="E277" s="189"/>
      <c r="F277" s="155" t="e">
        <f>$B$10</f>
        <v>#REF!</v>
      </c>
      <c r="G277" s="166">
        <f>$F$10</f>
        <v>1500</v>
      </c>
      <c r="H277" s="166">
        <v>1</v>
      </c>
      <c r="I277" s="167"/>
      <c r="J277" s="168">
        <f t="shared" si="12"/>
        <v>0</v>
      </c>
      <c r="K277" s="141">
        <f t="shared" si="9"/>
        <v>0</v>
      </c>
      <c r="L277" s="141">
        <f t="shared" si="10"/>
        <v>0</v>
      </c>
      <c r="M277" s="140"/>
      <c r="N277" s="155"/>
      <c r="O277" s="155"/>
      <c r="P277" s="155"/>
      <c r="Q277" s="155"/>
      <c r="R277" s="155"/>
      <c r="S277" s="155"/>
      <c r="T277" s="155"/>
    </row>
    <row r="278" spans="1:20" ht="14.25" customHeight="1" x14ac:dyDescent="0.2">
      <c r="A278" s="155"/>
      <c r="B278" s="236"/>
      <c r="C278" s="237"/>
      <c r="D278" s="237"/>
      <c r="E278" s="237"/>
      <c r="F278" s="153" t="e">
        <f>$B$11</f>
        <v>#REF!</v>
      </c>
      <c r="G278" s="169">
        <f>$F$11</f>
        <v>300</v>
      </c>
      <c r="H278" s="169">
        <v>1</v>
      </c>
      <c r="I278" s="170"/>
      <c r="J278" s="171">
        <f t="shared" si="12"/>
        <v>0</v>
      </c>
      <c r="K278" s="141">
        <f t="shared" si="9"/>
        <v>0</v>
      </c>
      <c r="L278" s="141">
        <f t="shared" si="10"/>
        <v>0</v>
      </c>
      <c r="M278" s="140"/>
      <c r="N278" s="155"/>
      <c r="O278" s="155"/>
      <c r="P278" s="155"/>
      <c r="Q278" s="155"/>
      <c r="R278" s="155"/>
      <c r="S278" s="155"/>
      <c r="T278" s="155"/>
    </row>
    <row r="279" spans="1:20" ht="14.25" customHeight="1" x14ac:dyDescent="0.2">
      <c r="A279" s="155"/>
      <c r="B279" s="280" t="s">
        <v>353</v>
      </c>
      <c r="C279" s="234"/>
      <c r="D279" s="234"/>
      <c r="E279" s="234"/>
      <c r="F279" s="148" t="e">
        <f>$B$5</f>
        <v>#REF!</v>
      </c>
      <c r="G279" s="163">
        <f>$F$5</f>
        <v>1200</v>
      </c>
      <c r="H279" s="166">
        <v>1</v>
      </c>
      <c r="I279" s="167"/>
      <c r="J279" s="168">
        <f t="shared" si="12"/>
        <v>0</v>
      </c>
      <c r="K279" s="141">
        <f t="shared" si="9"/>
        <v>0</v>
      </c>
      <c r="L279" s="141">
        <f t="shared" si="10"/>
        <v>0</v>
      </c>
      <c r="M279" s="140"/>
      <c r="N279" s="155"/>
      <c r="O279" s="155"/>
      <c r="P279" s="155"/>
      <c r="Q279" s="155"/>
      <c r="R279" s="155"/>
      <c r="S279" s="155"/>
      <c r="T279" s="155"/>
    </row>
    <row r="280" spans="1:20" ht="14.25" customHeight="1" x14ac:dyDescent="0.2">
      <c r="A280" s="155"/>
      <c r="B280" s="281"/>
      <c r="C280" s="189"/>
      <c r="D280" s="189"/>
      <c r="E280" s="189"/>
      <c r="F280" s="155" t="e">
        <f>$B$6</f>
        <v>#REF!</v>
      </c>
      <c r="G280" s="166">
        <f>$F$6</f>
        <v>1200</v>
      </c>
      <c r="H280" s="166">
        <v>1</v>
      </c>
      <c r="I280" s="167"/>
      <c r="J280" s="168">
        <f t="shared" si="12"/>
        <v>0</v>
      </c>
      <c r="K280" s="141">
        <f t="shared" si="9"/>
        <v>0</v>
      </c>
      <c r="L280" s="141">
        <f t="shared" si="10"/>
        <v>0</v>
      </c>
      <c r="M280" s="140"/>
      <c r="N280" s="155"/>
      <c r="O280" s="155"/>
      <c r="P280" s="155"/>
      <c r="Q280" s="155"/>
      <c r="R280" s="155"/>
      <c r="S280" s="155"/>
      <c r="T280" s="155"/>
    </row>
    <row r="281" spans="1:20" ht="14.25" customHeight="1" x14ac:dyDescent="0.2">
      <c r="A281" s="155"/>
      <c r="B281" s="281"/>
      <c r="C281" s="189"/>
      <c r="D281" s="189"/>
      <c r="E281" s="189"/>
      <c r="F281" s="155" t="e">
        <f>$B$7</f>
        <v>#REF!</v>
      </c>
      <c r="G281" s="166">
        <f>$F$7</f>
        <v>450</v>
      </c>
      <c r="H281" s="166">
        <v>1</v>
      </c>
      <c r="I281" s="167"/>
      <c r="J281" s="168">
        <f t="shared" si="12"/>
        <v>0</v>
      </c>
      <c r="K281" s="141">
        <f t="shared" si="9"/>
        <v>0</v>
      </c>
      <c r="L281" s="141">
        <f t="shared" si="10"/>
        <v>0</v>
      </c>
      <c r="M281" s="140"/>
      <c r="N281" s="155"/>
      <c r="O281" s="155"/>
      <c r="P281" s="155"/>
      <c r="Q281" s="155"/>
      <c r="R281" s="155"/>
      <c r="S281" s="155"/>
      <c r="T281" s="155"/>
    </row>
    <row r="282" spans="1:20" ht="14.25" customHeight="1" x14ac:dyDescent="0.2">
      <c r="A282" s="155"/>
      <c r="B282" s="281"/>
      <c r="C282" s="189"/>
      <c r="D282" s="189"/>
      <c r="E282" s="189"/>
      <c r="F282" s="155" t="e">
        <f>$B$8</f>
        <v>#REF!</v>
      </c>
      <c r="G282" s="166">
        <f>$F$8</f>
        <v>2500</v>
      </c>
      <c r="H282" s="166">
        <v>1</v>
      </c>
      <c r="I282" s="167"/>
      <c r="J282" s="168">
        <f t="shared" si="12"/>
        <v>0</v>
      </c>
      <c r="K282" s="141">
        <f t="shared" si="9"/>
        <v>0</v>
      </c>
      <c r="L282" s="141">
        <f t="shared" si="10"/>
        <v>0</v>
      </c>
      <c r="M282" s="140"/>
      <c r="N282" s="155"/>
      <c r="O282" s="155"/>
      <c r="P282" s="155"/>
      <c r="Q282" s="155"/>
      <c r="R282" s="155"/>
      <c r="S282" s="155"/>
      <c r="T282" s="155"/>
    </row>
    <row r="283" spans="1:20" ht="14.25" customHeight="1" x14ac:dyDescent="0.2">
      <c r="A283" s="155"/>
      <c r="B283" s="281"/>
      <c r="C283" s="189"/>
      <c r="D283" s="189"/>
      <c r="E283" s="189"/>
      <c r="F283" s="155" t="e">
        <f>$B$9</f>
        <v>#REF!</v>
      </c>
      <c r="G283" s="166">
        <f>$F$9</f>
        <v>1800</v>
      </c>
      <c r="H283" s="166">
        <v>1</v>
      </c>
      <c r="I283" s="167"/>
      <c r="J283" s="168">
        <f t="shared" si="12"/>
        <v>0</v>
      </c>
      <c r="K283" s="141">
        <f t="shared" si="9"/>
        <v>0</v>
      </c>
      <c r="L283" s="141">
        <f t="shared" si="10"/>
        <v>0</v>
      </c>
      <c r="M283" s="140"/>
      <c r="N283" s="155"/>
      <c r="O283" s="155"/>
      <c r="P283" s="155"/>
      <c r="Q283" s="155"/>
      <c r="R283" s="155"/>
      <c r="S283" s="155"/>
      <c r="T283" s="155"/>
    </row>
    <row r="284" spans="1:20" ht="14.25" customHeight="1" x14ac:dyDescent="0.2">
      <c r="A284" s="155"/>
      <c r="B284" s="281"/>
      <c r="C284" s="189"/>
      <c r="D284" s="189"/>
      <c r="E284" s="189"/>
      <c r="F284" s="155" t="e">
        <f>$B$10</f>
        <v>#REF!</v>
      </c>
      <c r="G284" s="166">
        <f>$F$10</f>
        <v>1500</v>
      </c>
      <c r="H284" s="166">
        <v>1</v>
      </c>
      <c r="I284" s="167"/>
      <c r="J284" s="168">
        <f t="shared" si="12"/>
        <v>0</v>
      </c>
      <c r="K284" s="141">
        <f t="shared" si="9"/>
        <v>0</v>
      </c>
      <c r="L284" s="141">
        <f t="shared" si="10"/>
        <v>0</v>
      </c>
      <c r="M284" s="140"/>
      <c r="N284" s="155"/>
      <c r="O284" s="155"/>
      <c r="P284" s="155"/>
      <c r="Q284" s="155"/>
      <c r="R284" s="155"/>
      <c r="S284" s="155"/>
      <c r="T284" s="155"/>
    </row>
    <row r="285" spans="1:20" ht="14.25" customHeight="1" x14ac:dyDescent="0.2">
      <c r="A285" s="155"/>
      <c r="B285" s="236"/>
      <c r="C285" s="237"/>
      <c r="D285" s="237"/>
      <c r="E285" s="237"/>
      <c r="F285" s="153" t="e">
        <f>$B$11</f>
        <v>#REF!</v>
      </c>
      <c r="G285" s="169">
        <f>$F$11</f>
        <v>300</v>
      </c>
      <c r="H285" s="169">
        <v>1</v>
      </c>
      <c r="I285" s="170"/>
      <c r="J285" s="171">
        <f t="shared" si="12"/>
        <v>0</v>
      </c>
      <c r="K285" s="141">
        <f t="shared" si="9"/>
        <v>0</v>
      </c>
      <c r="L285" s="141">
        <f t="shared" si="10"/>
        <v>0</v>
      </c>
      <c r="M285" s="140"/>
      <c r="N285" s="155"/>
      <c r="O285" s="155"/>
      <c r="P285" s="155"/>
      <c r="Q285" s="155"/>
      <c r="R285" s="155"/>
      <c r="S285" s="155"/>
      <c r="T285" s="155"/>
    </row>
    <row r="286" spans="1:20" ht="14.25" customHeight="1" x14ac:dyDescent="0.2">
      <c r="A286" s="155"/>
      <c r="B286" s="280" t="s">
        <v>354</v>
      </c>
      <c r="C286" s="234"/>
      <c r="D286" s="234"/>
      <c r="E286" s="234"/>
      <c r="F286" s="148" t="e">
        <f>$B$5</f>
        <v>#REF!</v>
      </c>
      <c r="G286" s="163">
        <f>$F$5</f>
        <v>1200</v>
      </c>
      <c r="H286" s="166">
        <v>1</v>
      </c>
      <c r="I286" s="167"/>
      <c r="J286" s="168">
        <f t="shared" si="12"/>
        <v>0</v>
      </c>
      <c r="K286" s="141">
        <f t="shared" si="9"/>
        <v>0</v>
      </c>
      <c r="L286" s="141">
        <f t="shared" si="10"/>
        <v>0</v>
      </c>
      <c r="M286" s="140"/>
      <c r="N286" s="155"/>
      <c r="O286" s="155"/>
      <c r="P286" s="155"/>
      <c r="Q286" s="155"/>
      <c r="R286" s="155"/>
      <c r="S286" s="155"/>
      <c r="T286" s="155"/>
    </row>
    <row r="287" spans="1:20" ht="14.25" customHeight="1" x14ac:dyDescent="0.2">
      <c r="A287" s="155"/>
      <c r="B287" s="281"/>
      <c r="C287" s="189"/>
      <c r="D287" s="189"/>
      <c r="E287" s="189"/>
      <c r="F287" s="155" t="e">
        <f>$B$6</f>
        <v>#REF!</v>
      </c>
      <c r="G287" s="166">
        <f>$F$6</f>
        <v>1200</v>
      </c>
      <c r="H287" s="166">
        <v>1</v>
      </c>
      <c r="I287" s="167"/>
      <c r="J287" s="168">
        <f t="shared" si="12"/>
        <v>0</v>
      </c>
      <c r="K287" s="141">
        <f t="shared" si="9"/>
        <v>0</v>
      </c>
      <c r="L287" s="141">
        <f t="shared" si="10"/>
        <v>0</v>
      </c>
      <c r="M287" s="140"/>
      <c r="N287" s="155"/>
      <c r="O287" s="155"/>
      <c r="P287" s="155"/>
      <c r="Q287" s="155"/>
      <c r="R287" s="155"/>
      <c r="S287" s="155"/>
      <c r="T287" s="155"/>
    </row>
    <row r="288" spans="1:20" ht="14.25" customHeight="1" x14ac:dyDescent="0.2">
      <c r="A288" s="155"/>
      <c r="B288" s="281"/>
      <c r="C288" s="189"/>
      <c r="D288" s="189"/>
      <c r="E288" s="189"/>
      <c r="F288" s="155" t="e">
        <f>$B$7</f>
        <v>#REF!</v>
      </c>
      <c r="G288" s="166">
        <f>$F$7</f>
        <v>450</v>
      </c>
      <c r="H288" s="166">
        <v>1</v>
      </c>
      <c r="I288" s="167"/>
      <c r="J288" s="168">
        <f t="shared" si="12"/>
        <v>0</v>
      </c>
      <c r="K288" s="141">
        <f t="shared" si="9"/>
        <v>0</v>
      </c>
      <c r="L288" s="141">
        <f t="shared" si="10"/>
        <v>0</v>
      </c>
      <c r="M288" s="140"/>
      <c r="N288" s="155"/>
      <c r="O288" s="155"/>
      <c r="P288" s="155"/>
      <c r="Q288" s="155"/>
      <c r="R288" s="155"/>
      <c r="S288" s="155"/>
      <c r="T288" s="155"/>
    </row>
    <row r="289" spans="1:20" ht="14.25" customHeight="1" x14ac:dyDescent="0.2">
      <c r="A289" s="155"/>
      <c r="B289" s="281"/>
      <c r="C289" s="189"/>
      <c r="D289" s="189"/>
      <c r="E289" s="189"/>
      <c r="F289" s="155" t="e">
        <f>$B$8</f>
        <v>#REF!</v>
      </c>
      <c r="G289" s="166">
        <f>$F$8</f>
        <v>2500</v>
      </c>
      <c r="H289" s="166">
        <v>1</v>
      </c>
      <c r="I289" s="167"/>
      <c r="J289" s="168">
        <f t="shared" si="12"/>
        <v>0</v>
      </c>
      <c r="K289" s="141">
        <f t="shared" si="9"/>
        <v>0</v>
      </c>
      <c r="L289" s="141">
        <f t="shared" si="10"/>
        <v>0</v>
      </c>
      <c r="M289" s="140"/>
      <c r="N289" s="155"/>
      <c r="O289" s="155"/>
      <c r="P289" s="155"/>
      <c r="Q289" s="155"/>
      <c r="R289" s="155"/>
      <c r="S289" s="155"/>
      <c r="T289" s="155"/>
    </row>
    <row r="290" spans="1:20" ht="14.25" customHeight="1" x14ac:dyDescent="0.2">
      <c r="A290" s="155"/>
      <c r="B290" s="281"/>
      <c r="C290" s="189"/>
      <c r="D290" s="189"/>
      <c r="E290" s="189"/>
      <c r="F290" s="155" t="e">
        <f>$B$9</f>
        <v>#REF!</v>
      </c>
      <c r="G290" s="166">
        <f>$F$9</f>
        <v>1800</v>
      </c>
      <c r="H290" s="166">
        <v>1</v>
      </c>
      <c r="I290" s="167"/>
      <c r="J290" s="168">
        <f t="shared" si="12"/>
        <v>0</v>
      </c>
      <c r="K290" s="141">
        <f t="shared" si="9"/>
        <v>0</v>
      </c>
      <c r="L290" s="141">
        <f t="shared" si="10"/>
        <v>0</v>
      </c>
      <c r="M290" s="140"/>
      <c r="N290" s="155"/>
      <c r="O290" s="155"/>
      <c r="P290" s="155"/>
      <c r="Q290" s="155"/>
      <c r="R290" s="155"/>
      <c r="S290" s="155"/>
      <c r="T290" s="155"/>
    </row>
    <row r="291" spans="1:20" ht="14.25" customHeight="1" x14ac:dyDescent="0.2">
      <c r="A291" s="155"/>
      <c r="B291" s="281"/>
      <c r="C291" s="189"/>
      <c r="D291" s="189"/>
      <c r="E291" s="189"/>
      <c r="F291" s="155" t="e">
        <f>$B$10</f>
        <v>#REF!</v>
      </c>
      <c r="G291" s="166">
        <f>$F$10</f>
        <v>1500</v>
      </c>
      <c r="H291" s="166">
        <v>1</v>
      </c>
      <c r="I291" s="167"/>
      <c r="J291" s="168">
        <f t="shared" si="12"/>
        <v>0</v>
      </c>
      <c r="K291" s="141">
        <f t="shared" si="9"/>
        <v>0</v>
      </c>
      <c r="L291" s="141">
        <f t="shared" si="10"/>
        <v>0</v>
      </c>
      <c r="M291" s="140"/>
      <c r="N291" s="155"/>
      <c r="O291" s="155"/>
      <c r="P291" s="155"/>
      <c r="Q291" s="155"/>
      <c r="R291" s="155"/>
      <c r="S291" s="155"/>
      <c r="T291" s="155"/>
    </row>
    <row r="292" spans="1:20" ht="14.25" customHeight="1" x14ac:dyDescent="0.2">
      <c r="A292" s="155"/>
      <c r="B292" s="236"/>
      <c r="C292" s="237"/>
      <c r="D292" s="237"/>
      <c r="E292" s="237"/>
      <c r="F292" s="153" t="e">
        <f>$B$11</f>
        <v>#REF!</v>
      </c>
      <c r="G292" s="169">
        <f>$F$11</f>
        <v>300</v>
      </c>
      <c r="H292" s="169">
        <v>1</v>
      </c>
      <c r="I292" s="170"/>
      <c r="J292" s="171">
        <f t="shared" si="12"/>
        <v>0</v>
      </c>
      <c r="K292" s="141">
        <f t="shared" si="9"/>
        <v>0</v>
      </c>
      <c r="L292" s="141">
        <f t="shared" si="10"/>
        <v>0</v>
      </c>
      <c r="M292" s="140"/>
      <c r="N292" s="155"/>
      <c r="O292" s="155"/>
      <c r="P292" s="155"/>
      <c r="Q292" s="155"/>
      <c r="R292" s="155"/>
      <c r="S292" s="155"/>
      <c r="T292" s="155"/>
    </row>
    <row r="293" spans="1:20" ht="14.25" customHeight="1" x14ac:dyDescent="0.2">
      <c r="A293" s="155"/>
      <c r="B293" s="280" t="s">
        <v>355</v>
      </c>
      <c r="C293" s="234"/>
      <c r="D293" s="234"/>
      <c r="E293" s="234"/>
      <c r="F293" s="148" t="e">
        <f>$B$5</f>
        <v>#REF!</v>
      </c>
      <c r="G293" s="163">
        <f>$F$5</f>
        <v>1200</v>
      </c>
      <c r="H293" s="166">
        <v>1</v>
      </c>
      <c r="I293" s="167"/>
      <c r="J293" s="168">
        <f t="shared" si="12"/>
        <v>0</v>
      </c>
      <c r="K293" s="141">
        <f t="shared" si="9"/>
        <v>0</v>
      </c>
      <c r="L293" s="141">
        <f t="shared" si="10"/>
        <v>0</v>
      </c>
      <c r="M293" s="140"/>
      <c r="N293" s="155"/>
      <c r="O293" s="155"/>
      <c r="P293" s="155"/>
      <c r="Q293" s="155"/>
      <c r="R293" s="155"/>
      <c r="S293" s="155"/>
      <c r="T293" s="155"/>
    </row>
    <row r="294" spans="1:20" ht="14.25" customHeight="1" x14ac:dyDescent="0.2">
      <c r="A294" s="155"/>
      <c r="B294" s="281"/>
      <c r="C294" s="189"/>
      <c r="D294" s="189"/>
      <c r="E294" s="189"/>
      <c r="F294" s="155" t="e">
        <f>$B$6</f>
        <v>#REF!</v>
      </c>
      <c r="G294" s="166">
        <f>$F$6</f>
        <v>1200</v>
      </c>
      <c r="H294" s="166">
        <v>1</v>
      </c>
      <c r="I294" s="167"/>
      <c r="J294" s="168">
        <f t="shared" si="12"/>
        <v>0</v>
      </c>
      <c r="K294" s="141">
        <f t="shared" si="9"/>
        <v>0</v>
      </c>
      <c r="L294" s="141">
        <f t="shared" si="10"/>
        <v>0</v>
      </c>
      <c r="M294" s="140"/>
      <c r="N294" s="155"/>
      <c r="O294" s="155"/>
      <c r="P294" s="155"/>
      <c r="Q294" s="155"/>
      <c r="R294" s="155"/>
      <c r="S294" s="155"/>
      <c r="T294" s="155"/>
    </row>
    <row r="295" spans="1:20" ht="14.25" customHeight="1" x14ac:dyDescent="0.2">
      <c r="A295" s="155"/>
      <c r="B295" s="281"/>
      <c r="C295" s="189"/>
      <c r="D295" s="189"/>
      <c r="E295" s="189"/>
      <c r="F295" s="155" t="e">
        <f>$B$7</f>
        <v>#REF!</v>
      </c>
      <c r="G295" s="166">
        <f>$F$7</f>
        <v>450</v>
      </c>
      <c r="H295" s="166">
        <v>1</v>
      </c>
      <c r="I295" s="167"/>
      <c r="J295" s="168">
        <f t="shared" si="12"/>
        <v>0</v>
      </c>
      <c r="K295" s="141">
        <f t="shared" si="9"/>
        <v>0</v>
      </c>
      <c r="L295" s="141">
        <f t="shared" si="10"/>
        <v>0</v>
      </c>
      <c r="M295" s="140"/>
      <c r="N295" s="155"/>
      <c r="O295" s="155"/>
      <c r="P295" s="155"/>
      <c r="Q295" s="155"/>
      <c r="R295" s="155"/>
      <c r="S295" s="155"/>
      <c r="T295" s="155"/>
    </row>
    <row r="296" spans="1:20" ht="14.25" customHeight="1" x14ac:dyDescent="0.2">
      <c r="A296" s="155"/>
      <c r="B296" s="281"/>
      <c r="C296" s="189"/>
      <c r="D296" s="189"/>
      <c r="E296" s="189"/>
      <c r="F296" s="155" t="e">
        <f>$B$8</f>
        <v>#REF!</v>
      </c>
      <c r="G296" s="166">
        <f>$F$8</f>
        <v>2500</v>
      </c>
      <c r="H296" s="166">
        <v>1</v>
      </c>
      <c r="I296" s="167"/>
      <c r="J296" s="168">
        <f t="shared" si="12"/>
        <v>0</v>
      </c>
      <c r="K296" s="141">
        <f t="shared" si="9"/>
        <v>0</v>
      </c>
      <c r="L296" s="141">
        <f t="shared" si="10"/>
        <v>0</v>
      </c>
      <c r="M296" s="140"/>
      <c r="N296" s="155"/>
      <c r="O296" s="155"/>
      <c r="P296" s="155"/>
      <c r="Q296" s="155"/>
      <c r="R296" s="155"/>
      <c r="S296" s="155"/>
      <c r="T296" s="155"/>
    </row>
    <row r="297" spans="1:20" ht="14.25" customHeight="1" x14ac:dyDescent="0.2">
      <c r="A297" s="155"/>
      <c r="B297" s="281"/>
      <c r="C297" s="189"/>
      <c r="D297" s="189"/>
      <c r="E297" s="189"/>
      <c r="F297" s="155" t="e">
        <f>$B$9</f>
        <v>#REF!</v>
      </c>
      <c r="G297" s="166">
        <f>$F$9</f>
        <v>1800</v>
      </c>
      <c r="H297" s="166">
        <v>1</v>
      </c>
      <c r="I297" s="167"/>
      <c r="J297" s="168">
        <f t="shared" si="12"/>
        <v>0</v>
      </c>
      <c r="K297" s="141">
        <f t="shared" ref="K297:K551" si="13">IF(J297=0,0,G297)</f>
        <v>0</v>
      </c>
      <c r="L297" s="141">
        <f t="shared" ref="L297:L551" si="14">IF(J297=0,0,F297)</f>
        <v>0</v>
      </c>
      <c r="M297" s="140"/>
      <c r="N297" s="155"/>
      <c r="O297" s="155"/>
      <c r="P297" s="155"/>
      <c r="Q297" s="155"/>
      <c r="R297" s="155"/>
      <c r="S297" s="155"/>
      <c r="T297" s="155"/>
    </row>
    <row r="298" spans="1:20" ht="14.25" customHeight="1" x14ac:dyDescent="0.2">
      <c r="A298" s="155"/>
      <c r="B298" s="281"/>
      <c r="C298" s="189"/>
      <c r="D298" s="189"/>
      <c r="E298" s="189"/>
      <c r="F298" s="155" t="e">
        <f>$B$10</f>
        <v>#REF!</v>
      </c>
      <c r="G298" s="166">
        <f>$F$10</f>
        <v>1500</v>
      </c>
      <c r="H298" s="166">
        <v>1</v>
      </c>
      <c r="I298" s="167"/>
      <c r="J298" s="168">
        <f t="shared" si="12"/>
        <v>0</v>
      </c>
      <c r="K298" s="141">
        <f t="shared" si="13"/>
        <v>0</v>
      </c>
      <c r="L298" s="141">
        <f t="shared" si="14"/>
        <v>0</v>
      </c>
      <c r="M298" s="140"/>
      <c r="N298" s="155"/>
      <c r="O298" s="155"/>
      <c r="P298" s="155"/>
      <c r="Q298" s="155"/>
      <c r="R298" s="155"/>
      <c r="S298" s="155"/>
      <c r="T298" s="155"/>
    </row>
    <row r="299" spans="1:20" ht="14.25" customHeight="1" x14ac:dyDescent="0.2">
      <c r="A299" s="155"/>
      <c r="B299" s="236"/>
      <c r="C299" s="237"/>
      <c r="D299" s="237"/>
      <c r="E299" s="237"/>
      <c r="F299" s="153" t="e">
        <f>$B$11</f>
        <v>#REF!</v>
      </c>
      <c r="G299" s="169">
        <f>$F$11</f>
        <v>300</v>
      </c>
      <c r="H299" s="169">
        <v>1</v>
      </c>
      <c r="I299" s="170"/>
      <c r="J299" s="171">
        <f t="shared" si="12"/>
        <v>0</v>
      </c>
      <c r="K299" s="141">
        <f t="shared" si="13"/>
        <v>0</v>
      </c>
      <c r="L299" s="141">
        <f t="shared" si="14"/>
        <v>0</v>
      </c>
      <c r="M299" s="140"/>
      <c r="N299" s="155"/>
      <c r="O299" s="155"/>
      <c r="P299" s="155"/>
      <c r="Q299" s="155"/>
      <c r="R299" s="155"/>
      <c r="S299" s="155"/>
      <c r="T299" s="155"/>
    </row>
    <row r="300" spans="1:20" ht="14.25" customHeight="1" x14ac:dyDescent="0.2">
      <c r="A300" s="155"/>
      <c r="B300" s="155"/>
      <c r="C300" s="155"/>
      <c r="D300" s="155"/>
      <c r="E300" s="155"/>
      <c r="F300" s="155"/>
      <c r="G300" s="155"/>
      <c r="H300" s="155"/>
      <c r="I300" s="140"/>
      <c r="J300" s="155"/>
      <c r="K300" s="141">
        <f t="shared" si="13"/>
        <v>0</v>
      </c>
      <c r="L300" s="141">
        <f t="shared" si="14"/>
        <v>0</v>
      </c>
      <c r="M300" s="140"/>
      <c r="N300" s="155"/>
      <c r="O300" s="155"/>
      <c r="P300" s="155"/>
      <c r="Q300" s="155"/>
      <c r="R300" s="155"/>
      <c r="S300" s="155"/>
      <c r="T300" s="155"/>
    </row>
    <row r="301" spans="1:20" ht="14.25" customHeight="1" x14ac:dyDescent="0.2">
      <c r="A301" s="155"/>
      <c r="B301" s="278" t="s">
        <v>356</v>
      </c>
      <c r="C301" s="234"/>
      <c r="D301" s="234"/>
      <c r="E301" s="234"/>
      <c r="F301" s="159"/>
      <c r="G301" s="159"/>
      <c r="H301" s="159"/>
      <c r="I301" s="160"/>
      <c r="J301" s="161"/>
      <c r="K301" s="141">
        <f t="shared" si="13"/>
        <v>0</v>
      </c>
      <c r="L301" s="141">
        <f t="shared" si="14"/>
        <v>0</v>
      </c>
      <c r="M301" s="140"/>
      <c r="N301" s="155"/>
      <c r="O301" s="155"/>
      <c r="P301" s="155"/>
      <c r="Q301" s="155"/>
      <c r="R301" s="155"/>
      <c r="S301" s="155"/>
      <c r="T301" s="155"/>
    </row>
    <row r="302" spans="1:20" ht="14.25" customHeight="1" x14ac:dyDescent="0.2">
      <c r="A302" s="155"/>
      <c r="B302" s="279" t="s">
        <v>311</v>
      </c>
      <c r="C302" s="191"/>
      <c r="D302" s="191"/>
      <c r="E302" s="192"/>
      <c r="F302" s="77" t="s">
        <v>312</v>
      </c>
      <c r="G302" s="143" t="s">
        <v>313</v>
      </c>
      <c r="H302" s="77" t="s">
        <v>357</v>
      </c>
      <c r="I302" s="162" t="s">
        <v>358</v>
      </c>
      <c r="J302" s="77" t="s">
        <v>295</v>
      </c>
      <c r="K302" s="141" t="str">
        <f t="shared" si="13"/>
        <v>Produtividade (1)</v>
      </c>
      <c r="L302" s="141" t="str">
        <f t="shared" si="14"/>
        <v>Ambiente</v>
      </c>
      <c r="M302" s="140"/>
      <c r="N302" s="155"/>
      <c r="O302" s="155"/>
      <c r="P302" s="155"/>
      <c r="Q302" s="155"/>
      <c r="R302" s="155"/>
      <c r="S302" s="155"/>
      <c r="T302" s="155"/>
    </row>
    <row r="303" spans="1:20" ht="14.25" customHeight="1" x14ac:dyDescent="0.2">
      <c r="A303" s="155"/>
      <c r="B303" s="280" t="s">
        <v>359</v>
      </c>
      <c r="C303" s="234"/>
      <c r="D303" s="234"/>
      <c r="E303" s="234"/>
      <c r="F303" s="148" t="e">
        <f>$B$5</f>
        <v>#REF!</v>
      </c>
      <c r="G303" s="163">
        <f>$F$5</f>
        <v>1200</v>
      </c>
      <c r="H303" s="166">
        <v>1</v>
      </c>
      <c r="I303" s="167"/>
      <c r="J303" s="168">
        <f t="shared" ref="J303:J323" si="15">IF(I303=0,0,(G303/(I303/H303)))</f>
        <v>0</v>
      </c>
      <c r="K303" s="141">
        <f t="shared" si="13"/>
        <v>0</v>
      </c>
      <c r="L303" s="141">
        <f t="shared" si="14"/>
        <v>0</v>
      </c>
      <c r="M303" s="140"/>
      <c r="N303" s="155"/>
      <c r="O303" s="155"/>
      <c r="P303" s="155"/>
      <c r="Q303" s="155"/>
      <c r="R303" s="155"/>
      <c r="S303" s="155"/>
      <c r="T303" s="155"/>
    </row>
    <row r="304" spans="1:20" ht="14.25" customHeight="1" x14ac:dyDescent="0.2">
      <c r="A304" s="155"/>
      <c r="B304" s="281"/>
      <c r="C304" s="189"/>
      <c r="D304" s="189"/>
      <c r="E304" s="189"/>
      <c r="F304" s="155" t="e">
        <f>$B$6</f>
        <v>#REF!</v>
      </c>
      <c r="G304" s="166">
        <f>$F$6</f>
        <v>1200</v>
      </c>
      <c r="H304" s="166">
        <v>1</v>
      </c>
      <c r="I304" s="167"/>
      <c r="J304" s="168">
        <f t="shared" si="15"/>
        <v>0</v>
      </c>
      <c r="K304" s="141">
        <f t="shared" si="13"/>
        <v>0</v>
      </c>
      <c r="L304" s="141">
        <f t="shared" si="14"/>
        <v>0</v>
      </c>
      <c r="M304" s="140"/>
      <c r="N304" s="155"/>
      <c r="O304" s="155"/>
      <c r="P304" s="155"/>
      <c r="Q304" s="155"/>
      <c r="R304" s="155"/>
      <c r="S304" s="155"/>
      <c r="T304" s="155"/>
    </row>
    <row r="305" spans="1:20" ht="14.25" customHeight="1" x14ac:dyDescent="0.2">
      <c r="A305" s="155"/>
      <c r="B305" s="281"/>
      <c r="C305" s="189"/>
      <c r="D305" s="189"/>
      <c r="E305" s="189"/>
      <c r="F305" s="155" t="e">
        <f>$B$7</f>
        <v>#REF!</v>
      </c>
      <c r="G305" s="166">
        <f>$F$7</f>
        <v>450</v>
      </c>
      <c r="H305" s="166">
        <v>1</v>
      </c>
      <c r="I305" s="167"/>
      <c r="J305" s="168">
        <f t="shared" si="15"/>
        <v>0</v>
      </c>
      <c r="K305" s="141">
        <f t="shared" si="13"/>
        <v>0</v>
      </c>
      <c r="L305" s="141">
        <f t="shared" si="14"/>
        <v>0</v>
      </c>
      <c r="M305" s="140"/>
      <c r="N305" s="155"/>
      <c r="O305" s="155"/>
      <c r="P305" s="155"/>
      <c r="Q305" s="155"/>
      <c r="R305" s="155"/>
      <c r="S305" s="155"/>
      <c r="T305" s="155"/>
    </row>
    <row r="306" spans="1:20" ht="14.25" customHeight="1" x14ac:dyDescent="0.2">
      <c r="A306" s="155"/>
      <c r="B306" s="281"/>
      <c r="C306" s="189"/>
      <c r="D306" s="189"/>
      <c r="E306" s="189"/>
      <c r="F306" s="155" t="e">
        <f>$B$8</f>
        <v>#REF!</v>
      </c>
      <c r="G306" s="166">
        <f>$F$8</f>
        <v>2500</v>
      </c>
      <c r="H306" s="166">
        <v>1</v>
      </c>
      <c r="I306" s="167"/>
      <c r="J306" s="168">
        <f t="shared" si="15"/>
        <v>0</v>
      </c>
      <c r="K306" s="141">
        <f t="shared" si="13"/>
        <v>0</v>
      </c>
      <c r="L306" s="141">
        <f t="shared" si="14"/>
        <v>0</v>
      </c>
      <c r="M306" s="140"/>
      <c r="N306" s="155"/>
      <c r="O306" s="155"/>
      <c r="P306" s="155"/>
      <c r="Q306" s="155"/>
      <c r="R306" s="155"/>
      <c r="S306" s="155"/>
      <c r="T306" s="155"/>
    </row>
    <row r="307" spans="1:20" ht="14.25" customHeight="1" x14ac:dyDescent="0.2">
      <c r="A307" s="155"/>
      <c r="B307" s="281"/>
      <c r="C307" s="189"/>
      <c r="D307" s="189"/>
      <c r="E307" s="189"/>
      <c r="F307" s="155" t="e">
        <f>$B$9</f>
        <v>#REF!</v>
      </c>
      <c r="G307" s="166">
        <f>$F$9</f>
        <v>1800</v>
      </c>
      <c r="H307" s="166">
        <v>1</v>
      </c>
      <c r="I307" s="167"/>
      <c r="J307" s="168">
        <f t="shared" si="15"/>
        <v>0</v>
      </c>
      <c r="K307" s="141">
        <f t="shared" si="13"/>
        <v>0</v>
      </c>
      <c r="L307" s="141">
        <f t="shared" si="14"/>
        <v>0</v>
      </c>
      <c r="M307" s="140"/>
      <c r="N307" s="155"/>
      <c r="O307" s="155"/>
      <c r="P307" s="155"/>
      <c r="Q307" s="155"/>
      <c r="R307" s="155"/>
      <c r="S307" s="155"/>
      <c r="T307" s="155"/>
    </row>
    <row r="308" spans="1:20" ht="14.25" customHeight="1" x14ac:dyDescent="0.2">
      <c r="A308" s="155"/>
      <c r="B308" s="281"/>
      <c r="C308" s="189"/>
      <c r="D308" s="189"/>
      <c r="E308" s="189"/>
      <c r="F308" s="155" t="e">
        <f>$B$10</f>
        <v>#REF!</v>
      </c>
      <c r="G308" s="166">
        <f>$F$10</f>
        <v>1500</v>
      </c>
      <c r="H308" s="166">
        <v>1</v>
      </c>
      <c r="I308" s="167"/>
      <c r="J308" s="168">
        <f t="shared" si="15"/>
        <v>0</v>
      </c>
      <c r="K308" s="141">
        <f t="shared" si="13"/>
        <v>0</v>
      </c>
      <c r="L308" s="141">
        <f t="shared" si="14"/>
        <v>0</v>
      </c>
      <c r="M308" s="140"/>
      <c r="N308" s="155"/>
      <c r="O308" s="155"/>
      <c r="P308" s="155"/>
      <c r="Q308" s="155"/>
      <c r="R308" s="155"/>
      <c r="S308" s="155"/>
      <c r="T308" s="155"/>
    </row>
    <row r="309" spans="1:20" ht="14.25" customHeight="1" x14ac:dyDescent="0.2">
      <c r="A309" s="155"/>
      <c r="B309" s="236"/>
      <c r="C309" s="237"/>
      <c r="D309" s="237"/>
      <c r="E309" s="237"/>
      <c r="F309" s="153" t="e">
        <f>$B$11</f>
        <v>#REF!</v>
      </c>
      <c r="G309" s="169">
        <f>$F$11</f>
        <v>300</v>
      </c>
      <c r="H309" s="169">
        <v>1</v>
      </c>
      <c r="I309" s="170"/>
      <c r="J309" s="171">
        <f t="shared" si="15"/>
        <v>0</v>
      </c>
      <c r="K309" s="141">
        <f t="shared" si="13"/>
        <v>0</v>
      </c>
      <c r="L309" s="141">
        <f t="shared" si="14"/>
        <v>0</v>
      </c>
      <c r="M309" s="140"/>
      <c r="N309" s="155"/>
      <c r="O309" s="155"/>
      <c r="P309" s="155"/>
      <c r="Q309" s="155"/>
      <c r="R309" s="155"/>
      <c r="S309" s="155"/>
      <c r="T309" s="155"/>
    </row>
    <row r="310" spans="1:20" ht="14.25" customHeight="1" x14ac:dyDescent="0.2">
      <c r="A310" s="155"/>
      <c r="B310" s="280" t="s">
        <v>360</v>
      </c>
      <c r="C310" s="234"/>
      <c r="D310" s="234"/>
      <c r="E310" s="234"/>
      <c r="F310" s="148" t="e">
        <f>$B$5</f>
        <v>#REF!</v>
      </c>
      <c r="G310" s="163">
        <f>$F$5</f>
        <v>1200</v>
      </c>
      <c r="H310" s="166">
        <v>1</v>
      </c>
      <c r="I310" s="167"/>
      <c r="J310" s="168">
        <f t="shared" si="15"/>
        <v>0</v>
      </c>
      <c r="K310" s="141">
        <f t="shared" si="13"/>
        <v>0</v>
      </c>
      <c r="L310" s="141">
        <f t="shared" si="14"/>
        <v>0</v>
      </c>
      <c r="M310" s="140"/>
      <c r="N310" s="155"/>
      <c r="O310" s="155"/>
      <c r="P310" s="155"/>
      <c r="Q310" s="155"/>
      <c r="R310" s="155"/>
      <c r="S310" s="155"/>
      <c r="T310" s="155"/>
    </row>
    <row r="311" spans="1:20" ht="14.25" customHeight="1" x14ac:dyDescent="0.2">
      <c r="A311" s="155"/>
      <c r="B311" s="281"/>
      <c r="C311" s="189"/>
      <c r="D311" s="189"/>
      <c r="E311" s="189"/>
      <c r="F311" s="155" t="e">
        <f>$B$6</f>
        <v>#REF!</v>
      </c>
      <c r="G311" s="166">
        <f>$F$6</f>
        <v>1200</v>
      </c>
      <c r="H311" s="166">
        <v>1</v>
      </c>
      <c r="I311" s="167"/>
      <c r="J311" s="168">
        <f t="shared" si="15"/>
        <v>0</v>
      </c>
      <c r="K311" s="141">
        <f t="shared" si="13"/>
        <v>0</v>
      </c>
      <c r="L311" s="141">
        <f t="shared" si="14"/>
        <v>0</v>
      </c>
      <c r="M311" s="140"/>
      <c r="N311" s="155"/>
      <c r="O311" s="155"/>
      <c r="P311" s="155"/>
      <c r="Q311" s="155"/>
      <c r="R311" s="155"/>
      <c r="S311" s="155"/>
      <c r="T311" s="155"/>
    </row>
    <row r="312" spans="1:20" ht="14.25" customHeight="1" x14ac:dyDescent="0.2">
      <c r="A312" s="155"/>
      <c r="B312" s="281"/>
      <c r="C312" s="189"/>
      <c r="D312" s="189"/>
      <c r="E312" s="189"/>
      <c r="F312" s="155" t="e">
        <f>$B$7</f>
        <v>#REF!</v>
      </c>
      <c r="G312" s="166">
        <f>$F$7</f>
        <v>450</v>
      </c>
      <c r="H312" s="166">
        <v>1</v>
      </c>
      <c r="I312" s="167"/>
      <c r="J312" s="168">
        <f t="shared" si="15"/>
        <v>0</v>
      </c>
      <c r="K312" s="141">
        <f t="shared" si="13"/>
        <v>0</v>
      </c>
      <c r="L312" s="141">
        <f t="shared" si="14"/>
        <v>0</v>
      </c>
      <c r="M312" s="140"/>
      <c r="N312" s="155"/>
      <c r="O312" s="155"/>
      <c r="P312" s="155"/>
      <c r="Q312" s="155"/>
      <c r="R312" s="155"/>
      <c r="S312" s="155"/>
      <c r="T312" s="155"/>
    </row>
    <row r="313" spans="1:20" ht="14.25" customHeight="1" x14ac:dyDescent="0.2">
      <c r="A313" s="155"/>
      <c r="B313" s="281"/>
      <c r="C313" s="189"/>
      <c r="D313" s="189"/>
      <c r="E313" s="189"/>
      <c r="F313" s="155" t="e">
        <f>$B$8</f>
        <v>#REF!</v>
      </c>
      <c r="G313" s="166">
        <f>$F$8</f>
        <v>2500</v>
      </c>
      <c r="H313" s="166">
        <v>1</v>
      </c>
      <c r="I313" s="167"/>
      <c r="J313" s="168">
        <f t="shared" si="15"/>
        <v>0</v>
      </c>
      <c r="K313" s="141">
        <f t="shared" si="13"/>
        <v>0</v>
      </c>
      <c r="L313" s="141">
        <f t="shared" si="14"/>
        <v>0</v>
      </c>
      <c r="M313" s="140"/>
      <c r="N313" s="155"/>
      <c r="O313" s="155"/>
      <c r="P313" s="155"/>
      <c r="Q313" s="155"/>
      <c r="R313" s="155"/>
      <c r="S313" s="155"/>
      <c r="T313" s="155"/>
    </row>
    <row r="314" spans="1:20" ht="14.25" customHeight="1" x14ac:dyDescent="0.2">
      <c r="A314" s="155"/>
      <c r="B314" s="281"/>
      <c r="C314" s="189"/>
      <c r="D314" s="189"/>
      <c r="E314" s="189"/>
      <c r="F314" s="155" t="e">
        <f>$B$9</f>
        <v>#REF!</v>
      </c>
      <c r="G314" s="166">
        <f>$F$9</f>
        <v>1800</v>
      </c>
      <c r="H314" s="166">
        <v>1</v>
      </c>
      <c r="I314" s="167"/>
      <c r="J314" s="168">
        <f t="shared" si="15"/>
        <v>0</v>
      </c>
      <c r="K314" s="141">
        <f t="shared" si="13"/>
        <v>0</v>
      </c>
      <c r="L314" s="141">
        <f t="shared" si="14"/>
        <v>0</v>
      </c>
      <c r="M314" s="140"/>
      <c r="N314" s="155"/>
      <c r="O314" s="155"/>
      <c r="P314" s="155"/>
      <c r="Q314" s="155"/>
      <c r="R314" s="155"/>
      <c r="S314" s="155"/>
      <c r="T314" s="155"/>
    </row>
    <row r="315" spans="1:20" ht="14.25" customHeight="1" x14ac:dyDescent="0.2">
      <c r="A315" s="155"/>
      <c r="B315" s="281"/>
      <c r="C315" s="189"/>
      <c r="D315" s="189"/>
      <c r="E315" s="189"/>
      <c r="F315" s="155" t="e">
        <f>$B$10</f>
        <v>#REF!</v>
      </c>
      <c r="G315" s="166">
        <f>$F$10</f>
        <v>1500</v>
      </c>
      <c r="H315" s="166">
        <v>1</v>
      </c>
      <c r="I315" s="167"/>
      <c r="J315" s="168">
        <f t="shared" si="15"/>
        <v>0</v>
      </c>
      <c r="K315" s="141">
        <f t="shared" si="13"/>
        <v>0</v>
      </c>
      <c r="L315" s="141">
        <f t="shared" si="14"/>
        <v>0</v>
      </c>
      <c r="M315" s="140"/>
      <c r="N315" s="155"/>
      <c r="O315" s="155"/>
      <c r="P315" s="155"/>
      <c r="Q315" s="155"/>
      <c r="R315" s="155"/>
      <c r="S315" s="155"/>
      <c r="T315" s="155"/>
    </row>
    <row r="316" spans="1:20" ht="14.25" customHeight="1" x14ac:dyDescent="0.2">
      <c r="A316" s="155"/>
      <c r="B316" s="236"/>
      <c r="C316" s="237"/>
      <c r="D316" s="237"/>
      <c r="E316" s="237"/>
      <c r="F316" s="153" t="e">
        <f>$B$11</f>
        <v>#REF!</v>
      </c>
      <c r="G316" s="169">
        <f>$F$11</f>
        <v>300</v>
      </c>
      <c r="H316" s="169">
        <v>1</v>
      </c>
      <c r="I316" s="170"/>
      <c r="J316" s="171">
        <f t="shared" si="15"/>
        <v>0</v>
      </c>
      <c r="K316" s="141">
        <f t="shared" si="13"/>
        <v>0</v>
      </c>
      <c r="L316" s="141">
        <f t="shared" si="14"/>
        <v>0</v>
      </c>
      <c r="M316" s="140"/>
      <c r="N316" s="155"/>
      <c r="O316" s="155"/>
      <c r="P316" s="155"/>
      <c r="Q316" s="155"/>
      <c r="R316" s="155"/>
      <c r="S316" s="155"/>
      <c r="T316" s="155"/>
    </row>
    <row r="317" spans="1:20" ht="14.25" customHeight="1" x14ac:dyDescent="0.2">
      <c r="A317" s="155"/>
      <c r="B317" s="280" t="s">
        <v>361</v>
      </c>
      <c r="C317" s="234"/>
      <c r="D317" s="234"/>
      <c r="E317" s="234"/>
      <c r="F317" s="148" t="e">
        <f>$B$5</f>
        <v>#REF!</v>
      </c>
      <c r="G317" s="163">
        <f>$F$5</f>
        <v>1200</v>
      </c>
      <c r="H317" s="166">
        <v>2</v>
      </c>
      <c r="I317" s="167"/>
      <c r="J317" s="168">
        <f t="shared" si="15"/>
        <v>0</v>
      </c>
      <c r="K317" s="141">
        <f t="shared" si="13"/>
        <v>0</v>
      </c>
      <c r="L317" s="141">
        <f t="shared" si="14"/>
        <v>0</v>
      </c>
      <c r="M317" s="140"/>
      <c r="N317" s="155"/>
      <c r="O317" s="155"/>
      <c r="P317" s="155"/>
      <c r="Q317" s="155"/>
      <c r="R317" s="155"/>
      <c r="S317" s="155"/>
      <c r="T317" s="155"/>
    </row>
    <row r="318" spans="1:20" ht="14.25" customHeight="1" x14ac:dyDescent="0.2">
      <c r="A318" s="155"/>
      <c r="B318" s="281"/>
      <c r="C318" s="189"/>
      <c r="D318" s="189"/>
      <c r="E318" s="189"/>
      <c r="F318" s="155" t="e">
        <f>$B$6</f>
        <v>#REF!</v>
      </c>
      <c r="G318" s="166">
        <f>$F$6</f>
        <v>1200</v>
      </c>
      <c r="H318" s="166">
        <v>2</v>
      </c>
      <c r="I318" s="167"/>
      <c r="J318" s="168">
        <f t="shared" si="15"/>
        <v>0</v>
      </c>
      <c r="K318" s="141">
        <f t="shared" si="13"/>
        <v>0</v>
      </c>
      <c r="L318" s="141">
        <f t="shared" si="14"/>
        <v>0</v>
      </c>
      <c r="M318" s="140"/>
      <c r="N318" s="155"/>
      <c r="O318" s="155"/>
      <c r="P318" s="155"/>
      <c r="Q318" s="155"/>
      <c r="R318" s="155"/>
      <c r="S318" s="155"/>
      <c r="T318" s="155"/>
    </row>
    <row r="319" spans="1:20" ht="14.25" customHeight="1" x14ac:dyDescent="0.2">
      <c r="A319" s="155"/>
      <c r="B319" s="281"/>
      <c r="C319" s="189"/>
      <c r="D319" s="189"/>
      <c r="E319" s="189"/>
      <c r="F319" s="155" t="e">
        <f>$B$7</f>
        <v>#REF!</v>
      </c>
      <c r="G319" s="166">
        <f>$F$7</f>
        <v>450</v>
      </c>
      <c r="H319" s="166">
        <v>2</v>
      </c>
      <c r="I319" s="167"/>
      <c r="J319" s="168">
        <f t="shared" si="15"/>
        <v>0</v>
      </c>
      <c r="K319" s="141">
        <f t="shared" si="13"/>
        <v>0</v>
      </c>
      <c r="L319" s="141">
        <f t="shared" si="14"/>
        <v>0</v>
      </c>
      <c r="M319" s="140"/>
      <c r="N319" s="155"/>
      <c r="O319" s="155"/>
      <c r="P319" s="155"/>
      <c r="Q319" s="155"/>
      <c r="R319" s="155"/>
      <c r="S319" s="155"/>
      <c r="T319" s="155"/>
    </row>
    <row r="320" spans="1:20" ht="14.25" customHeight="1" x14ac:dyDescent="0.2">
      <c r="A320" s="155"/>
      <c r="B320" s="281"/>
      <c r="C320" s="189"/>
      <c r="D320" s="189"/>
      <c r="E320" s="189"/>
      <c r="F320" s="155" t="e">
        <f>$B$8</f>
        <v>#REF!</v>
      </c>
      <c r="G320" s="166">
        <f>$F$8</f>
        <v>2500</v>
      </c>
      <c r="H320" s="166">
        <v>2</v>
      </c>
      <c r="I320" s="167"/>
      <c r="J320" s="168">
        <f t="shared" si="15"/>
        <v>0</v>
      </c>
      <c r="K320" s="141">
        <f t="shared" si="13"/>
        <v>0</v>
      </c>
      <c r="L320" s="141">
        <f t="shared" si="14"/>
        <v>0</v>
      </c>
      <c r="M320" s="140"/>
      <c r="N320" s="155"/>
      <c r="O320" s="155"/>
      <c r="P320" s="155"/>
      <c r="Q320" s="155"/>
      <c r="R320" s="155"/>
      <c r="S320" s="155"/>
      <c r="T320" s="155"/>
    </row>
    <row r="321" spans="1:20" ht="14.25" customHeight="1" x14ac:dyDescent="0.2">
      <c r="A321" s="155"/>
      <c r="B321" s="281"/>
      <c r="C321" s="189"/>
      <c r="D321" s="189"/>
      <c r="E321" s="189"/>
      <c r="F321" s="155" t="e">
        <f>$B$9</f>
        <v>#REF!</v>
      </c>
      <c r="G321" s="166">
        <f>$F$9</f>
        <v>1800</v>
      </c>
      <c r="H321" s="166">
        <v>2</v>
      </c>
      <c r="I321" s="167"/>
      <c r="J321" s="168">
        <f t="shared" si="15"/>
        <v>0</v>
      </c>
      <c r="K321" s="141">
        <f t="shared" si="13"/>
        <v>0</v>
      </c>
      <c r="L321" s="141">
        <f t="shared" si="14"/>
        <v>0</v>
      </c>
      <c r="M321" s="140"/>
      <c r="N321" s="155"/>
      <c r="O321" s="155"/>
      <c r="P321" s="155"/>
      <c r="Q321" s="155"/>
      <c r="R321" s="155"/>
      <c r="S321" s="155"/>
      <c r="T321" s="155"/>
    </row>
    <row r="322" spans="1:20" ht="14.25" customHeight="1" x14ac:dyDescent="0.2">
      <c r="A322" s="155"/>
      <c r="B322" s="281"/>
      <c r="C322" s="189"/>
      <c r="D322" s="189"/>
      <c r="E322" s="189"/>
      <c r="F322" s="155" t="e">
        <f>$B$10</f>
        <v>#REF!</v>
      </c>
      <c r="G322" s="166">
        <f>$F$10</f>
        <v>1500</v>
      </c>
      <c r="H322" s="166">
        <v>2</v>
      </c>
      <c r="I322" s="167"/>
      <c r="J322" s="168">
        <f t="shared" si="15"/>
        <v>0</v>
      </c>
      <c r="K322" s="141">
        <f t="shared" si="13"/>
        <v>0</v>
      </c>
      <c r="L322" s="141">
        <f t="shared" si="14"/>
        <v>0</v>
      </c>
      <c r="M322" s="140"/>
      <c r="N322" s="155"/>
      <c r="O322" s="155"/>
      <c r="P322" s="155"/>
      <c r="Q322" s="155"/>
      <c r="R322" s="155"/>
      <c r="S322" s="155"/>
      <c r="T322" s="155"/>
    </row>
    <row r="323" spans="1:20" ht="14.25" customHeight="1" x14ac:dyDescent="0.2">
      <c r="A323" s="155"/>
      <c r="B323" s="236"/>
      <c r="C323" s="237"/>
      <c r="D323" s="237"/>
      <c r="E323" s="237"/>
      <c r="F323" s="153" t="e">
        <f>$B$11</f>
        <v>#REF!</v>
      </c>
      <c r="G323" s="169">
        <f>$F$11</f>
        <v>300</v>
      </c>
      <c r="H323" s="169">
        <v>2</v>
      </c>
      <c r="I323" s="170"/>
      <c r="J323" s="171">
        <f t="shared" si="15"/>
        <v>0</v>
      </c>
      <c r="K323" s="141">
        <f t="shared" si="13"/>
        <v>0</v>
      </c>
      <c r="L323" s="141">
        <f t="shared" si="14"/>
        <v>0</v>
      </c>
      <c r="M323" s="140"/>
      <c r="N323" s="155"/>
      <c r="O323" s="155"/>
      <c r="P323" s="155"/>
      <c r="Q323" s="155"/>
      <c r="R323" s="155"/>
      <c r="S323" s="155"/>
      <c r="T323" s="155"/>
    </row>
    <row r="324" spans="1:20" ht="14.25" customHeight="1" x14ac:dyDescent="0.2">
      <c r="A324" s="155"/>
      <c r="B324" s="155"/>
      <c r="C324" s="155"/>
      <c r="D324" s="155"/>
      <c r="E324" s="155"/>
      <c r="F324" s="155"/>
      <c r="G324" s="155"/>
      <c r="H324" s="155"/>
      <c r="I324" s="140"/>
      <c r="J324" s="155"/>
      <c r="K324" s="141">
        <f t="shared" si="13"/>
        <v>0</v>
      </c>
      <c r="L324" s="141">
        <f t="shared" si="14"/>
        <v>0</v>
      </c>
      <c r="M324" s="140"/>
      <c r="N324" s="155"/>
      <c r="O324" s="155"/>
      <c r="P324" s="155"/>
      <c r="Q324" s="155"/>
      <c r="R324" s="155"/>
      <c r="S324" s="155"/>
      <c r="T324" s="155"/>
    </row>
    <row r="325" spans="1:20" ht="14.25" customHeight="1" x14ac:dyDescent="0.2">
      <c r="A325" s="155"/>
      <c r="B325" s="155"/>
      <c r="C325" s="155"/>
      <c r="D325" s="155"/>
      <c r="E325" s="155"/>
      <c r="F325" s="155"/>
      <c r="G325" s="155"/>
      <c r="H325" s="155"/>
      <c r="I325" s="140"/>
      <c r="J325" s="155"/>
      <c r="K325" s="141">
        <f t="shared" si="13"/>
        <v>0</v>
      </c>
      <c r="L325" s="141">
        <f t="shared" si="14"/>
        <v>0</v>
      </c>
      <c r="M325" s="140"/>
      <c r="N325" s="155"/>
      <c r="O325" s="155"/>
      <c r="P325" s="155"/>
      <c r="Q325" s="155"/>
      <c r="R325" s="155"/>
      <c r="S325" s="155"/>
      <c r="T325" s="155"/>
    </row>
    <row r="326" spans="1:20" ht="14.25" customHeight="1" x14ac:dyDescent="0.2">
      <c r="A326" s="155"/>
      <c r="B326" s="276" t="s">
        <v>299</v>
      </c>
      <c r="C326" s="191"/>
      <c r="D326" s="191"/>
      <c r="E326" s="218"/>
      <c r="F326" s="156"/>
      <c r="G326" s="156"/>
      <c r="H326" s="156"/>
      <c r="I326" s="157"/>
      <c r="J326" s="158"/>
      <c r="K326" s="141">
        <f t="shared" si="13"/>
        <v>0</v>
      </c>
      <c r="L326" s="141">
        <f t="shared" si="14"/>
        <v>0</v>
      </c>
      <c r="M326" s="140"/>
      <c r="N326" s="155"/>
      <c r="O326" s="155"/>
      <c r="P326" s="155"/>
      <c r="Q326" s="155"/>
      <c r="R326" s="155"/>
      <c r="S326" s="155"/>
      <c r="T326" s="155"/>
    </row>
    <row r="327" spans="1:20" ht="14.25" customHeight="1" x14ac:dyDescent="0.2">
      <c r="A327" s="155"/>
      <c r="B327" s="155"/>
      <c r="C327" s="155"/>
      <c r="D327" s="155"/>
      <c r="E327" s="155"/>
      <c r="F327" s="155"/>
      <c r="G327" s="155"/>
      <c r="H327" s="155"/>
      <c r="I327" s="140"/>
      <c r="J327" s="155"/>
      <c r="K327" s="141">
        <f t="shared" si="13"/>
        <v>0</v>
      </c>
      <c r="L327" s="141">
        <f t="shared" si="14"/>
        <v>0</v>
      </c>
      <c r="M327" s="155"/>
      <c r="N327" s="155"/>
      <c r="O327" s="155"/>
      <c r="P327" s="155"/>
      <c r="Q327" s="155"/>
      <c r="R327" s="155"/>
      <c r="S327" s="155"/>
      <c r="T327" s="155"/>
    </row>
    <row r="328" spans="1:20" ht="14.25" customHeight="1" x14ac:dyDescent="0.2">
      <c r="A328" s="155"/>
      <c r="B328" s="278" t="s">
        <v>310</v>
      </c>
      <c r="C328" s="234"/>
      <c r="D328" s="234"/>
      <c r="E328" s="234"/>
      <c r="F328" s="159"/>
      <c r="G328" s="159"/>
      <c r="H328" s="159"/>
      <c r="I328" s="160"/>
      <c r="J328" s="161"/>
      <c r="K328" s="141">
        <f t="shared" si="13"/>
        <v>0</v>
      </c>
      <c r="L328" s="141">
        <f t="shared" si="14"/>
        <v>0</v>
      </c>
      <c r="M328" s="140"/>
      <c r="N328" s="155"/>
      <c r="O328" s="155"/>
      <c r="P328" s="155"/>
      <c r="Q328" s="155"/>
      <c r="R328" s="155"/>
      <c r="S328" s="155"/>
      <c r="T328" s="155"/>
    </row>
    <row r="329" spans="1:20" ht="14.25" customHeight="1" x14ac:dyDescent="0.2">
      <c r="A329" s="155"/>
      <c r="B329" s="279" t="s">
        <v>311</v>
      </c>
      <c r="C329" s="191"/>
      <c r="D329" s="191"/>
      <c r="E329" s="192"/>
      <c r="F329" s="172" t="s">
        <v>312</v>
      </c>
      <c r="G329" s="173" t="s">
        <v>313</v>
      </c>
      <c r="H329" s="77" t="s">
        <v>314</v>
      </c>
      <c r="I329" s="174" t="s">
        <v>315</v>
      </c>
      <c r="J329" s="172" t="s">
        <v>295</v>
      </c>
      <c r="K329" s="141" t="str">
        <f t="shared" si="13"/>
        <v>Produtividade (1)</v>
      </c>
      <c r="L329" s="141" t="str">
        <f t="shared" si="14"/>
        <v>Ambiente</v>
      </c>
      <c r="M329" s="140"/>
      <c r="N329" s="155"/>
      <c r="O329" s="155"/>
      <c r="P329" s="155"/>
      <c r="Q329" s="155"/>
      <c r="R329" s="155"/>
      <c r="S329" s="155"/>
      <c r="T329" s="155"/>
    </row>
    <row r="330" spans="1:20" ht="14.25" customHeight="1" x14ac:dyDescent="0.2">
      <c r="A330" s="155"/>
      <c r="B330" s="280" t="s">
        <v>362</v>
      </c>
      <c r="C330" s="234"/>
      <c r="D330" s="234"/>
      <c r="E330" s="234"/>
      <c r="F330" s="148" t="e">
        <f>$B$14</f>
        <v>#REF!</v>
      </c>
      <c r="G330" s="175">
        <f>$F$14</f>
        <v>2700</v>
      </c>
      <c r="H330" s="163">
        <v>5</v>
      </c>
      <c r="I330" s="164"/>
      <c r="J330" s="176">
        <f t="shared" ref="J330:J365" si="16">IF(I330=0,0,(G330/(I330/H330)))</f>
        <v>0</v>
      </c>
      <c r="K330" s="141">
        <f t="shared" si="13"/>
        <v>0</v>
      </c>
      <c r="L330" s="141">
        <f t="shared" si="14"/>
        <v>0</v>
      </c>
      <c r="M330" s="140"/>
      <c r="N330" s="155"/>
      <c r="O330" s="155"/>
      <c r="P330" s="155"/>
      <c r="Q330" s="155"/>
      <c r="R330" s="155"/>
      <c r="S330" s="155"/>
      <c r="T330" s="155"/>
    </row>
    <row r="331" spans="1:20" ht="14.25" customHeight="1" x14ac:dyDescent="0.2">
      <c r="A331" s="155"/>
      <c r="B331" s="281"/>
      <c r="C331" s="189"/>
      <c r="D331" s="189"/>
      <c r="E331" s="189"/>
      <c r="F331" s="155" t="e">
        <f>$B$15</f>
        <v>#REF!</v>
      </c>
      <c r="G331" s="177">
        <f>$F$15</f>
        <v>9000</v>
      </c>
      <c r="H331" s="166">
        <v>5</v>
      </c>
      <c r="I331" s="167"/>
      <c r="J331" s="178">
        <f t="shared" si="16"/>
        <v>0</v>
      </c>
      <c r="K331" s="141">
        <f t="shared" si="13"/>
        <v>0</v>
      </c>
      <c r="L331" s="141">
        <f t="shared" si="14"/>
        <v>0</v>
      </c>
      <c r="M331" s="140"/>
      <c r="N331" s="155"/>
      <c r="O331" s="155"/>
      <c r="P331" s="155"/>
      <c r="Q331" s="155"/>
      <c r="R331" s="155"/>
      <c r="S331" s="155"/>
      <c r="T331" s="155"/>
    </row>
    <row r="332" spans="1:20" ht="14.25" customHeight="1" x14ac:dyDescent="0.2">
      <c r="A332" s="155"/>
      <c r="B332" s="281"/>
      <c r="C332" s="189"/>
      <c r="D332" s="189"/>
      <c r="E332" s="189"/>
      <c r="F332" s="155" t="e">
        <f>$B$16</f>
        <v>#REF!</v>
      </c>
      <c r="G332" s="177">
        <f>$F$16</f>
        <v>2700</v>
      </c>
      <c r="H332" s="166">
        <v>5</v>
      </c>
      <c r="I332" s="167"/>
      <c r="J332" s="178">
        <f t="shared" si="16"/>
        <v>0</v>
      </c>
      <c r="K332" s="141">
        <f t="shared" si="13"/>
        <v>0</v>
      </c>
      <c r="L332" s="141">
        <f t="shared" si="14"/>
        <v>0</v>
      </c>
      <c r="M332" s="140"/>
      <c r="N332" s="155"/>
      <c r="O332" s="155"/>
      <c r="P332" s="155"/>
      <c r="Q332" s="155"/>
      <c r="R332" s="155"/>
      <c r="S332" s="155"/>
      <c r="T332" s="155"/>
    </row>
    <row r="333" spans="1:20" ht="14.25" customHeight="1" x14ac:dyDescent="0.2">
      <c r="A333" s="155"/>
      <c r="B333" s="281"/>
      <c r="C333" s="189"/>
      <c r="D333" s="189"/>
      <c r="E333" s="189"/>
      <c r="F333" s="155" t="e">
        <f>$B$17</f>
        <v>#REF!</v>
      </c>
      <c r="G333" s="177">
        <f>$F$17</f>
        <v>2700</v>
      </c>
      <c r="H333" s="166">
        <v>5</v>
      </c>
      <c r="I333" s="167"/>
      <c r="J333" s="178">
        <f t="shared" si="16"/>
        <v>0</v>
      </c>
      <c r="K333" s="141">
        <f t="shared" si="13"/>
        <v>0</v>
      </c>
      <c r="L333" s="141">
        <f t="shared" si="14"/>
        <v>0</v>
      </c>
      <c r="M333" s="140"/>
      <c r="N333" s="155"/>
      <c r="O333" s="155"/>
      <c r="P333" s="155"/>
      <c r="Q333" s="155"/>
      <c r="R333" s="155"/>
      <c r="S333" s="155"/>
      <c r="T333" s="155"/>
    </row>
    <row r="334" spans="1:20" ht="14.25" customHeight="1" x14ac:dyDescent="0.2">
      <c r="B334" s="281"/>
      <c r="C334" s="189"/>
      <c r="D334" s="189"/>
      <c r="E334" s="189"/>
      <c r="F334" s="155" t="e">
        <f>$B$18</f>
        <v>#REF!</v>
      </c>
      <c r="G334" s="177">
        <f>$F$18</f>
        <v>2700</v>
      </c>
      <c r="H334" s="166">
        <v>5</v>
      </c>
      <c r="I334" s="167"/>
      <c r="J334" s="178">
        <f t="shared" si="16"/>
        <v>0</v>
      </c>
      <c r="K334" s="141">
        <f t="shared" si="13"/>
        <v>0</v>
      </c>
      <c r="L334" s="141">
        <f t="shared" si="14"/>
        <v>0</v>
      </c>
      <c r="M334" s="140"/>
    </row>
    <row r="335" spans="1:20" ht="14.25" customHeight="1" x14ac:dyDescent="0.2">
      <c r="B335" s="236"/>
      <c r="C335" s="237"/>
      <c r="D335" s="237"/>
      <c r="E335" s="237"/>
      <c r="F335" s="153" t="e">
        <f>$B$19</f>
        <v>#REF!</v>
      </c>
      <c r="G335" s="179">
        <f>$F$19</f>
        <v>100000</v>
      </c>
      <c r="H335" s="169">
        <v>5</v>
      </c>
      <c r="I335" s="170"/>
      <c r="J335" s="180">
        <f t="shared" si="16"/>
        <v>0</v>
      </c>
      <c r="K335" s="141">
        <f t="shared" si="13"/>
        <v>0</v>
      </c>
      <c r="L335" s="141">
        <f t="shared" si="14"/>
        <v>0</v>
      </c>
      <c r="M335" s="140"/>
    </row>
    <row r="336" spans="1:20" ht="14.25" customHeight="1" x14ac:dyDescent="0.2">
      <c r="B336" s="280" t="s">
        <v>363</v>
      </c>
      <c r="C336" s="234"/>
      <c r="D336" s="234"/>
      <c r="E336" s="234"/>
      <c r="F336" s="148" t="e">
        <f>$B$14</f>
        <v>#REF!</v>
      </c>
      <c r="G336" s="175">
        <f>$F$14</f>
        <v>2700</v>
      </c>
      <c r="H336" s="166">
        <v>5</v>
      </c>
      <c r="I336" s="167"/>
      <c r="J336" s="176">
        <f t="shared" si="16"/>
        <v>0</v>
      </c>
      <c r="K336" s="141">
        <f t="shared" si="13"/>
        <v>0</v>
      </c>
      <c r="L336" s="141">
        <f t="shared" si="14"/>
        <v>0</v>
      </c>
      <c r="M336" s="140"/>
    </row>
    <row r="337" spans="2:13" ht="14.25" customHeight="1" x14ac:dyDescent="0.2">
      <c r="B337" s="281"/>
      <c r="C337" s="189"/>
      <c r="D337" s="189"/>
      <c r="E337" s="189"/>
      <c r="F337" s="155" t="e">
        <f>$B$15</f>
        <v>#REF!</v>
      </c>
      <c r="G337" s="177">
        <f>$F$15</f>
        <v>9000</v>
      </c>
      <c r="H337" s="166">
        <v>5</v>
      </c>
      <c r="I337" s="167"/>
      <c r="J337" s="178">
        <f t="shared" si="16"/>
        <v>0</v>
      </c>
      <c r="K337" s="141">
        <f t="shared" si="13"/>
        <v>0</v>
      </c>
      <c r="L337" s="141">
        <f t="shared" si="14"/>
        <v>0</v>
      </c>
      <c r="M337" s="140"/>
    </row>
    <row r="338" spans="2:13" ht="14.25" customHeight="1" x14ac:dyDescent="0.2">
      <c r="B338" s="281"/>
      <c r="C338" s="189"/>
      <c r="D338" s="189"/>
      <c r="E338" s="189"/>
      <c r="F338" s="155" t="e">
        <f>$B$16</f>
        <v>#REF!</v>
      </c>
      <c r="G338" s="177">
        <f>$F$16</f>
        <v>2700</v>
      </c>
      <c r="H338" s="166">
        <v>5</v>
      </c>
      <c r="I338" s="167"/>
      <c r="J338" s="178">
        <f t="shared" si="16"/>
        <v>0</v>
      </c>
      <c r="K338" s="141">
        <f t="shared" si="13"/>
        <v>0</v>
      </c>
      <c r="L338" s="141">
        <f t="shared" si="14"/>
        <v>0</v>
      </c>
      <c r="M338" s="140"/>
    </row>
    <row r="339" spans="2:13" ht="14.25" customHeight="1" x14ac:dyDescent="0.2">
      <c r="B339" s="281"/>
      <c r="C339" s="189"/>
      <c r="D339" s="189"/>
      <c r="E339" s="189"/>
      <c r="F339" s="155" t="e">
        <f>$B$17</f>
        <v>#REF!</v>
      </c>
      <c r="G339" s="177">
        <f>$F$17</f>
        <v>2700</v>
      </c>
      <c r="H339" s="166">
        <v>5</v>
      </c>
      <c r="I339" s="167"/>
      <c r="J339" s="178">
        <f t="shared" si="16"/>
        <v>0</v>
      </c>
      <c r="K339" s="141">
        <f t="shared" si="13"/>
        <v>0</v>
      </c>
      <c r="L339" s="141">
        <f t="shared" si="14"/>
        <v>0</v>
      </c>
      <c r="M339" s="140"/>
    </row>
    <row r="340" spans="2:13" ht="14.25" customHeight="1" x14ac:dyDescent="0.2">
      <c r="B340" s="281"/>
      <c r="C340" s="189"/>
      <c r="D340" s="189"/>
      <c r="E340" s="189"/>
      <c r="F340" s="155" t="e">
        <f>$B$18</f>
        <v>#REF!</v>
      </c>
      <c r="G340" s="177">
        <f>$F$18</f>
        <v>2700</v>
      </c>
      <c r="H340" s="166">
        <v>5</v>
      </c>
      <c r="I340" s="167"/>
      <c r="J340" s="178">
        <f t="shared" si="16"/>
        <v>0</v>
      </c>
      <c r="K340" s="141">
        <f t="shared" si="13"/>
        <v>0</v>
      </c>
      <c r="L340" s="141">
        <f t="shared" si="14"/>
        <v>0</v>
      </c>
      <c r="M340" s="140"/>
    </row>
    <row r="341" spans="2:13" ht="14.25" customHeight="1" x14ac:dyDescent="0.2">
      <c r="B341" s="236"/>
      <c r="C341" s="237"/>
      <c r="D341" s="237"/>
      <c r="E341" s="237"/>
      <c r="F341" s="153" t="e">
        <f>$B$19</f>
        <v>#REF!</v>
      </c>
      <c r="G341" s="179">
        <f>$F$19</f>
        <v>100000</v>
      </c>
      <c r="H341" s="166">
        <v>5</v>
      </c>
      <c r="I341" s="167"/>
      <c r="J341" s="180">
        <f t="shared" si="16"/>
        <v>0</v>
      </c>
      <c r="K341" s="141">
        <f t="shared" si="13"/>
        <v>0</v>
      </c>
      <c r="L341" s="141">
        <f t="shared" si="14"/>
        <v>0</v>
      </c>
      <c r="M341" s="140"/>
    </row>
    <row r="342" spans="2:13" ht="14.25" customHeight="1" x14ac:dyDescent="0.2">
      <c r="B342" s="280" t="s">
        <v>364</v>
      </c>
      <c r="C342" s="234"/>
      <c r="D342" s="234"/>
      <c r="E342" s="234"/>
      <c r="F342" s="148" t="e">
        <f>$B$14</f>
        <v>#REF!</v>
      </c>
      <c r="G342" s="175">
        <f>$F$14</f>
        <v>2700</v>
      </c>
      <c r="H342" s="163">
        <v>5</v>
      </c>
      <c r="I342" s="164"/>
      <c r="J342" s="176">
        <f t="shared" si="16"/>
        <v>0</v>
      </c>
      <c r="K342" s="141">
        <f t="shared" si="13"/>
        <v>0</v>
      </c>
      <c r="L342" s="141">
        <f t="shared" si="14"/>
        <v>0</v>
      </c>
      <c r="M342" s="140"/>
    </row>
    <row r="343" spans="2:13" ht="14.25" customHeight="1" x14ac:dyDescent="0.2">
      <c r="B343" s="281"/>
      <c r="C343" s="189"/>
      <c r="D343" s="189"/>
      <c r="E343" s="189"/>
      <c r="F343" s="155" t="e">
        <f>$B$15</f>
        <v>#REF!</v>
      </c>
      <c r="G343" s="177">
        <f>$F$15</f>
        <v>9000</v>
      </c>
      <c r="H343" s="166">
        <v>5</v>
      </c>
      <c r="I343" s="167"/>
      <c r="J343" s="178">
        <f t="shared" si="16"/>
        <v>0</v>
      </c>
      <c r="K343" s="141">
        <f t="shared" si="13"/>
        <v>0</v>
      </c>
      <c r="L343" s="141">
        <f t="shared" si="14"/>
        <v>0</v>
      </c>
      <c r="M343" s="140"/>
    </row>
    <row r="344" spans="2:13" ht="14.25" customHeight="1" x14ac:dyDescent="0.2">
      <c r="B344" s="281"/>
      <c r="C344" s="189"/>
      <c r="D344" s="189"/>
      <c r="E344" s="189"/>
      <c r="F344" s="155" t="e">
        <f>$B$16</f>
        <v>#REF!</v>
      </c>
      <c r="G344" s="177">
        <f>$F$16</f>
        <v>2700</v>
      </c>
      <c r="H344" s="166">
        <v>5</v>
      </c>
      <c r="I344" s="167"/>
      <c r="J344" s="178">
        <f t="shared" si="16"/>
        <v>0</v>
      </c>
      <c r="K344" s="141">
        <f t="shared" si="13"/>
        <v>0</v>
      </c>
      <c r="L344" s="141">
        <f t="shared" si="14"/>
        <v>0</v>
      </c>
      <c r="M344" s="140"/>
    </row>
    <row r="345" spans="2:13" ht="14.25" customHeight="1" x14ac:dyDescent="0.2">
      <c r="B345" s="281"/>
      <c r="C345" s="189"/>
      <c r="D345" s="189"/>
      <c r="E345" s="189"/>
      <c r="F345" s="155" t="e">
        <f>$B$17</f>
        <v>#REF!</v>
      </c>
      <c r="G345" s="177">
        <f>$F$17</f>
        <v>2700</v>
      </c>
      <c r="H345" s="166">
        <v>5</v>
      </c>
      <c r="I345" s="167"/>
      <c r="J345" s="178">
        <f t="shared" si="16"/>
        <v>0</v>
      </c>
      <c r="K345" s="141">
        <f t="shared" si="13"/>
        <v>0</v>
      </c>
      <c r="L345" s="141">
        <f t="shared" si="14"/>
        <v>0</v>
      </c>
      <c r="M345" s="140"/>
    </row>
    <row r="346" spans="2:13" ht="14.25" customHeight="1" x14ac:dyDescent="0.2">
      <c r="B346" s="281"/>
      <c r="C346" s="189"/>
      <c r="D346" s="189"/>
      <c r="E346" s="189"/>
      <c r="F346" s="155" t="e">
        <f>$B$18</f>
        <v>#REF!</v>
      </c>
      <c r="G346" s="177">
        <f>$F$18</f>
        <v>2700</v>
      </c>
      <c r="H346" s="166">
        <v>5</v>
      </c>
      <c r="I346" s="167"/>
      <c r="J346" s="178">
        <f t="shared" si="16"/>
        <v>0</v>
      </c>
      <c r="K346" s="141">
        <f t="shared" si="13"/>
        <v>0</v>
      </c>
      <c r="L346" s="141">
        <f t="shared" si="14"/>
        <v>0</v>
      </c>
      <c r="M346" s="140"/>
    </row>
    <row r="347" spans="2:13" ht="14.25" customHeight="1" x14ac:dyDescent="0.2">
      <c r="B347" s="236"/>
      <c r="C347" s="237"/>
      <c r="D347" s="237"/>
      <c r="E347" s="237"/>
      <c r="F347" s="153" t="e">
        <f>$B$19</f>
        <v>#REF!</v>
      </c>
      <c r="G347" s="179">
        <f>$F$19</f>
        <v>100000</v>
      </c>
      <c r="H347" s="169">
        <v>5</v>
      </c>
      <c r="I347" s="170"/>
      <c r="J347" s="180">
        <f t="shared" si="16"/>
        <v>0</v>
      </c>
      <c r="K347" s="141">
        <f t="shared" si="13"/>
        <v>0</v>
      </c>
      <c r="L347" s="141">
        <f t="shared" si="14"/>
        <v>0</v>
      </c>
      <c r="M347" s="140"/>
    </row>
    <row r="348" spans="2:13" ht="14.25" customHeight="1" x14ac:dyDescent="0.2">
      <c r="B348" s="280" t="s">
        <v>365</v>
      </c>
      <c r="C348" s="234"/>
      <c r="D348" s="234"/>
      <c r="E348" s="234"/>
      <c r="F348" s="148" t="e">
        <f>$B$14</f>
        <v>#REF!</v>
      </c>
      <c r="G348" s="175">
        <f>$F$14</f>
        <v>2700</v>
      </c>
      <c r="H348" s="163">
        <v>10</v>
      </c>
      <c r="I348" s="164"/>
      <c r="J348" s="176">
        <f t="shared" si="16"/>
        <v>0</v>
      </c>
      <c r="K348" s="141">
        <f t="shared" si="13"/>
        <v>0</v>
      </c>
      <c r="L348" s="141">
        <f t="shared" si="14"/>
        <v>0</v>
      </c>
      <c r="M348" s="140"/>
    </row>
    <row r="349" spans="2:13" ht="14.25" customHeight="1" x14ac:dyDescent="0.2">
      <c r="B349" s="281"/>
      <c r="C349" s="189"/>
      <c r="D349" s="189"/>
      <c r="E349" s="189"/>
      <c r="F349" s="155" t="e">
        <f>$B$15</f>
        <v>#REF!</v>
      </c>
      <c r="G349" s="177">
        <f>$F$15</f>
        <v>9000</v>
      </c>
      <c r="H349" s="166">
        <v>10</v>
      </c>
      <c r="I349" s="167"/>
      <c r="J349" s="178">
        <f t="shared" si="16"/>
        <v>0</v>
      </c>
      <c r="K349" s="141">
        <f t="shared" si="13"/>
        <v>0</v>
      </c>
      <c r="L349" s="141">
        <f t="shared" si="14"/>
        <v>0</v>
      </c>
      <c r="M349" s="140"/>
    </row>
    <row r="350" spans="2:13" ht="14.25" customHeight="1" x14ac:dyDescent="0.2">
      <c r="B350" s="281"/>
      <c r="C350" s="189"/>
      <c r="D350" s="189"/>
      <c r="E350" s="189"/>
      <c r="F350" s="155" t="e">
        <f>$B$16</f>
        <v>#REF!</v>
      </c>
      <c r="G350" s="177">
        <f>$F$16</f>
        <v>2700</v>
      </c>
      <c r="H350" s="166">
        <v>10</v>
      </c>
      <c r="I350" s="167"/>
      <c r="J350" s="178">
        <f t="shared" si="16"/>
        <v>0</v>
      </c>
      <c r="K350" s="141">
        <f t="shared" si="13"/>
        <v>0</v>
      </c>
      <c r="L350" s="141">
        <f t="shared" si="14"/>
        <v>0</v>
      </c>
      <c r="M350" s="140"/>
    </row>
    <row r="351" spans="2:13" ht="14.25" customHeight="1" x14ac:dyDescent="0.2">
      <c r="B351" s="281"/>
      <c r="C351" s="189"/>
      <c r="D351" s="189"/>
      <c r="E351" s="189"/>
      <c r="F351" s="155" t="e">
        <f>$B$17</f>
        <v>#REF!</v>
      </c>
      <c r="G351" s="177">
        <f>$F$17</f>
        <v>2700</v>
      </c>
      <c r="H351" s="166">
        <v>10</v>
      </c>
      <c r="I351" s="167"/>
      <c r="J351" s="178">
        <f t="shared" si="16"/>
        <v>0</v>
      </c>
      <c r="K351" s="141">
        <f t="shared" si="13"/>
        <v>0</v>
      </c>
      <c r="L351" s="141">
        <f t="shared" si="14"/>
        <v>0</v>
      </c>
      <c r="M351" s="140"/>
    </row>
    <row r="352" spans="2:13" ht="14.25" customHeight="1" x14ac:dyDescent="0.2">
      <c r="B352" s="281"/>
      <c r="C352" s="189"/>
      <c r="D352" s="189"/>
      <c r="E352" s="189"/>
      <c r="F352" s="155" t="e">
        <f>$B$18</f>
        <v>#REF!</v>
      </c>
      <c r="G352" s="177">
        <f>$F$18</f>
        <v>2700</v>
      </c>
      <c r="H352" s="166">
        <v>10</v>
      </c>
      <c r="I352" s="167"/>
      <c r="J352" s="178">
        <f t="shared" si="16"/>
        <v>0</v>
      </c>
      <c r="K352" s="141">
        <f t="shared" si="13"/>
        <v>0</v>
      </c>
      <c r="L352" s="141">
        <f t="shared" si="14"/>
        <v>0</v>
      </c>
      <c r="M352" s="140"/>
    </row>
    <row r="353" spans="2:13" ht="14.25" customHeight="1" x14ac:dyDescent="0.2">
      <c r="B353" s="236"/>
      <c r="C353" s="237"/>
      <c r="D353" s="237"/>
      <c r="E353" s="237"/>
      <c r="F353" s="153" t="e">
        <f>$B$19</f>
        <v>#REF!</v>
      </c>
      <c r="G353" s="179">
        <f>$F$19</f>
        <v>100000</v>
      </c>
      <c r="H353" s="169">
        <v>10</v>
      </c>
      <c r="I353" s="170"/>
      <c r="J353" s="180">
        <f t="shared" si="16"/>
        <v>0</v>
      </c>
      <c r="K353" s="141">
        <f t="shared" si="13"/>
        <v>0</v>
      </c>
      <c r="L353" s="141">
        <f t="shared" si="14"/>
        <v>0</v>
      </c>
      <c r="M353" s="140"/>
    </row>
    <row r="354" spans="2:13" ht="14.25" customHeight="1" x14ac:dyDescent="0.2">
      <c r="B354" s="280" t="s">
        <v>366</v>
      </c>
      <c r="C354" s="234"/>
      <c r="D354" s="234"/>
      <c r="E354" s="234"/>
      <c r="F354" s="148" t="e">
        <f>$B$14</f>
        <v>#REF!</v>
      </c>
      <c r="G354" s="175">
        <f>$F$14</f>
        <v>2700</v>
      </c>
      <c r="H354" s="166">
        <v>5</v>
      </c>
      <c r="I354" s="167"/>
      <c r="J354" s="176">
        <f t="shared" si="16"/>
        <v>0</v>
      </c>
      <c r="K354" s="141">
        <f t="shared" si="13"/>
        <v>0</v>
      </c>
      <c r="L354" s="141">
        <f t="shared" si="14"/>
        <v>0</v>
      </c>
      <c r="M354" s="140"/>
    </row>
    <row r="355" spans="2:13" ht="14.25" customHeight="1" x14ac:dyDescent="0.2">
      <c r="B355" s="281"/>
      <c r="C355" s="189"/>
      <c r="D355" s="189"/>
      <c r="E355" s="189"/>
      <c r="F355" s="155" t="e">
        <f>$B$15</f>
        <v>#REF!</v>
      </c>
      <c r="G355" s="177">
        <f>$F$15</f>
        <v>9000</v>
      </c>
      <c r="H355" s="166">
        <v>5</v>
      </c>
      <c r="I355" s="167"/>
      <c r="J355" s="178">
        <f t="shared" si="16"/>
        <v>0</v>
      </c>
      <c r="K355" s="141">
        <f t="shared" si="13"/>
        <v>0</v>
      </c>
      <c r="L355" s="141">
        <f t="shared" si="14"/>
        <v>0</v>
      </c>
      <c r="M355" s="140"/>
    </row>
    <row r="356" spans="2:13" ht="14.25" customHeight="1" x14ac:dyDescent="0.2">
      <c r="B356" s="281"/>
      <c r="C356" s="189"/>
      <c r="D356" s="189"/>
      <c r="E356" s="189"/>
      <c r="F356" s="155" t="e">
        <f>$B$16</f>
        <v>#REF!</v>
      </c>
      <c r="G356" s="177">
        <f>$F$16</f>
        <v>2700</v>
      </c>
      <c r="H356" s="166">
        <v>5</v>
      </c>
      <c r="I356" s="167"/>
      <c r="J356" s="178">
        <f t="shared" si="16"/>
        <v>0</v>
      </c>
      <c r="K356" s="141">
        <f t="shared" si="13"/>
        <v>0</v>
      </c>
      <c r="L356" s="141">
        <f t="shared" si="14"/>
        <v>0</v>
      </c>
      <c r="M356" s="140"/>
    </row>
    <row r="357" spans="2:13" ht="14.25" customHeight="1" x14ac:dyDescent="0.2">
      <c r="B357" s="281"/>
      <c r="C357" s="189"/>
      <c r="D357" s="189"/>
      <c r="E357" s="189"/>
      <c r="F357" s="155" t="e">
        <f>$B$17</f>
        <v>#REF!</v>
      </c>
      <c r="G357" s="177">
        <f>$F$17</f>
        <v>2700</v>
      </c>
      <c r="H357" s="166">
        <v>5</v>
      </c>
      <c r="I357" s="167"/>
      <c r="J357" s="178">
        <f t="shared" si="16"/>
        <v>0</v>
      </c>
      <c r="K357" s="141">
        <f t="shared" si="13"/>
        <v>0</v>
      </c>
      <c r="L357" s="141">
        <f t="shared" si="14"/>
        <v>0</v>
      </c>
      <c r="M357" s="140"/>
    </row>
    <row r="358" spans="2:13" ht="14.25" customHeight="1" x14ac:dyDescent="0.2">
      <c r="B358" s="281"/>
      <c r="C358" s="189"/>
      <c r="D358" s="189"/>
      <c r="E358" s="189"/>
      <c r="F358" s="155" t="e">
        <f>$B$18</f>
        <v>#REF!</v>
      </c>
      <c r="G358" s="177">
        <f>$F$18</f>
        <v>2700</v>
      </c>
      <c r="H358" s="166">
        <v>5</v>
      </c>
      <c r="I358" s="167"/>
      <c r="J358" s="178">
        <f t="shared" si="16"/>
        <v>0</v>
      </c>
      <c r="K358" s="141">
        <f t="shared" si="13"/>
        <v>0</v>
      </c>
      <c r="L358" s="141">
        <f t="shared" si="14"/>
        <v>0</v>
      </c>
      <c r="M358" s="140"/>
    </row>
    <row r="359" spans="2:13" ht="14.25" customHeight="1" x14ac:dyDescent="0.2">
      <c r="B359" s="236"/>
      <c r="C359" s="237"/>
      <c r="D359" s="237"/>
      <c r="E359" s="237"/>
      <c r="F359" s="153" t="e">
        <f>$B$19</f>
        <v>#REF!</v>
      </c>
      <c r="G359" s="179">
        <f>$F$19</f>
        <v>100000</v>
      </c>
      <c r="H359" s="166">
        <v>5</v>
      </c>
      <c r="I359" s="167"/>
      <c r="J359" s="180">
        <f t="shared" si="16"/>
        <v>0</v>
      </c>
      <c r="K359" s="141">
        <f t="shared" si="13"/>
        <v>0</v>
      </c>
      <c r="L359" s="141">
        <f t="shared" si="14"/>
        <v>0</v>
      </c>
      <c r="M359" s="140"/>
    </row>
    <row r="360" spans="2:13" ht="14.25" customHeight="1" x14ac:dyDescent="0.2">
      <c r="B360" s="280" t="s">
        <v>367</v>
      </c>
      <c r="C360" s="234"/>
      <c r="D360" s="234"/>
      <c r="E360" s="234"/>
      <c r="F360" s="148" t="e">
        <f>$B$14</f>
        <v>#REF!</v>
      </c>
      <c r="G360" s="175">
        <f>$F$14</f>
        <v>2700</v>
      </c>
      <c r="H360" s="163">
        <v>5</v>
      </c>
      <c r="I360" s="164"/>
      <c r="J360" s="176">
        <f t="shared" si="16"/>
        <v>0</v>
      </c>
      <c r="K360" s="141">
        <f t="shared" si="13"/>
        <v>0</v>
      </c>
      <c r="L360" s="141">
        <f t="shared" si="14"/>
        <v>0</v>
      </c>
      <c r="M360" s="140"/>
    </row>
    <row r="361" spans="2:13" ht="14.25" customHeight="1" x14ac:dyDescent="0.2">
      <c r="B361" s="281"/>
      <c r="C361" s="189"/>
      <c r="D361" s="189"/>
      <c r="E361" s="189"/>
      <c r="F361" s="155" t="e">
        <f>$B$15</f>
        <v>#REF!</v>
      </c>
      <c r="G361" s="177">
        <f>$F$15</f>
        <v>9000</v>
      </c>
      <c r="H361" s="166">
        <v>5</v>
      </c>
      <c r="I361" s="167"/>
      <c r="J361" s="178">
        <f t="shared" si="16"/>
        <v>0</v>
      </c>
      <c r="K361" s="141">
        <f t="shared" si="13"/>
        <v>0</v>
      </c>
      <c r="L361" s="141">
        <f t="shared" si="14"/>
        <v>0</v>
      </c>
      <c r="M361" s="140"/>
    </row>
    <row r="362" spans="2:13" ht="14.25" customHeight="1" x14ac:dyDescent="0.2">
      <c r="B362" s="281"/>
      <c r="C362" s="189"/>
      <c r="D362" s="189"/>
      <c r="E362" s="189"/>
      <c r="F362" s="155" t="e">
        <f>$B$16</f>
        <v>#REF!</v>
      </c>
      <c r="G362" s="177">
        <f>$F$16</f>
        <v>2700</v>
      </c>
      <c r="H362" s="166">
        <v>5</v>
      </c>
      <c r="I362" s="167"/>
      <c r="J362" s="178">
        <f t="shared" si="16"/>
        <v>0</v>
      </c>
      <c r="K362" s="141">
        <f t="shared" si="13"/>
        <v>0</v>
      </c>
      <c r="L362" s="141">
        <f t="shared" si="14"/>
        <v>0</v>
      </c>
      <c r="M362" s="140"/>
    </row>
    <row r="363" spans="2:13" ht="14.25" customHeight="1" x14ac:dyDescent="0.2">
      <c r="B363" s="281"/>
      <c r="C363" s="189"/>
      <c r="D363" s="189"/>
      <c r="E363" s="189"/>
      <c r="F363" s="155" t="e">
        <f>$B$17</f>
        <v>#REF!</v>
      </c>
      <c r="G363" s="177">
        <f>$F$17</f>
        <v>2700</v>
      </c>
      <c r="H363" s="166">
        <v>5</v>
      </c>
      <c r="I363" s="167"/>
      <c r="J363" s="178">
        <f t="shared" si="16"/>
        <v>0</v>
      </c>
      <c r="K363" s="141">
        <f t="shared" si="13"/>
        <v>0</v>
      </c>
      <c r="L363" s="141">
        <f t="shared" si="14"/>
        <v>0</v>
      </c>
      <c r="M363" s="140"/>
    </row>
    <row r="364" spans="2:13" ht="14.25" customHeight="1" x14ac:dyDescent="0.2">
      <c r="B364" s="281"/>
      <c r="C364" s="189"/>
      <c r="D364" s="189"/>
      <c r="E364" s="189"/>
      <c r="F364" s="155" t="e">
        <f>$B$18</f>
        <v>#REF!</v>
      </c>
      <c r="G364" s="177">
        <f>$F$18</f>
        <v>2700</v>
      </c>
      <c r="H364" s="166">
        <v>5</v>
      </c>
      <c r="I364" s="167"/>
      <c r="J364" s="178">
        <f t="shared" si="16"/>
        <v>0</v>
      </c>
      <c r="K364" s="141">
        <f t="shared" si="13"/>
        <v>0</v>
      </c>
      <c r="L364" s="141">
        <f t="shared" si="14"/>
        <v>0</v>
      </c>
      <c r="M364" s="140"/>
    </row>
    <row r="365" spans="2:13" ht="14.25" customHeight="1" x14ac:dyDescent="0.2">
      <c r="B365" s="236"/>
      <c r="C365" s="237"/>
      <c r="D365" s="237"/>
      <c r="E365" s="237"/>
      <c r="F365" s="153" t="e">
        <f>$B$19</f>
        <v>#REF!</v>
      </c>
      <c r="G365" s="179">
        <f>$F$19</f>
        <v>100000</v>
      </c>
      <c r="H365" s="169">
        <v>5</v>
      </c>
      <c r="I365" s="170"/>
      <c r="J365" s="180">
        <f t="shared" si="16"/>
        <v>0</v>
      </c>
      <c r="K365" s="141">
        <f t="shared" si="13"/>
        <v>0</v>
      </c>
      <c r="L365" s="141">
        <f t="shared" si="14"/>
        <v>0</v>
      </c>
      <c r="M365" s="140"/>
    </row>
    <row r="366" spans="2:13" ht="14.25" customHeight="1" x14ac:dyDescent="0.2">
      <c r="I366" s="140"/>
      <c r="K366" s="141">
        <f t="shared" si="13"/>
        <v>0</v>
      </c>
      <c r="L366" s="141">
        <f t="shared" si="14"/>
        <v>0</v>
      </c>
      <c r="M366" s="140"/>
    </row>
    <row r="367" spans="2:13" ht="14.25" customHeight="1" x14ac:dyDescent="0.2">
      <c r="B367" s="278" t="s">
        <v>368</v>
      </c>
      <c r="C367" s="234"/>
      <c r="D367" s="234"/>
      <c r="E367" s="234"/>
      <c r="F367" s="159"/>
      <c r="G367" s="159"/>
      <c r="H367" s="159"/>
      <c r="I367" s="160"/>
      <c r="J367" s="161"/>
      <c r="K367" s="141">
        <f t="shared" si="13"/>
        <v>0</v>
      </c>
      <c r="L367" s="141">
        <f t="shared" si="14"/>
        <v>0</v>
      </c>
      <c r="M367" s="140"/>
    </row>
    <row r="368" spans="2:13" ht="14.25" customHeight="1" x14ac:dyDescent="0.2">
      <c r="B368" s="279" t="s">
        <v>311</v>
      </c>
      <c r="C368" s="191"/>
      <c r="D368" s="191"/>
      <c r="E368" s="192"/>
      <c r="F368" s="172" t="s">
        <v>312</v>
      </c>
      <c r="G368" s="173" t="s">
        <v>313</v>
      </c>
      <c r="H368" s="172" t="s">
        <v>314</v>
      </c>
      <c r="I368" s="174" t="s">
        <v>315</v>
      </c>
      <c r="J368" s="172" t="s">
        <v>295</v>
      </c>
      <c r="K368" s="141" t="str">
        <f t="shared" si="13"/>
        <v>Produtividade (1)</v>
      </c>
      <c r="L368" s="141" t="str">
        <f t="shared" si="14"/>
        <v>Ambiente</v>
      </c>
      <c r="M368" s="140"/>
    </row>
    <row r="369" spans="2:13" ht="14.25" customHeight="1" x14ac:dyDescent="0.2">
      <c r="B369" s="280" t="s">
        <v>369</v>
      </c>
      <c r="C369" s="234"/>
      <c r="D369" s="234"/>
      <c r="E369" s="234"/>
      <c r="F369" s="148" t="e">
        <f>$B$14</f>
        <v>#REF!</v>
      </c>
      <c r="G369" s="175">
        <f>$F$14</f>
        <v>2700</v>
      </c>
      <c r="H369" s="175">
        <v>1</v>
      </c>
      <c r="I369" s="181"/>
      <c r="J369" s="176">
        <f t="shared" ref="J369:J392" si="17">IF(I369=0,0,(G369/(I369/H369)))</f>
        <v>0</v>
      </c>
      <c r="K369" s="141">
        <f t="shared" si="13"/>
        <v>0</v>
      </c>
      <c r="L369" s="141">
        <f t="shared" si="14"/>
        <v>0</v>
      </c>
      <c r="M369" s="140"/>
    </row>
    <row r="370" spans="2:13" ht="14.25" customHeight="1" x14ac:dyDescent="0.2">
      <c r="B370" s="281"/>
      <c r="C370" s="189"/>
      <c r="D370" s="189"/>
      <c r="E370" s="189"/>
      <c r="F370" s="155" t="e">
        <f>$B$15</f>
        <v>#REF!</v>
      </c>
      <c r="G370" s="177">
        <f>$F$15</f>
        <v>9000</v>
      </c>
      <c r="H370" s="177">
        <v>1</v>
      </c>
      <c r="I370" s="182"/>
      <c r="J370" s="178">
        <f t="shared" si="17"/>
        <v>0</v>
      </c>
      <c r="K370" s="141">
        <f t="shared" si="13"/>
        <v>0</v>
      </c>
      <c r="L370" s="141">
        <f t="shared" si="14"/>
        <v>0</v>
      </c>
      <c r="M370" s="140"/>
    </row>
    <row r="371" spans="2:13" ht="14.25" customHeight="1" x14ac:dyDescent="0.2">
      <c r="B371" s="281"/>
      <c r="C371" s="189"/>
      <c r="D371" s="189"/>
      <c r="E371" s="189"/>
      <c r="F371" s="155" t="e">
        <f>$B$16</f>
        <v>#REF!</v>
      </c>
      <c r="G371" s="177">
        <f>$F$16</f>
        <v>2700</v>
      </c>
      <c r="H371" s="177">
        <v>1</v>
      </c>
      <c r="I371" s="182"/>
      <c r="J371" s="178">
        <f t="shared" si="17"/>
        <v>0</v>
      </c>
      <c r="K371" s="141">
        <f t="shared" si="13"/>
        <v>0</v>
      </c>
      <c r="L371" s="141">
        <f t="shared" si="14"/>
        <v>0</v>
      </c>
      <c r="M371" s="140"/>
    </row>
    <row r="372" spans="2:13" ht="14.25" customHeight="1" x14ac:dyDescent="0.2">
      <c r="B372" s="281"/>
      <c r="C372" s="189"/>
      <c r="D372" s="189"/>
      <c r="E372" s="189"/>
      <c r="F372" s="155" t="e">
        <f>$B$17</f>
        <v>#REF!</v>
      </c>
      <c r="G372" s="177">
        <f>$F$17</f>
        <v>2700</v>
      </c>
      <c r="H372" s="177">
        <v>1</v>
      </c>
      <c r="I372" s="182"/>
      <c r="J372" s="178">
        <f t="shared" si="17"/>
        <v>0</v>
      </c>
      <c r="K372" s="141">
        <f t="shared" si="13"/>
        <v>0</v>
      </c>
      <c r="L372" s="141">
        <f t="shared" si="14"/>
        <v>0</v>
      </c>
      <c r="M372" s="140"/>
    </row>
    <row r="373" spans="2:13" ht="14.25" customHeight="1" x14ac:dyDescent="0.2">
      <c r="B373" s="281"/>
      <c r="C373" s="189"/>
      <c r="D373" s="189"/>
      <c r="E373" s="189"/>
      <c r="F373" s="155" t="e">
        <f>$B$18</f>
        <v>#REF!</v>
      </c>
      <c r="G373" s="177">
        <f>$F$18</f>
        <v>2700</v>
      </c>
      <c r="H373" s="177">
        <v>1</v>
      </c>
      <c r="I373" s="182"/>
      <c r="J373" s="178">
        <f t="shared" si="17"/>
        <v>0</v>
      </c>
      <c r="K373" s="141">
        <f t="shared" si="13"/>
        <v>0</v>
      </c>
      <c r="L373" s="141">
        <f t="shared" si="14"/>
        <v>0</v>
      </c>
      <c r="M373" s="140"/>
    </row>
    <row r="374" spans="2:13" ht="14.25" customHeight="1" x14ac:dyDescent="0.2">
      <c r="B374" s="236"/>
      <c r="C374" s="237"/>
      <c r="D374" s="237"/>
      <c r="E374" s="237"/>
      <c r="F374" s="153" t="e">
        <f>$B$19</f>
        <v>#REF!</v>
      </c>
      <c r="G374" s="179">
        <f>$F$19</f>
        <v>100000</v>
      </c>
      <c r="H374" s="179">
        <v>1</v>
      </c>
      <c r="I374" s="183"/>
      <c r="J374" s="180">
        <f t="shared" si="17"/>
        <v>0</v>
      </c>
      <c r="K374" s="141">
        <f t="shared" si="13"/>
        <v>0</v>
      </c>
      <c r="L374" s="141">
        <f t="shared" si="14"/>
        <v>0</v>
      </c>
      <c r="M374" s="140"/>
    </row>
    <row r="375" spans="2:13" ht="14.25" customHeight="1" x14ac:dyDescent="0.2">
      <c r="B375" s="280" t="s">
        <v>370</v>
      </c>
      <c r="C375" s="234"/>
      <c r="D375" s="234"/>
      <c r="E375" s="234"/>
      <c r="F375" s="148" t="e">
        <f>$B$14</f>
        <v>#REF!</v>
      </c>
      <c r="G375" s="175">
        <f>$F$14</f>
        <v>2700</v>
      </c>
      <c r="H375" s="175">
        <v>1</v>
      </c>
      <c r="I375" s="181"/>
      <c r="J375" s="176">
        <f t="shared" si="17"/>
        <v>0</v>
      </c>
      <c r="K375" s="141">
        <f t="shared" si="13"/>
        <v>0</v>
      </c>
      <c r="L375" s="141">
        <f t="shared" si="14"/>
        <v>0</v>
      </c>
      <c r="M375" s="140"/>
    </row>
    <row r="376" spans="2:13" ht="14.25" customHeight="1" x14ac:dyDescent="0.2">
      <c r="B376" s="281"/>
      <c r="C376" s="189"/>
      <c r="D376" s="189"/>
      <c r="E376" s="189"/>
      <c r="F376" s="155" t="e">
        <f>$B$15</f>
        <v>#REF!</v>
      </c>
      <c r="G376" s="177">
        <f>$F$15</f>
        <v>9000</v>
      </c>
      <c r="H376" s="177">
        <v>1</v>
      </c>
      <c r="I376" s="182"/>
      <c r="J376" s="178">
        <f t="shared" si="17"/>
        <v>0</v>
      </c>
      <c r="K376" s="141">
        <f t="shared" si="13"/>
        <v>0</v>
      </c>
      <c r="L376" s="141">
        <f t="shared" si="14"/>
        <v>0</v>
      </c>
      <c r="M376" s="140"/>
    </row>
    <row r="377" spans="2:13" ht="14.25" customHeight="1" x14ac:dyDescent="0.2">
      <c r="B377" s="281"/>
      <c r="C377" s="189"/>
      <c r="D377" s="189"/>
      <c r="E377" s="189"/>
      <c r="F377" s="155" t="e">
        <f>$B$16</f>
        <v>#REF!</v>
      </c>
      <c r="G377" s="177">
        <f>$F$16</f>
        <v>2700</v>
      </c>
      <c r="H377" s="177">
        <v>1</v>
      </c>
      <c r="I377" s="182"/>
      <c r="J377" s="178">
        <f t="shared" si="17"/>
        <v>0</v>
      </c>
      <c r="K377" s="141">
        <f t="shared" si="13"/>
        <v>0</v>
      </c>
      <c r="L377" s="141">
        <f t="shared" si="14"/>
        <v>0</v>
      </c>
      <c r="M377" s="140"/>
    </row>
    <row r="378" spans="2:13" ht="14.25" customHeight="1" x14ac:dyDescent="0.2">
      <c r="B378" s="281"/>
      <c r="C378" s="189"/>
      <c r="D378" s="189"/>
      <c r="E378" s="189"/>
      <c r="F378" s="155" t="e">
        <f>$B$17</f>
        <v>#REF!</v>
      </c>
      <c r="G378" s="177">
        <f>$F$17</f>
        <v>2700</v>
      </c>
      <c r="H378" s="177">
        <v>1</v>
      </c>
      <c r="I378" s="182"/>
      <c r="J378" s="178">
        <f t="shared" si="17"/>
        <v>0</v>
      </c>
      <c r="K378" s="141">
        <f t="shared" si="13"/>
        <v>0</v>
      </c>
      <c r="L378" s="141">
        <f t="shared" si="14"/>
        <v>0</v>
      </c>
      <c r="M378" s="140"/>
    </row>
    <row r="379" spans="2:13" ht="14.25" customHeight="1" x14ac:dyDescent="0.2">
      <c r="B379" s="281"/>
      <c r="C379" s="189"/>
      <c r="D379" s="189"/>
      <c r="E379" s="189"/>
      <c r="F379" s="155" t="e">
        <f>$B$18</f>
        <v>#REF!</v>
      </c>
      <c r="G379" s="177">
        <f>$F$18</f>
        <v>2700</v>
      </c>
      <c r="H379" s="177">
        <v>1</v>
      </c>
      <c r="I379" s="182"/>
      <c r="J379" s="178">
        <f t="shared" si="17"/>
        <v>0</v>
      </c>
      <c r="K379" s="141">
        <f t="shared" si="13"/>
        <v>0</v>
      </c>
      <c r="L379" s="141">
        <f t="shared" si="14"/>
        <v>0</v>
      </c>
      <c r="M379" s="140"/>
    </row>
    <row r="380" spans="2:13" ht="14.25" customHeight="1" x14ac:dyDescent="0.2">
      <c r="B380" s="236"/>
      <c r="C380" s="237"/>
      <c r="D380" s="237"/>
      <c r="E380" s="237"/>
      <c r="F380" s="153" t="e">
        <f>$B$19</f>
        <v>#REF!</v>
      </c>
      <c r="G380" s="179">
        <f>$F$19</f>
        <v>100000</v>
      </c>
      <c r="H380" s="179">
        <v>1</v>
      </c>
      <c r="I380" s="183"/>
      <c r="J380" s="180">
        <f t="shared" si="17"/>
        <v>0</v>
      </c>
      <c r="K380" s="141">
        <f t="shared" si="13"/>
        <v>0</v>
      </c>
      <c r="L380" s="141">
        <f t="shared" si="14"/>
        <v>0</v>
      </c>
      <c r="M380" s="140"/>
    </row>
    <row r="381" spans="2:13" ht="14.25" customHeight="1" x14ac:dyDescent="0.2">
      <c r="B381" s="280" t="s">
        <v>371</v>
      </c>
      <c r="C381" s="234"/>
      <c r="D381" s="234"/>
      <c r="E381" s="234"/>
      <c r="F381" s="148" t="e">
        <f>$B$14</f>
        <v>#REF!</v>
      </c>
      <c r="G381" s="175">
        <f>$F$14</f>
        <v>2700</v>
      </c>
      <c r="H381" s="175">
        <v>1</v>
      </c>
      <c r="I381" s="181"/>
      <c r="J381" s="176">
        <f t="shared" si="17"/>
        <v>0</v>
      </c>
      <c r="K381" s="141">
        <f t="shared" si="13"/>
        <v>0</v>
      </c>
      <c r="L381" s="141">
        <f t="shared" si="14"/>
        <v>0</v>
      </c>
      <c r="M381" s="140"/>
    </row>
    <row r="382" spans="2:13" ht="14.25" customHeight="1" x14ac:dyDescent="0.2">
      <c r="B382" s="281"/>
      <c r="C382" s="189"/>
      <c r="D382" s="189"/>
      <c r="E382" s="189"/>
      <c r="F382" s="155" t="e">
        <f>$B$15</f>
        <v>#REF!</v>
      </c>
      <c r="G382" s="177">
        <f>$F$15</f>
        <v>9000</v>
      </c>
      <c r="H382" s="177">
        <v>1</v>
      </c>
      <c r="I382" s="182"/>
      <c r="J382" s="178">
        <f t="shared" si="17"/>
        <v>0</v>
      </c>
      <c r="K382" s="141">
        <f t="shared" si="13"/>
        <v>0</v>
      </c>
      <c r="L382" s="141">
        <f t="shared" si="14"/>
        <v>0</v>
      </c>
      <c r="M382" s="140"/>
    </row>
    <row r="383" spans="2:13" ht="14.25" customHeight="1" x14ac:dyDescent="0.2">
      <c r="B383" s="281"/>
      <c r="C383" s="189"/>
      <c r="D383" s="189"/>
      <c r="E383" s="189"/>
      <c r="F383" s="155" t="e">
        <f>$B$16</f>
        <v>#REF!</v>
      </c>
      <c r="G383" s="177">
        <f>$F$16</f>
        <v>2700</v>
      </c>
      <c r="H383" s="177">
        <v>1</v>
      </c>
      <c r="I383" s="182"/>
      <c r="J383" s="178">
        <f t="shared" si="17"/>
        <v>0</v>
      </c>
      <c r="K383" s="141">
        <f t="shared" si="13"/>
        <v>0</v>
      </c>
      <c r="L383" s="141">
        <f t="shared" si="14"/>
        <v>0</v>
      </c>
      <c r="M383" s="140"/>
    </row>
    <row r="384" spans="2:13" ht="14.25" customHeight="1" x14ac:dyDescent="0.2">
      <c r="B384" s="281"/>
      <c r="C384" s="189"/>
      <c r="D384" s="189"/>
      <c r="E384" s="189"/>
      <c r="F384" s="155" t="e">
        <f>$B$17</f>
        <v>#REF!</v>
      </c>
      <c r="G384" s="177">
        <f>$F$17</f>
        <v>2700</v>
      </c>
      <c r="H384" s="177">
        <v>1</v>
      </c>
      <c r="I384" s="182"/>
      <c r="J384" s="178">
        <f t="shared" si="17"/>
        <v>0</v>
      </c>
      <c r="K384" s="141">
        <f t="shared" si="13"/>
        <v>0</v>
      </c>
      <c r="L384" s="141">
        <f t="shared" si="14"/>
        <v>0</v>
      </c>
      <c r="M384" s="140"/>
    </row>
    <row r="385" spans="2:13" ht="14.25" customHeight="1" x14ac:dyDescent="0.2">
      <c r="B385" s="281"/>
      <c r="C385" s="189"/>
      <c r="D385" s="189"/>
      <c r="E385" s="189"/>
      <c r="F385" s="155" t="e">
        <f>$B$18</f>
        <v>#REF!</v>
      </c>
      <c r="G385" s="177">
        <f>$F$18</f>
        <v>2700</v>
      </c>
      <c r="H385" s="177">
        <v>1</v>
      </c>
      <c r="I385" s="182"/>
      <c r="J385" s="178">
        <f t="shared" si="17"/>
        <v>0</v>
      </c>
      <c r="K385" s="141">
        <f t="shared" si="13"/>
        <v>0</v>
      </c>
      <c r="L385" s="141">
        <f t="shared" si="14"/>
        <v>0</v>
      </c>
      <c r="M385" s="140"/>
    </row>
    <row r="386" spans="2:13" ht="14.25" customHeight="1" x14ac:dyDescent="0.2">
      <c r="B386" s="236"/>
      <c r="C386" s="237"/>
      <c r="D386" s="237"/>
      <c r="E386" s="237"/>
      <c r="F386" s="153" t="e">
        <f>$B$19</f>
        <v>#REF!</v>
      </c>
      <c r="G386" s="179">
        <f>$F$19</f>
        <v>100000</v>
      </c>
      <c r="H386" s="179">
        <v>1</v>
      </c>
      <c r="I386" s="183"/>
      <c r="J386" s="180">
        <f t="shared" si="17"/>
        <v>0</v>
      </c>
      <c r="K386" s="141">
        <f t="shared" si="13"/>
        <v>0</v>
      </c>
      <c r="L386" s="141">
        <f t="shared" si="14"/>
        <v>0</v>
      </c>
      <c r="M386" s="140"/>
    </row>
    <row r="387" spans="2:13" ht="14.25" customHeight="1" x14ac:dyDescent="0.2">
      <c r="B387" s="280" t="s">
        <v>372</v>
      </c>
      <c r="C387" s="234"/>
      <c r="D387" s="234"/>
      <c r="E387" s="234"/>
      <c r="F387" s="148" t="e">
        <f>$B$14</f>
        <v>#REF!</v>
      </c>
      <c r="G387" s="175">
        <f>$F$14</f>
        <v>2700</v>
      </c>
      <c r="H387" s="175">
        <v>1</v>
      </c>
      <c r="I387" s="181"/>
      <c r="J387" s="176">
        <f t="shared" si="17"/>
        <v>0</v>
      </c>
      <c r="K387" s="141">
        <f t="shared" si="13"/>
        <v>0</v>
      </c>
      <c r="L387" s="141">
        <f t="shared" si="14"/>
        <v>0</v>
      </c>
      <c r="M387" s="140"/>
    </row>
    <row r="388" spans="2:13" ht="14.25" customHeight="1" x14ac:dyDescent="0.2">
      <c r="B388" s="281"/>
      <c r="C388" s="189"/>
      <c r="D388" s="189"/>
      <c r="E388" s="189"/>
      <c r="F388" s="155" t="e">
        <f>$B$15</f>
        <v>#REF!</v>
      </c>
      <c r="G388" s="177">
        <f>$F$15</f>
        <v>9000</v>
      </c>
      <c r="H388" s="177">
        <v>1</v>
      </c>
      <c r="I388" s="182"/>
      <c r="J388" s="178">
        <f t="shared" si="17"/>
        <v>0</v>
      </c>
      <c r="K388" s="141">
        <f t="shared" si="13"/>
        <v>0</v>
      </c>
      <c r="L388" s="141">
        <f t="shared" si="14"/>
        <v>0</v>
      </c>
      <c r="M388" s="140"/>
    </row>
    <row r="389" spans="2:13" ht="14.25" customHeight="1" x14ac:dyDescent="0.2">
      <c r="B389" s="281"/>
      <c r="C389" s="189"/>
      <c r="D389" s="189"/>
      <c r="E389" s="189"/>
      <c r="F389" s="155" t="e">
        <f>$B$16</f>
        <v>#REF!</v>
      </c>
      <c r="G389" s="177">
        <f>$F$16</f>
        <v>2700</v>
      </c>
      <c r="H389" s="177">
        <v>1</v>
      </c>
      <c r="I389" s="182"/>
      <c r="J389" s="178">
        <f t="shared" si="17"/>
        <v>0</v>
      </c>
      <c r="K389" s="141">
        <f t="shared" si="13"/>
        <v>0</v>
      </c>
      <c r="L389" s="141">
        <f t="shared" si="14"/>
        <v>0</v>
      </c>
      <c r="M389" s="140"/>
    </row>
    <row r="390" spans="2:13" ht="14.25" customHeight="1" x14ac:dyDescent="0.2">
      <c r="B390" s="281"/>
      <c r="C390" s="189"/>
      <c r="D390" s="189"/>
      <c r="E390" s="189"/>
      <c r="F390" s="155" t="e">
        <f>$B$17</f>
        <v>#REF!</v>
      </c>
      <c r="G390" s="177">
        <f>$F$17</f>
        <v>2700</v>
      </c>
      <c r="H390" s="177">
        <v>1</v>
      </c>
      <c r="I390" s="182"/>
      <c r="J390" s="178">
        <f t="shared" si="17"/>
        <v>0</v>
      </c>
      <c r="K390" s="141">
        <f t="shared" si="13"/>
        <v>0</v>
      </c>
      <c r="L390" s="141">
        <f t="shared" si="14"/>
        <v>0</v>
      </c>
      <c r="M390" s="140"/>
    </row>
    <row r="391" spans="2:13" ht="14.25" customHeight="1" x14ac:dyDescent="0.2">
      <c r="B391" s="281"/>
      <c r="C391" s="189"/>
      <c r="D391" s="189"/>
      <c r="E391" s="189"/>
      <c r="F391" s="155" t="e">
        <f>$B$18</f>
        <v>#REF!</v>
      </c>
      <c r="G391" s="177">
        <f>$F$18</f>
        <v>2700</v>
      </c>
      <c r="H391" s="177">
        <v>1</v>
      </c>
      <c r="I391" s="182"/>
      <c r="J391" s="178">
        <f t="shared" si="17"/>
        <v>0</v>
      </c>
      <c r="K391" s="141">
        <f t="shared" si="13"/>
        <v>0</v>
      </c>
      <c r="L391" s="141">
        <f t="shared" si="14"/>
        <v>0</v>
      </c>
      <c r="M391" s="140"/>
    </row>
    <row r="392" spans="2:13" ht="14.25" customHeight="1" x14ac:dyDescent="0.2">
      <c r="B392" s="236"/>
      <c r="C392" s="237"/>
      <c r="D392" s="237"/>
      <c r="E392" s="237"/>
      <c r="F392" s="153" t="e">
        <f>$B$19</f>
        <v>#REF!</v>
      </c>
      <c r="G392" s="179">
        <f>$F$19</f>
        <v>100000</v>
      </c>
      <c r="H392" s="179">
        <v>1</v>
      </c>
      <c r="I392" s="183"/>
      <c r="J392" s="180">
        <f t="shared" si="17"/>
        <v>0</v>
      </c>
      <c r="K392" s="141">
        <f t="shared" si="13"/>
        <v>0</v>
      </c>
      <c r="L392" s="141">
        <f t="shared" si="14"/>
        <v>0</v>
      </c>
      <c r="M392" s="140"/>
    </row>
    <row r="393" spans="2:13" ht="14.25" customHeight="1" x14ac:dyDescent="0.2">
      <c r="I393" s="140"/>
      <c r="K393" s="141">
        <f t="shared" si="13"/>
        <v>0</v>
      </c>
      <c r="L393" s="141">
        <f t="shared" si="14"/>
        <v>0</v>
      </c>
      <c r="M393" s="140"/>
    </row>
    <row r="394" spans="2:13" ht="14.25" customHeight="1" x14ac:dyDescent="0.2">
      <c r="B394" s="278" t="s">
        <v>346</v>
      </c>
      <c r="C394" s="234"/>
      <c r="D394" s="234"/>
      <c r="E394" s="234"/>
      <c r="F394" s="159"/>
      <c r="G394" s="159"/>
      <c r="H394" s="159"/>
      <c r="I394" s="160"/>
      <c r="J394" s="161"/>
      <c r="K394" s="141">
        <f t="shared" si="13"/>
        <v>0</v>
      </c>
      <c r="L394" s="141">
        <f t="shared" si="14"/>
        <v>0</v>
      </c>
      <c r="M394" s="140"/>
    </row>
    <row r="395" spans="2:13" ht="14.25" customHeight="1" x14ac:dyDescent="0.2">
      <c r="B395" s="279" t="s">
        <v>311</v>
      </c>
      <c r="C395" s="191"/>
      <c r="D395" s="191"/>
      <c r="E395" s="192"/>
      <c r="F395" s="172" t="s">
        <v>312</v>
      </c>
      <c r="G395" s="173" t="s">
        <v>313</v>
      </c>
      <c r="H395" s="172" t="s">
        <v>347</v>
      </c>
      <c r="I395" s="174" t="s">
        <v>348</v>
      </c>
      <c r="J395" s="172" t="s">
        <v>295</v>
      </c>
      <c r="K395" s="141" t="str">
        <f t="shared" si="13"/>
        <v>Produtividade (1)</v>
      </c>
      <c r="L395" s="141" t="str">
        <f t="shared" si="14"/>
        <v>Ambiente</v>
      </c>
      <c r="M395" s="140"/>
    </row>
    <row r="396" spans="2:13" ht="14.25" customHeight="1" x14ac:dyDescent="0.2">
      <c r="B396" s="280" t="s">
        <v>373</v>
      </c>
      <c r="C396" s="234"/>
      <c r="D396" s="234"/>
      <c r="E396" s="234"/>
      <c r="F396" s="148" t="e">
        <f>$B$14</f>
        <v>#REF!</v>
      </c>
      <c r="G396" s="175">
        <f>$F$14</f>
        <v>2700</v>
      </c>
      <c r="H396" s="175">
        <v>1</v>
      </c>
      <c r="I396" s="181"/>
      <c r="J396" s="176">
        <f t="shared" ref="J396:J407" si="18">IF(I396=0,0,(G396/(I396/H396)))</f>
        <v>0</v>
      </c>
      <c r="K396" s="141">
        <f t="shared" si="13"/>
        <v>0</v>
      </c>
      <c r="L396" s="141">
        <f t="shared" si="14"/>
        <v>0</v>
      </c>
      <c r="M396" s="140"/>
    </row>
    <row r="397" spans="2:13" ht="14.25" customHeight="1" x14ac:dyDescent="0.2">
      <c r="B397" s="281"/>
      <c r="C397" s="189"/>
      <c r="D397" s="189"/>
      <c r="E397" s="189"/>
      <c r="F397" s="155" t="e">
        <f>$B$15</f>
        <v>#REF!</v>
      </c>
      <c r="G397" s="177">
        <f>$F$15</f>
        <v>9000</v>
      </c>
      <c r="H397" s="177">
        <v>1</v>
      </c>
      <c r="I397" s="182"/>
      <c r="J397" s="178">
        <f t="shared" si="18"/>
        <v>0</v>
      </c>
      <c r="K397" s="141">
        <f t="shared" si="13"/>
        <v>0</v>
      </c>
      <c r="L397" s="141">
        <f t="shared" si="14"/>
        <v>0</v>
      </c>
      <c r="M397" s="140"/>
    </row>
    <row r="398" spans="2:13" ht="14.25" customHeight="1" x14ac:dyDescent="0.2">
      <c r="B398" s="281"/>
      <c r="C398" s="189"/>
      <c r="D398" s="189"/>
      <c r="E398" s="189"/>
      <c r="F398" s="155" t="e">
        <f>$B$16</f>
        <v>#REF!</v>
      </c>
      <c r="G398" s="177">
        <f>$F$16</f>
        <v>2700</v>
      </c>
      <c r="H398" s="177">
        <v>1</v>
      </c>
      <c r="I398" s="182"/>
      <c r="J398" s="178">
        <f t="shared" si="18"/>
        <v>0</v>
      </c>
      <c r="K398" s="141">
        <f t="shared" si="13"/>
        <v>0</v>
      </c>
      <c r="L398" s="141">
        <f t="shared" si="14"/>
        <v>0</v>
      </c>
      <c r="M398" s="140"/>
    </row>
    <row r="399" spans="2:13" ht="14.25" customHeight="1" x14ac:dyDescent="0.2">
      <c r="B399" s="281"/>
      <c r="C399" s="189"/>
      <c r="D399" s="189"/>
      <c r="E399" s="189"/>
      <c r="F399" s="155" t="e">
        <f>$B$17</f>
        <v>#REF!</v>
      </c>
      <c r="G399" s="177">
        <f>$F$17</f>
        <v>2700</v>
      </c>
      <c r="H399" s="177">
        <v>1</v>
      </c>
      <c r="I399" s="182"/>
      <c r="J399" s="178">
        <f t="shared" si="18"/>
        <v>0</v>
      </c>
      <c r="K399" s="141">
        <f t="shared" si="13"/>
        <v>0</v>
      </c>
      <c r="L399" s="141">
        <f t="shared" si="14"/>
        <v>0</v>
      </c>
      <c r="M399" s="140"/>
    </row>
    <row r="400" spans="2:13" ht="14.25" customHeight="1" x14ac:dyDescent="0.2">
      <c r="B400" s="281"/>
      <c r="C400" s="189"/>
      <c r="D400" s="189"/>
      <c r="E400" s="189"/>
      <c r="F400" s="155" t="e">
        <f>$B$18</f>
        <v>#REF!</v>
      </c>
      <c r="G400" s="177">
        <f>$F$18</f>
        <v>2700</v>
      </c>
      <c r="H400" s="177">
        <v>1</v>
      </c>
      <c r="I400" s="182"/>
      <c r="J400" s="178">
        <f t="shared" si="18"/>
        <v>0</v>
      </c>
      <c r="K400" s="141">
        <f t="shared" si="13"/>
        <v>0</v>
      </c>
      <c r="L400" s="141">
        <f t="shared" si="14"/>
        <v>0</v>
      </c>
      <c r="M400" s="140"/>
    </row>
    <row r="401" spans="2:13" ht="14.25" customHeight="1" x14ac:dyDescent="0.2">
      <c r="B401" s="236"/>
      <c r="C401" s="237"/>
      <c r="D401" s="237"/>
      <c r="E401" s="237"/>
      <c r="F401" s="153" t="e">
        <f>$B$19</f>
        <v>#REF!</v>
      </c>
      <c r="G401" s="179">
        <f>$F$19</f>
        <v>100000</v>
      </c>
      <c r="H401" s="179">
        <v>1</v>
      </c>
      <c r="I401" s="183"/>
      <c r="J401" s="180">
        <f t="shared" si="18"/>
        <v>0</v>
      </c>
      <c r="K401" s="141">
        <f t="shared" si="13"/>
        <v>0</v>
      </c>
      <c r="L401" s="141">
        <f t="shared" si="14"/>
        <v>0</v>
      </c>
      <c r="M401" s="140"/>
    </row>
    <row r="402" spans="2:13" ht="14.25" customHeight="1" x14ac:dyDescent="0.2">
      <c r="B402" s="280" t="s">
        <v>374</v>
      </c>
      <c r="C402" s="234"/>
      <c r="D402" s="234"/>
      <c r="E402" s="234"/>
      <c r="F402" s="148" t="e">
        <f>$B$14</f>
        <v>#REF!</v>
      </c>
      <c r="G402" s="175">
        <f>$F$14</f>
        <v>2700</v>
      </c>
      <c r="H402" s="175">
        <v>1</v>
      </c>
      <c r="I402" s="181"/>
      <c r="J402" s="176">
        <f t="shared" si="18"/>
        <v>0</v>
      </c>
      <c r="K402" s="141">
        <f t="shared" si="13"/>
        <v>0</v>
      </c>
      <c r="L402" s="141">
        <f t="shared" si="14"/>
        <v>0</v>
      </c>
      <c r="M402" s="140"/>
    </row>
    <row r="403" spans="2:13" ht="14.25" customHeight="1" x14ac:dyDescent="0.2">
      <c r="B403" s="281"/>
      <c r="C403" s="189"/>
      <c r="D403" s="189"/>
      <c r="E403" s="189"/>
      <c r="F403" s="155" t="e">
        <f>$B$15</f>
        <v>#REF!</v>
      </c>
      <c r="G403" s="177">
        <f>$F$15</f>
        <v>9000</v>
      </c>
      <c r="H403" s="177">
        <v>1</v>
      </c>
      <c r="I403" s="182"/>
      <c r="J403" s="178">
        <f t="shared" si="18"/>
        <v>0</v>
      </c>
      <c r="K403" s="141">
        <f t="shared" si="13"/>
        <v>0</v>
      </c>
      <c r="L403" s="141">
        <f t="shared" si="14"/>
        <v>0</v>
      </c>
      <c r="M403" s="140"/>
    </row>
    <row r="404" spans="2:13" ht="14.25" customHeight="1" x14ac:dyDescent="0.2">
      <c r="B404" s="281"/>
      <c r="C404" s="189"/>
      <c r="D404" s="189"/>
      <c r="E404" s="189"/>
      <c r="F404" s="155" t="e">
        <f>$B$16</f>
        <v>#REF!</v>
      </c>
      <c r="G404" s="177">
        <f>$F$16</f>
        <v>2700</v>
      </c>
      <c r="H404" s="177">
        <v>1</v>
      </c>
      <c r="I404" s="182"/>
      <c r="J404" s="178">
        <f t="shared" si="18"/>
        <v>0</v>
      </c>
      <c r="K404" s="141">
        <f t="shared" si="13"/>
        <v>0</v>
      </c>
      <c r="L404" s="141">
        <f t="shared" si="14"/>
        <v>0</v>
      </c>
      <c r="M404" s="140"/>
    </row>
    <row r="405" spans="2:13" ht="14.25" customHeight="1" x14ac:dyDescent="0.2">
      <c r="B405" s="281"/>
      <c r="C405" s="189"/>
      <c r="D405" s="189"/>
      <c r="E405" s="189"/>
      <c r="F405" s="155" t="e">
        <f>$B$17</f>
        <v>#REF!</v>
      </c>
      <c r="G405" s="177">
        <f>$F$17</f>
        <v>2700</v>
      </c>
      <c r="H405" s="177">
        <v>1</v>
      </c>
      <c r="I405" s="182"/>
      <c r="J405" s="178">
        <f t="shared" si="18"/>
        <v>0</v>
      </c>
      <c r="K405" s="141">
        <f t="shared" si="13"/>
        <v>0</v>
      </c>
      <c r="L405" s="141">
        <f t="shared" si="14"/>
        <v>0</v>
      </c>
      <c r="M405" s="140"/>
    </row>
    <row r="406" spans="2:13" ht="14.25" customHeight="1" x14ac:dyDescent="0.2">
      <c r="B406" s="281"/>
      <c r="C406" s="189"/>
      <c r="D406" s="189"/>
      <c r="E406" s="189"/>
      <c r="F406" s="155" t="e">
        <f>$B$18</f>
        <v>#REF!</v>
      </c>
      <c r="G406" s="177">
        <f>$F$18</f>
        <v>2700</v>
      </c>
      <c r="H406" s="177">
        <v>1</v>
      </c>
      <c r="I406" s="182"/>
      <c r="J406" s="178">
        <f t="shared" si="18"/>
        <v>0</v>
      </c>
      <c r="K406" s="141">
        <f t="shared" si="13"/>
        <v>0</v>
      </c>
      <c r="L406" s="141">
        <f t="shared" si="14"/>
        <v>0</v>
      </c>
      <c r="M406" s="140"/>
    </row>
    <row r="407" spans="2:13" ht="14.25" customHeight="1" x14ac:dyDescent="0.2">
      <c r="B407" s="236"/>
      <c r="C407" s="237"/>
      <c r="D407" s="237"/>
      <c r="E407" s="237"/>
      <c r="F407" s="153" t="e">
        <f>$B$19</f>
        <v>#REF!</v>
      </c>
      <c r="G407" s="179">
        <f>$F$19</f>
        <v>100000</v>
      </c>
      <c r="H407" s="179">
        <v>1</v>
      </c>
      <c r="I407" s="183"/>
      <c r="J407" s="180">
        <f t="shared" si="18"/>
        <v>0</v>
      </c>
      <c r="K407" s="141">
        <f t="shared" si="13"/>
        <v>0</v>
      </c>
      <c r="L407" s="141">
        <f t="shared" si="14"/>
        <v>0</v>
      </c>
      <c r="M407" s="140"/>
    </row>
    <row r="408" spans="2:13" ht="14.25" customHeight="1" x14ac:dyDescent="0.2">
      <c r="I408" s="140"/>
      <c r="K408" s="141">
        <f t="shared" si="13"/>
        <v>0</v>
      </c>
      <c r="L408" s="141">
        <f t="shared" si="14"/>
        <v>0</v>
      </c>
      <c r="M408" s="140"/>
    </row>
    <row r="409" spans="2:13" ht="14.25" customHeight="1" x14ac:dyDescent="0.2">
      <c r="I409" s="140"/>
      <c r="K409" s="141">
        <f t="shared" si="13"/>
        <v>0</v>
      </c>
      <c r="L409" s="141">
        <f t="shared" si="14"/>
        <v>0</v>
      </c>
      <c r="M409" s="140"/>
    </row>
    <row r="410" spans="2:13" ht="14.25" customHeight="1" x14ac:dyDescent="0.2">
      <c r="B410" s="276" t="s">
        <v>301</v>
      </c>
      <c r="C410" s="191"/>
      <c r="D410" s="191"/>
      <c r="E410" s="218"/>
      <c r="F410" s="156"/>
      <c r="G410" s="156"/>
      <c r="H410" s="156"/>
      <c r="I410" s="157"/>
      <c r="J410" s="158"/>
      <c r="K410" s="141">
        <f t="shared" si="13"/>
        <v>0</v>
      </c>
      <c r="L410" s="141">
        <f t="shared" si="14"/>
        <v>0</v>
      </c>
      <c r="M410" s="140"/>
    </row>
    <row r="411" spans="2:13" ht="14.25" customHeight="1" x14ac:dyDescent="0.2">
      <c r="I411" s="140"/>
      <c r="K411" s="141">
        <f t="shared" si="13"/>
        <v>0</v>
      </c>
      <c r="L411" s="141">
        <f t="shared" si="14"/>
        <v>0</v>
      </c>
      <c r="M411" s="140"/>
    </row>
    <row r="412" spans="2:13" ht="14.25" customHeight="1" x14ac:dyDescent="0.2">
      <c r="B412" s="278" t="s">
        <v>375</v>
      </c>
      <c r="C412" s="234"/>
      <c r="D412" s="234"/>
      <c r="E412" s="234"/>
      <c r="F412" s="159"/>
      <c r="G412" s="159"/>
      <c r="H412" s="159"/>
      <c r="I412" s="160"/>
      <c r="J412" s="161"/>
      <c r="K412" s="141">
        <f t="shared" si="13"/>
        <v>0</v>
      </c>
      <c r="L412" s="141">
        <f t="shared" si="14"/>
        <v>0</v>
      </c>
      <c r="M412" s="140"/>
    </row>
    <row r="413" spans="2:13" ht="14.25" customHeight="1" x14ac:dyDescent="0.2">
      <c r="B413" s="279" t="s">
        <v>311</v>
      </c>
      <c r="C413" s="191"/>
      <c r="D413" s="191"/>
      <c r="E413" s="192"/>
      <c r="F413" s="172" t="s">
        <v>312</v>
      </c>
      <c r="G413" s="173" t="s">
        <v>313</v>
      </c>
      <c r="H413" s="172" t="s">
        <v>347</v>
      </c>
      <c r="I413" s="174" t="s">
        <v>348</v>
      </c>
      <c r="J413" s="172" t="s">
        <v>295</v>
      </c>
      <c r="K413" s="141" t="str">
        <f t="shared" si="13"/>
        <v>Produtividade (1)</v>
      </c>
      <c r="L413" s="141" t="str">
        <f t="shared" si="14"/>
        <v>Ambiente</v>
      </c>
      <c r="M413" s="140"/>
    </row>
    <row r="414" spans="2:13" ht="14.25" customHeight="1" x14ac:dyDescent="0.2">
      <c r="B414" s="284" t="s">
        <v>376</v>
      </c>
      <c r="C414" s="234"/>
      <c r="D414" s="234"/>
      <c r="E414" s="234"/>
      <c r="F414" s="148" t="e">
        <f>$B$22</f>
        <v>#REF!</v>
      </c>
      <c r="G414" s="175">
        <f>$F$22</f>
        <v>160</v>
      </c>
      <c r="H414" s="175">
        <v>2</v>
      </c>
      <c r="I414" s="181"/>
      <c r="J414" s="176">
        <f t="shared" ref="J414:J416" si="19">IF(I414=0,0,(G414/(I414/H414)))</f>
        <v>0</v>
      </c>
      <c r="K414" s="141">
        <f t="shared" si="13"/>
        <v>0</v>
      </c>
      <c r="L414" s="141">
        <f t="shared" si="14"/>
        <v>0</v>
      </c>
      <c r="M414" s="140"/>
    </row>
    <row r="415" spans="2:13" ht="14.25" customHeight="1" x14ac:dyDescent="0.2">
      <c r="B415" s="281"/>
      <c r="C415" s="189"/>
      <c r="D415" s="189"/>
      <c r="E415" s="189"/>
      <c r="F415" s="155" t="e">
        <f>$B$23</f>
        <v>#REF!</v>
      </c>
      <c r="G415" s="177">
        <f>$F$23</f>
        <v>380</v>
      </c>
      <c r="H415" s="177">
        <v>2</v>
      </c>
      <c r="I415" s="182"/>
      <c r="J415" s="178">
        <f t="shared" si="19"/>
        <v>0</v>
      </c>
      <c r="K415" s="141">
        <f t="shared" si="13"/>
        <v>0</v>
      </c>
      <c r="L415" s="141">
        <f t="shared" si="14"/>
        <v>0</v>
      </c>
      <c r="M415" s="140"/>
    </row>
    <row r="416" spans="2:13" ht="14.25" customHeight="1" x14ac:dyDescent="0.2">
      <c r="B416" s="236"/>
      <c r="C416" s="237"/>
      <c r="D416" s="237"/>
      <c r="E416" s="237"/>
      <c r="F416" s="153" t="e">
        <f>$B$24</f>
        <v>#REF!</v>
      </c>
      <c r="G416" s="179">
        <f>$F$24</f>
        <v>380</v>
      </c>
      <c r="H416" s="179">
        <v>2</v>
      </c>
      <c r="I416" s="183"/>
      <c r="J416" s="180">
        <f t="shared" si="19"/>
        <v>0</v>
      </c>
      <c r="K416" s="141">
        <f t="shared" si="13"/>
        <v>0</v>
      </c>
      <c r="L416" s="141">
        <f t="shared" si="14"/>
        <v>0</v>
      </c>
      <c r="M416" s="140"/>
    </row>
    <row r="417" spans="2:13" ht="14.25" customHeight="1" x14ac:dyDescent="0.2">
      <c r="I417" s="140"/>
      <c r="K417" s="141">
        <f t="shared" si="13"/>
        <v>0</v>
      </c>
      <c r="L417" s="141">
        <f t="shared" si="14"/>
        <v>0</v>
      </c>
      <c r="M417" s="140"/>
    </row>
    <row r="418" spans="2:13" ht="14.25" customHeight="1" x14ac:dyDescent="0.2">
      <c r="I418" s="140"/>
      <c r="K418" s="141">
        <f t="shared" si="13"/>
        <v>0</v>
      </c>
      <c r="L418" s="141">
        <f t="shared" si="14"/>
        <v>0</v>
      </c>
      <c r="M418" s="140"/>
    </row>
    <row r="419" spans="2:13" ht="14.25" customHeight="1" x14ac:dyDescent="0.2">
      <c r="B419" s="276" t="s">
        <v>377</v>
      </c>
      <c r="C419" s="191"/>
      <c r="D419" s="191"/>
      <c r="E419" s="218"/>
      <c r="F419" s="156"/>
      <c r="G419" s="156"/>
      <c r="H419" s="156"/>
      <c r="I419" s="157"/>
      <c r="J419" s="158"/>
      <c r="K419" s="141">
        <f t="shared" si="13"/>
        <v>0</v>
      </c>
      <c r="L419" s="141">
        <f t="shared" si="14"/>
        <v>0</v>
      </c>
      <c r="M419" s="140"/>
    </row>
    <row r="420" spans="2:13" ht="14.25" customHeight="1" x14ac:dyDescent="0.2">
      <c r="I420" s="140"/>
      <c r="K420" s="141">
        <f t="shared" si="13"/>
        <v>0</v>
      </c>
      <c r="L420" s="141">
        <f t="shared" si="14"/>
        <v>0</v>
      </c>
      <c r="M420" s="140"/>
    </row>
    <row r="421" spans="2:13" ht="14.25" customHeight="1" x14ac:dyDescent="0.2">
      <c r="B421" s="278" t="s">
        <v>378</v>
      </c>
      <c r="C421" s="234"/>
      <c r="D421" s="234"/>
      <c r="E421" s="234"/>
      <c r="F421" s="159"/>
      <c r="G421" s="159"/>
      <c r="H421" s="159"/>
      <c r="I421" s="160"/>
      <c r="J421" s="161"/>
      <c r="K421" s="141">
        <f t="shared" si="13"/>
        <v>0</v>
      </c>
      <c r="L421" s="141">
        <f t="shared" si="14"/>
        <v>0</v>
      </c>
      <c r="M421" s="140"/>
    </row>
    <row r="422" spans="2:13" ht="14.25" customHeight="1" x14ac:dyDescent="0.2">
      <c r="B422" s="282" t="s">
        <v>311</v>
      </c>
      <c r="C422" s="196"/>
      <c r="D422" s="196"/>
      <c r="E422" s="197"/>
      <c r="F422" s="172" t="s">
        <v>312</v>
      </c>
      <c r="G422" s="173" t="s">
        <v>313</v>
      </c>
      <c r="H422" s="172" t="s">
        <v>357</v>
      </c>
      <c r="I422" s="174" t="s">
        <v>358</v>
      </c>
      <c r="J422" s="172" t="s">
        <v>295</v>
      </c>
      <c r="K422" s="141" t="str">
        <f t="shared" si="13"/>
        <v>Produtividade (1)</v>
      </c>
      <c r="L422" s="141" t="str">
        <f t="shared" si="14"/>
        <v>Ambiente</v>
      </c>
      <c r="M422" s="140"/>
    </row>
    <row r="423" spans="2:13" ht="14.25" customHeight="1" x14ac:dyDescent="0.2">
      <c r="B423" s="283" t="s">
        <v>379</v>
      </c>
      <c r="C423" s="191"/>
      <c r="D423" s="191"/>
      <c r="E423" s="191"/>
      <c r="F423" s="184" t="e">
        <f>$B$27</f>
        <v>#REF!</v>
      </c>
      <c r="G423" s="185">
        <f>$F$27</f>
        <v>160</v>
      </c>
      <c r="H423" s="185">
        <v>2</v>
      </c>
      <c r="I423" s="186"/>
      <c r="J423" s="187">
        <f>IF(I423=0,0,(G423/(I423/H423)))</f>
        <v>0</v>
      </c>
      <c r="K423" s="141">
        <f t="shared" si="13"/>
        <v>0</v>
      </c>
      <c r="L423" s="141">
        <f t="shared" si="14"/>
        <v>0</v>
      </c>
      <c r="M423" s="140"/>
    </row>
    <row r="424" spans="2:13" ht="14.25" customHeight="1" x14ac:dyDescent="0.2">
      <c r="I424" s="140"/>
      <c r="K424" s="141">
        <f t="shared" si="13"/>
        <v>0</v>
      </c>
      <c r="L424" s="141">
        <f t="shared" si="14"/>
        <v>0</v>
      </c>
      <c r="M424" s="140"/>
    </row>
    <row r="425" spans="2:13" ht="14.25" customHeight="1" x14ac:dyDescent="0.2">
      <c r="I425" s="140"/>
      <c r="K425" s="141">
        <f t="shared" si="13"/>
        <v>0</v>
      </c>
      <c r="L425" s="141">
        <f t="shared" si="14"/>
        <v>0</v>
      </c>
      <c r="M425" s="140"/>
    </row>
    <row r="426" spans="2:13" ht="14.25" customHeight="1" x14ac:dyDescent="0.2">
      <c r="B426" s="276" t="s">
        <v>380</v>
      </c>
      <c r="C426" s="191"/>
      <c r="D426" s="191"/>
      <c r="E426" s="218"/>
      <c r="F426" s="156"/>
      <c r="G426" s="156"/>
      <c r="H426" s="156"/>
      <c r="I426" s="157"/>
      <c r="J426" s="158"/>
      <c r="K426" s="141">
        <f t="shared" si="13"/>
        <v>0</v>
      </c>
      <c r="L426" s="141">
        <f t="shared" si="14"/>
        <v>0</v>
      </c>
      <c r="M426" s="140"/>
    </row>
    <row r="427" spans="2:13" ht="14.25" customHeight="1" x14ac:dyDescent="0.2">
      <c r="I427" s="140"/>
      <c r="K427" s="141">
        <f t="shared" si="13"/>
        <v>0</v>
      </c>
      <c r="L427" s="141">
        <f t="shared" si="14"/>
        <v>0</v>
      </c>
      <c r="M427" s="140"/>
    </row>
    <row r="428" spans="2:13" ht="14.25" customHeight="1" x14ac:dyDescent="0.2">
      <c r="B428" s="278" t="s">
        <v>378</v>
      </c>
      <c r="C428" s="234"/>
      <c r="D428" s="234"/>
      <c r="E428" s="234"/>
      <c r="F428" s="159"/>
      <c r="G428" s="159"/>
      <c r="H428" s="159"/>
      <c r="I428" s="160"/>
      <c r="J428" s="161"/>
      <c r="K428" s="141">
        <f t="shared" si="13"/>
        <v>0</v>
      </c>
      <c r="L428" s="141">
        <f t="shared" si="14"/>
        <v>0</v>
      </c>
      <c r="M428" s="140"/>
    </row>
    <row r="429" spans="2:13" ht="14.25" customHeight="1" x14ac:dyDescent="0.2">
      <c r="B429" s="282" t="s">
        <v>311</v>
      </c>
      <c r="C429" s="196"/>
      <c r="D429" s="196"/>
      <c r="E429" s="197"/>
      <c r="F429" s="172" t="s">
        <v>312</v>
      </c>
      <c r="G429" s="173" t="s">
        <v>313</v>
      </c>
      <c r="H429" s="172" t="s">
        <v>314</v>
      </c>
      <c r="I429" s="174" t="s">
        <v>315</v>
      </c>
      <c r="J429" s="172" t="s">
        <v>295</v>
      </c>
      <c r="K429" s="141" t="str">
        <f t="shared" si="13"/>
        <v>Produtividade (1)</v>
      </c>
      <c r="L429" s="141" t="str">
        <f t="shared" si="14"/>
        <v>Ambiente</v>
      </c>
      <c r="M429" s="140"/>
    </row>
    <row r="430" spans="2:13" ht="14.25" customHeight="1" x14ac:dyDescent="0.2">
      <c r="B430" s="283" t="s">
        <v>381</v>
      </c>
      <c r="C430" s="191"/>
      <c r="D430" s="191"/>
      <c r="E430" s="191"/>
      <c r="F430" s="184" t="e">
        <f>$B$30</f>
        <v>#REF!</v>
      </c>
      <c r="G430" s="185">
        <f>$F$30</f>
        <v>450</v>
      </c>
      <c r="H430" s="185">
        <v>5</v>
      </c>
      <c r="I430" s="186"/>
      <c r="J430" s="187">
        <f>IF(I430=0,0,(G430/(I430/H430)))</f>
        <v>0</v>
      </c>
      <c r="K430" s="141">
        <f t="shared" si="13"/>
        <v>0</v>
      </c>
      <c r="L430" s="141">
        <f t="shared" si="14"/>
        <v>0</v>
      </c>
      <c r="M430" s="140"/>
    </row>
    <row r="431" spans="2:13" ht="14.25" customHeight="1" x14ac:dyDescent="0.2">
      <c r="I431" s="140"/>
      <c r="K431" s="141">
        <f t="shared" si="13"/>
        <v>0</v>
      </c>
      <c r="L431" s="141">
        <f t="shared" si="14"/>
        <v>0</v>
      </c>
      <c r="M431" s="140"/>
    </row>
    <row r="432" spans="2:13" ht="14.25" customHeight="1" x14ac:dyDescent="0.2">
      <c r="I432" s="140"/>
      <c r="K432" s="141">
        <f t="shared" si="13"/>
        <v>0</v>
      </c>
      <c r="L432" s="141">
        <f t="shared" si="14"/>
        <v>0</v>
      </c>
      <c r="M432" s="140"/>
    </row>
    <row r="433" spans="9:13" ht="14.25" customHeight="1" x14ac:dyDescent="0.2">
      <c r="I433" s="140"/>
      <c r="K433" s="141">
        <f t="shared" si="13"/>
        <v>0</v>
      </c>
      <c r="L433" s="141">
        <f t="shared" si="14"/>
        <v>0</v>
      </c>
      <c r="M433" s="140"/>
    </row>
    <row r="434" spans="9:13" ht="14.25" customHeight="1" x14ac:dyDescent="0.2">
      <c r="I434" s="140"/>
      <c r="K434" s="141">
        <f t="shared" si="13"/>
        <v>0</v>
      </c>
      <c r="L434" s="141">
        <f t="shared" si="14"/>
        <v>0</v>
      </c>
      <c r="M434" s="140"/>
    </row>
    <row r="435" spans="9:13" ht="14.25" customHeight="1" x14ac:dyDescent="0.2">
      <c r="I435" s="140"/>
      <c r="K435" s="141">
        <f t="shared" si="13"/>
        <v>0</v>
      </c>
      <c r="L435" s="141">
        <f t="shared" si="14"/>
        <v>0</v>
      </c>
      <c r="M435" s="140"/>
    </row>
    <row r="436" spans="9:13" ht="14.25" customHeight="1" x14ac:dyDescent="0.2">
      <c r="I436" s="140"/>
      <c r="K436" s="141">
        <f t="shared" si="13"/>
        <v>0</v>
      </c>
      <c r="L436" s="141">
        <f t="shared" si="14"/>
        <v>0</v>
      </c>
      <c r="M436" s="140"/>
    </row>
    <row r="437" spans="9:13" ht="14.25" customHeight="1" x14ac:dyDescent="0.2">
      <c r="I437" s="140"/>
      <c r="K437" s="141">
        <f t="shared" si="13"/>
        <v>0</v>
      </c>
      <c r="L437" s="141">
        <f t="shared" si="14"/>
        <v>0</v>
      </c>
      <c r="M437" s="140"/>
    </row>
    <row r="438" spans="9:13" ht="14.25" customHeight="1" x14ac:dyDescent="0.2">
      <c r="I438" s="140"/>
      <c r="K438" s="141">
        <f t="shared" si="13"/>
        <v>0</v>
      </c>
      <c r="L438" s="141">
        <f t="shared" si="14"/>
        <v>0</v>
      </c>
      <c r="M438" s="140"/>
    </row>
    <row r="439" spans="9:13" ht="14.25" customHeight="1" x14ac:dyDescent="0.2">
      <c r="I439" s="140"/>
      <c r="K439" s="141">
        <f t="shared" si="13"/>
        <v>0</v>
      </c>
      <c r="L439" s="141">
        <f t="shared" si="14"/>
        <v>0</v>
      </c>
      <c r="M439" s="140"/>
    </row>
    <row r="440" spans="9:13" ht="14.25" customHeight="1" x14ac:dyDescent="0.2">
      <c r="I440" s="140"/>
      <c r="K440" s="141">
        <f t="shared" si="13"/>
        <v>0</v>
      </c>
      <c r="L440" s="141">
        <f t="shared" si="14"/>
        <v>0</v>
      </c>
      <c r="M440" s="140"/>
    </row>
    <row r="441" spans="9:13" ht="14.25" customHeight="1" x14ac:dyDescent="0.2">
      <c r="I441" s="140"/>
      <c r="K441" s="141">
        <f t="shared" si="13"/>
        <v>0</v>
      </c>
      <c r="L441" s="141">
        <f t="shared" si="14"/>
        <v>0</v>
      </c>
      <c r="M441" s="140"/>
    </row>
    <row r="442" spans="9:13" ht="14.25" customHeight="1" x14ac:dyDescent="0.2">
      <c r="I442" s="140"/>
      <c r="K442" s="141">
        <f t="shared" si="13"/>
        <v>0</v>
      </c>
      <c r="L442" s="141">
        <f t="shared" si="14"/>
        <v>0</v>
      </c>
      <c r="M442" s="140"/>
    </row>
    <row r="443" spans="9:13" ht="14.25" customHeight="1" x14ac:dyDescent="0.2">
      <c r="I443" s="140"/>
      <c r="K443" s="141">
        <f t="shared" si="13"/>
        <v>0</v>
      </c>
      <c r="L443" s="141">
        <f t="shared" si="14"/>
        <v>0</v>
      </c>
      <c r="M443" s="140"/>
    </row>
    <row r="444" spans="9:13" ht="14.25" customHeight="1" x14ac:dyDescent="0.2">
      <c r="I444" s="140"/>
      <c r="K444" s="141">
        <f t="shared" si="13"/>
        <v>0</v>
      </c>
      <c r="L444" s="141">
        <f t="shared" si="14"/>
        <v>0</v>
      </c>
      <c r="M444" s="140"/>
    </row>
    <row r="445" spans="9:13" ht="14.25" customHeight="1" x14ac:dyDescent="0.2">
      <c r="I445" s="140"/>
      <c r="K445" s="141">
        <f t="shared" si="13"/>
        <v>0</v>
      </c>
      <c r="L445" s="141">
        <f t="shared" si="14"/>
        <v>0</v>
      </c>
      <c r="M445" s="140"/>
    </row>
    <row r="446" spans="9:13" ht="14.25" customHeight="1" x14ac:dyDescent="0.2">
      <c r="I446" s="140"/>
      <c r="K446" s="141">
        <f t="shared" si="13"/>
        <v>0</v>
      </c>
      <c r="L446" s="141">
        <f t="shared" si="14"/>
        <v>0</v>
      </c>
      <c r="M446" s="140"/>
    </row>
    <row r="447" spans="9:13" ht="14.25" customHeight="1" x14ac:dyDescent="0.2">
      <c r="I447" s="140"/>
      <c r="K447" s="141">
        <f t="shared" si="13"/>
        <v>0</v>
      </c>
      <c r="L447" s="141">
        <f t="shared" si="14"/>
        <v>0</v>
      </c>
      <c r="M447" s="140"/>
    </row>
    <row r="448" spans="9:13" ht="14.25" customHeight="1" x14ac:dyDescent="0.2">
      <c r="I448" s="140"/>
      <c r="K448" s="141">
        <f t="shared" si="13"/>
        <v>0</v>
      </c>
      <c r="L448" s="141">
        <f t="shared" si="14"/>
        <v>0</v>
      </c>
      <c r="M448" s="140"/>
    </row>
    <row r="449" spans="9:13" ht="14.25" customHeight="1" x14ac:dyDescent="0.2">
      <c r="I449" s="140"/>
      <c r="K449" s="141">
        <f t="shared" si="13"/>
        <v>0</v>
      </c>
      <c r="L449" s="141">
        <f t="shared" si="14"/>
        <v>0</v>
      </c>
      <c r="M449" s="140"/>
    </row>
    <row r="450" spans="9:13" ht="14.25" customHeight="1" x14ac:dyDescent="0.2">
      <c r="I450" s="140"/>
      <c r="K450" s="141">
        <f t="shared" si="13"/>
        <v>0</v>
      </c>
      <c r="L450" s="141">
        <f t="shared" si="14"/>
        <v>0</v>
      </c>
      <c r="M450" s="140"/>
    </row>
    <row r="451" spans="9:13" ht="14.25" customHeight="1" x14ac:dyDescent="0.2">
      <c r="I451" s="140"/>
      <c r="K451" s="141">
        <f t="shared" si="13"/>
        <v>0</v>
      </c>
      <c r="L451" s="141">
        <f t="shared" si="14"/>
        <v>0</v>
      </c>
      <c r="M451" s="140"/>
    </row>
    <row r="452" spans="9:13" ht="14.25" customHeight="1" x14ac:dyDescent="0.2">
      <c r="I452" s="140"/>
      <c r="K452" s="141">
        <f t="shared" si="13"/>
        <v>0</v>
      </c>
      <c r="L452" s="141">
        <f t="shared" si="14"/>
        <v>0</v>
      </c>
      <c r="M452" s="140"/>
    </row>
    <row r="453" spans="9:13" ht="14.25" customHeight="1" x14ac:dyDescent="0.2">
      <c r="I453" s="140"/>
      <c r="K453" s="141">
        <f t="shared" si="13"/>
        <v>0</v>
      </c>
      <c r="L453" s="141">
        <f t="shared" si="14"/>
        <v>0</v>
      </c>
      <c r="M453" s="140"/>
    </row>
    <row r="454" spans="9:13" ht="14.25" customHeight="1" x14ac:dyDescent="0.2">
      <c r="I454" s="140"/>
      <c r="K454" s="141">
        <f t="shared" si="13"/>
        <v>0</v>
      </c>
      <c r="L454" s="141">
        <f t="shared" si="14"/>
        <v>0</v>
      </c>
      <c r="M454" s="140"/>
    </row>
    <row r="455" spans="9:13" ht="14.25" customHeight="1" x14ac:dyDescent="0.2">
      <c r="I455" s="140"/>
      <c r="K455" s="141">
        <f t="shared" si="13"/>
        <v>0</v>
      </c>
      <c r="L455" s="141">
        <f t="shared" si="14"/>
        <v>0</v>
      </c>
      <c r="M455" s="140"/>
    </row>
    <row r="456" spans="9:13" ht="14.25" customHeight="1" x14ac:dyDescent="0.2">
      <c r="I456" s="140"/>
      <c r="K456" s="141">
        <f t="shared" si="13"/>
        <v>0</v>
      </c>
      <c r="L456" s="141">
        <f t="shared" si="14"/>
        <v>0</v>
      </c>
      <c r="M456" s="140"/>
    </row>
    <row r="457" spans="9:13" ht="14.25" customHeight="1" x14ac:dyDescent="0.2">
      <c r="I457" s="140"/>
      <c r="K457" s="141">
        <f t="shared" si="13"/>
        <v>0</v>
      </c>
      <c r="L457" s="141">
        <f t="shared" si="14"/>
        <v>0</v>
      </c>
      <c r="M457" s="140"/>
    </row>
    <row r="458" spans="9:13" ht="14.25" customHeight="1" x14ac:dyDescent="0.2">
      <c r="I458" s="140"/>
      <c r="K458" s="141">
        <f t="shared" si="13"/>
        <v>0</v>
      </c>
      <c r="L458" s="141">
        <f t="shared" si="14"/>
        <v>0</v>
      </c>
      <c r="M458" s="140"/>
    </row>
    <row r="459" spans="9:13" ht="14.25" customHeight="1" x14ac:dyDescent="0.2">
      <c r="I459" s="140"/>
      <c r="K459" s="141">
        <f t="shared" si="13"/>
        <v>0</v>
      </c>
      <c r="L459" s="141">
        <f t="shared" si="14"/>
        <v>0</v>
      </c>
      <c r="M459" s="140"/>
    </row>
    <row r="460" spans="9:13" ht="14.25" customHeight="1" x14ac:dyDescent="0.2">
      <c r="I460" s="140"/>
      <c r="K460" s="141">
        <f t="shared" si="13"/>
        <v>0</v>
      </c>
      <c r="L460" s="141">
        <f t="shared" si="14"/>
        <v>0</v>
      </c>
      <c r="M460" s="140"/>
    </row>
    <row r="461" spans="9:13" ht="14.25" customHeight="1" x14ac:dyDescent="0.2">
      <c r="I461" s="140"/>
      <c r="K461" s="141">
        <f t="shared" si="13"/>
        <v>0</v>
      </c>
      <c r="L461" s="141">
        <f t="shared" si="14"/>
        <v>0</v>
      </c>
      <c r="M461" s="140"/>
    </row>
    <row r="462" spans="9:13" ht="14.25" customHeight="1" x14ac:dyDescent="0.2">
      <c r="I462" s="140"/>
      <c r="K462" s="141">
        <f t="shared" si="13"/>
        <v>0</v>
      </c>
      <c r="L462" s="141">
        <f t="shared" si="14"/>
        <v>0</v>
      </c>
      <c r="M462" s="140"/>
    </row>
    <row r="463" spans="9:13" ht="14.25" customHeight="1" x14ac:dyDescent="0.2">
      <c r="I463" s="140"/>
      <c r="K463" s="141">
        <f t="shared" si="13"/>
        <v>0</v>
      </c>
      <c r="L463" s="141">
        <f t="shared" si="14"/>
        <v>0</v>
      </c>
      <c r="M463" s="140"/>
    </row>
    <row r="464" spans="9:13" ht="14.25" customHeight="1" x14ac:dyDescent="0.2">
      <c r="I464" s="140"/>
      <c r="K464" s="141">
        <f t="shared" si="13"/>
        <v>0</v>
      </c>
      <c r="L464" s="141">
        <f t="shared" si="14"/>
        <v>0</v>
      </c>
      <c r="M464" s="140"/>
    </row>
    <row r="465" spans="9:13" ht="14.25" customHeight="1" x14ac:dyDescent="0.2">
      <c r="I465" s="140"/>
      <c r="K465" s="141">
        <f t="shared" si="13"/>
        <v>0</v>
      </c>
      <c r="L465" s="141">
        <f t="shared" si="14"/>
        <v>0</v>
      </c>
      <c r="M465" s="140"/>
    </row>
    <row r="466" spans="9:13" ht="14.25" customHeight="1" x14ac:dyDescent="0.2">
      <c r="I466" s="140"/>
      <c r="K466" s="141">
        <f t="shared" si="13"/>
        <v>0</v>
      </c>
      <c r="L466" s="141">
        <f t="shared" si="14"/>
        <v>0</v>
      </c>
      <c r="M466" s="140"/>
    </row>
    <row r="467" spans="9:13" ht="14.25" customHeight="1" x14ac:dyDescent="0.2">
      <c r="I467" s="140"/>
      <c r="K467" s="141">
        <f t="shared" si="13"/>
        <v>0</v>
      </c>
      <c r="L467" s="141">
        <f t="shared" si="14"/>
        <v>0</v>
      </c>
      <c r="M467" s="140"/>
    </row>
    <row r="468" spans="9:13" ht="14.25" customHeight="1" x14ac:dyDescent="0.2">
      <c r="I468" s="140"/>
      <c r="K468" s="141">
        <f t="shared" si="13"/>
        <v>0</v>
      </c>
      <c r="L468" s="141">
        <f t="shared" si="14"/>
        <v>0</v>
      </c>
      <c r="M468" s="140"/>
    </row>
    <row r="469" spans="9:13" ht="14.25" customHeight="1" x14ac:dyDescent="0.2">
      <c r="I469" s="140"/>
      <c r="K469" s="141">
        <f t="shared" si="13"/>
        <v>0</v>
      </c>
      <c r="L469" s="141">
        <f t="shared" si="14"/>
        <v>0</v>
      </c>
      <c r="M469" s="140"/>
    </row>
    <row r="470" spans="9:13" ht="14.25" customHeight="1" x14ac:dyDescent="0.2">
      <c r="I470" s="140"/>
      <c r="K470" s="141">
        <f t="shared" si="13"/>
        <v>0</v>
      </c>
      <c r="L470" s="141">
        <f t="shared" si="14"/>
        <v>0</v>
      </c>
      <c r="M470" s="140"/>
    </row>
    <row r="471" spans="9:13" ht="14.25" customHeight="1" x14ac:dyDescent="0.2">
      <c r="I471" s="140"/>
      <c r="K471" s="141">
        <f t="shared" si="13"/>
        <v>0</v>
      </c>
      <c r="L471" s="141">
        <f t="shared" si="14"/>
        <v>0</v>
      </c>
      <c r="M471" s="140"/>
    </row>
    <row r="472" spans="9:13" ht="14.25" customHeight="1" x14ac:dyDescent="0.2">
      <c r="I472" s="140"/>
      <c r="K472" s="141">
        <f t="shared" si="13"/>
        <v>0</v>
      </c>
      <c r="L472" s="141">
        <f t="shared" si="14"/>
        <v>0</v>
      </c>
      <c r="M472" s="140"/>
    </row>
    <row r="473" spans="9:13" ht="14.25" customHeight="1" x14ac:dyDescent="0.2">
      <c r="I473" s="140"/>
      <c r="K473" s="141">
        <f t="shared" si="13"/>
        <v>0</v>
      </c>
      <c r="L473" s="141">
        <f t="shared" si="14"/>
        <v>0</v>
      </c>
      <c r="M473" s="140"/>
    </row>
    <row r="474" spans="9:13" ht="14.25" customHeight="1" x14ac:dyDescent="0.2">
      <c r="I474" s="140"/>
      <c r="K474" s="141">
        <f t="shared" si="13"/>
        <v>0</v>
      </c>
      <c r="L474" s="141">
        <f t="shared" si="14"/>
        <v>0</v>
      </c>
      <c r="M474" s="140"/>
    </row>
    <row r="475" spans="9:13" ht="14.25" customHeight="1" x14ac:dyDescent="0.2">
      <c r="I475" s="140"/>
      <c r="K475" s="141">
        <f t="shared" si="13"/>
        <v>0</v>
      </c>
      <c r="L475" s="141">
        <f t="shared" si="14"/>
        <v>0</v>
      </c>
      <c r="M475" s="140"/>
    </row>
    <row r="476" spans="9:13" ht="14.25" customHeight="1" x14ac:dyDescent="0.2">
      <c r="I476" s="140"/>
      <c r="K476" s="141">
        <f t="shared" si="13"/>
        <v>0</v>
      </c>
      <c r="L476" s="141">
        <f t="shared" si="14"/>
        <v>0</v>
      </c>
      <c r="M476" s="140"/>
    </row>
    <row r="477" spans="9:13" ht="14.25" customHeight="1" x14ac:dyDescent="0.2">
      <c r="I477" s="140"/>
      <c r="K477" s="141">
        <f t="shared" si="13"/>
        <v>0</v>
      </c>
      <c r="L477" s="141">
        <f t="shared" si="14"/>
        <v>0</v>
      </c>
      <c r="M477" s="140"/>
    </row>
    <row r="478" spans="9:13" ht="14.25" customHeight="1" x14ac:dyDescent="0.2">
      <c r="I478" s="140"/>
      <c r="K478" s="141">
        <f t="shared" si="13"/>
        <v>0</v>
      </c>
      <c r="L478" s="141">
        <f t="shared" si="14"/>
        <v>0</v>
      </c>
      <c r="M478" s="140"/>
    </row>
    <row r="479" spans="9:13" ht="14.25" customHeight="1" x14ac:dyDescent="0.2">
      <c r="I479" s="140"/>
      <c r="K479" s="141">
        <f t="shared" si="13"/>
        <v>0</v>
      </c>
      <c r="L479" s="141">
        <f t="shared" si="14"/>
        <v>0</v>
      </c>
      <c r="M479" s="140"/>
    </row>
    <row r="480" spans="9:13" ht="14.25" customHeight="1" x14ac:dyDescent="0.2">
      <c r="I480" s="140"/>
      <c r="K480" s="141">
        <f t="shared" si="13"/>
        <v>0</v>
      </c>
      <c r="L480" s="141">
        <f t="shared" si="14"/>
        <v>0</v>
      </c>
      <c r="M480" s="140"/>
    </row>
    <row r="481" spans="9:13" ht="14.25" customHeight="1" x14ac:dyDescent="0.2">
      <c r="I481" s="140"/>
      <c r="K481" s="141">
        <f t="shared" si="13"/>
        <v>0</v>
      </c>
      <c r="L481" s="141">
        <f t="shared" si="14"/>
        <v>0</v>
      </c>
      <c r="M481" s="140"/>
    </row>
    <row r="482" spans="9:13" ht="14.25" customHeight="1" x14ac:dyDescent="0.2">
      <c r="I482" s="140"/>
      <c r="K482" s="141">
        <f t="shared" si="13"/>
        <v>0</v>
      </c>
      <c r="L482" s="141">
        <f t="shared" si="14"/>
        <v>0</v>
      </c>
      <c r="M482" s="140"/>
    </row>
    <row r="483" spans="9:13" ht="14.25" customHeight="1" x14ac:dyDescent="0.2">
      <c r="I483" s="140"/>
      <c r="K483" s="141">
        <f t="shared" si="13"/>
        <v>0</v>
      </c>
      <c r="L483" s="141">
        <f t="shared" si="14"/>
        <v>0</v>
      </c>
      <c r="M483" s="140"/>
    </row>
    <row r="484" spans="9:13" ht="14.25" customHeight="1" x14ac:dyDescent="0.2">
      <c r="I484" s="140"/>
      <c r="K484" s="141">
        <f t="shared" si="13"/>
        <v>0</v>
      </c>
      <c r="L484" s="141">
        <f t="shared" si="14"/>
        <v>0</v>
      </c>
      <c r="M484" s="140"/>
    </row>
    <row r="485" spans="9:13" ht="14.25" customHeight="1" x14ac:dyDescent="0.2">
      <c r="I485" s="140"/>
      <c r="K485" s="141">
        <f t="shared" si="13"/>
        <v>0</v>
      </c>
      <c r="L485" s="141">
        <f t="shared" si="14"/>
        <v>0</v>
      </c>
      <c r="M485" s="140"/>
    </row>
    <row r="486" spans="9:13" ht="14.25" customHeight="1" x14ac:dyDescent="0.2">
      <c r="I486" s="140"/>
      <c r="K486" s="141">
        <f t="shared" si="13"/>
        <v>0</v>
      </c>
      <c r="L486" s="141">
        <f t="shared" si="14"/>
        <v>0</v>
      </c>
      <c r="M486" s="140"/>
    </row>
    <row r="487" spans="9:13" ht="14.25" customHeight="1" x14ac:dyDescent="0.2">
      <c r="I487" s="140"/>
      <c r="K487" s="141">
        <f t="shared" si="13"/>
        <v>0</v>
      </c>
      <c r="L487" s="141">
        <f t="shared" si="14"/>
        <v>0</v>
      </c>
      <c r="M487" s="140"/>
    </row>
    <row r="488" spans="9:13" ht="14.25" customHeight="1" x14ac:dyDescent="0.2">
      <c r="I488" s="140"/>
      <c r="K488" s="141">
        <f t="shared" si="13"/>
        <v>0</v>
      </c>
      <c r="L488" s="141">
        <f t="shared" si="14"/>
        <v>0</v>
      </c>
      <c r="M488" s="140"/>
    </row>
    <row r="489" spans="9:13" ht="14.25" customHeight="1" x14ac:dyDescent="0.2">
      <c r="I489" s="140"/>
      <c r="K489" s="141">
        <f t="shared" si="13"/>
        <v>0</v>
      </c>
      <c r="L489" s="141">
        <f t="shared" si="14"/>
        <v>0</v>
      </c>
      <c r="M489" s="140"/>
    </row>
    <row r="490" spans="9:13" ht="14.25" customHeight="1" x14ac:dyDescent="0.2">
      <c r="I490" s="140"/>
      <c r="K490" s="141">
        <f t="shared" si="13"/>
        <v>0</v>
      </c>
      <c r="L490" s="141">
        <f t="shared" si="14"/>
        <v>0</v>
      </c>
      <c r="M490" s="140"/>
    </row>
    <row r="491" spans="9:13" ht="14.25" customHeight="1" x14ac:dyDescent="0.2">
      <c r="I491" s="140"/>
      <c r="K491" s="141">
        <f t="shared" si="13"/>
        <v>0</v>
      </c>
      <c r="L491" s="141">
        <f t="shared" si="14"/>
        <v>0</v>
      </c>
      <c r="M491" s="140"/>
    </row>
    <row r="492" spans="9:13" ht="14.25" customHeight="1" x14ac:dyDescent="0.2">
      <c r="I492" s="140"/>
      <c r="K492" s="141">
        <f t="shared" si="13"/>
        <v>0</v>
      </c>
      <c r="L492" s="141">
        <f t="shared" si="14"/>
        <v>0</v>
      </c>
      <c r="M492" s="140"/>
    </row>
    <row r="493" spans="9:13" ht="14.25" customHeight="1" x14ac:dyDescent="0.2">
      <c r="I493" s="140"/>
      <c r="K493" s="141">
        <f t="shared" si="13"/>
        <v>0</v>
      </c>
      <c r="L493" s="141">
        <f t="shared" si="14"/>
        <v>0</v>
      </c>
      <c r="M493" s="140"/>
    </row>
    <row r="494" spans="9:13" ht="14.25" customHeight="1" x14ac:dyDescent="0.2">
      <c r="I494" s="140"/>
      <c r="K494" s="141">
        <f t="shared" si="13"/>
        <v>0</v>
      </c>
      <c r="L494" s="141">
        <f t="shared" si="14"/>
        <v>0</v>
      </c>
      <c r="M494" s="140"/>
    </row>
    <row r="495" spans="9:13" ht="14.25" customHeight="1" x14ac:dyDescent="0.2">
      <c r="I495" s="140"/>
      <c r="K495" s="141">
        <f t="shared" si="13"/>
        <v>0</v>
      </c>
      <c r="L495" s="141">
        <f t="shared" si="14"/>
        <v>0</v>
      </c>
      <c r="M495" s="140"/>
    </row>
    <row r="496" spans="9:13" ht="14.25" customHeight="1" x14ac:dyDescent="0.2">
      <c r="I496" s="140"/>
      <c r="K496" s="141">
        <f t="shared" si="13"/>
        <v>0</v>
      </c>
      <c r="L496" s="141">
        <f t="shared" si="14"/>
        <v>0</v>
      </c>
      <c r="M496" s="140"/>
    </row>
    <row r="497" spans="9:13" ht="14.25" customHeight="1" x14ac:dyDescent="0.2">
      <c r="I497" s="140"/>
      <c r="K497" s="141">
        <f t="shared" si="13"/>
        <v>0</v>
      </c>
      <c r="L497" s="141">
        <f t="shared" si="14"/>
        <v>0</v>
      </c>
      <c r="M497" s="140"/>
    </row>
    <row r="498" spans="9:13" ht="14.25" customHeight="1" x14ac:dyDescent="0.2">
      <c r="I498" s="140"/>
      <c r="K498" s="141">
        <f t="shared" si="13"/>
        <v>0</v>
      </c>
      <c r="L498" s="141">
        <f t="shared" si="14"/>
        <v>0</v>
      </c>
      <c r="M498" s="140"/>
    </row>
    <row r="499" spans="9:13" ht="14.25" customHeight="1" x14ac:dyDescent="0.2">
      <c r="I499" s="140"/>
      <c r="K499" s="141">
        <f t="shared" si="13"/>
        <v>0</v>
      </c>
      <c r="L499" s="141">
        <f t="shared" si="14"/>
        <v>0</v>
      </c>
      <c r="M499" s="140"/>
    </row>
    <row r="500" spans="9:13" ht="14.25" customHeight="1" x14ac:dyDescent="0.2">
      <c r="I500" s="140"/>
      <c r="K500" s="141">
        <f t="shared" si="13"/>
        <v>0</v>
      </c>
      <c r="L500" s="141">
        <f t="shared" si="14"/>
        <v>0</v>
      </c>
      <c r="M500" s="140"/>
    </row>
    <row r="501" spans="9:13" ht="14.25" customHeight="1" x14ac:dyDescent="0.2">
      <c r="I501" s="140"/>
      <c r="K501" s="141">
        <f t="shared" si="13"/>
        <v>0</v>
      </c>
      <c r="L501" s="141">
        <f t="shared" si="14"/>
        <v>0</v>
      </c>
      <c r="M501" s="140"/>
    </row>
    <row r="502" spans="9:13" ht="14.25" customHeight="1" x14ac:dyDescent="0.2">
      <c r="I502" s="140"/>
      <c r="K502" s="141">
        <f t="shared" si="13"/>
        <v>0</v>
      </c>
      <c r="L502" s="141">
        <f t="shared" si="14"/>
        <v>0</v>
      </c>
      <c r="M502" s="140"/>
    </row>
    <row r="503" spans="9:13" ht="14.25" customHeight="1" x14ac:dyDescent="0.2">
      <c r="I503" s="140"/>
      <c r="K503" s="141">
        <f t="shared" si="13"/>
        <v>0</v>
      </c>
      <c r="L503" s="141">
        <f t="shared" si="14"/>
        <v>0</v>
      </c>
      <c r="M503" s="140"/>
    </row>
    <row r="504" spans="9:13" ht="14.25" customHeight="1" x14ac:dyDescent="0.2">
      <c r="I504" s="140"/>
      <c r="K504" s="141">
        <f t="shared" si="13"/>
        <v>0</v>
      </c>
      <c r="L504" s="141">
        <f t="shared" si="14"/>
        <v>0</v>
      </c>
      <c r="M504" s="140"/>
    </row>
    <row r="505" spans="9:13" ht="14.25" customHeight="1" x14ac:dyDescent="0.2">
      <c r="I505" s="140"/>
      <c r="K505" s="141">
        <f t="shared" si="13"/>
        <v>0</v>
      </c>
      <c r="L505" s="141">
        <f t="shared" si="14"/>
        <v>0</v>
      </c>
      <c r="M505" s="140"/>
    </row>
    <row r="506" spans="9:13" ht="14.25" customHeight="1" x14ac:dyDescent="0.2">
      <c r="I506" s="140"/>
      <c r="K506" s="141">
        <f t="shared" si="13"/>
        <v>0</v>
      </c>
      <c r="L506" s="141">
        <f t="shared" si="14"/>
        <v>0</v>
      </c>
      <c r="M506" s="140"/>
    </row>
    <row r="507" spans="9:13" ht="14.25" customHeight="1" x14ac:dyDescent="0.2">
      <c r="I507" s="140"/>
      <c r="K507" s="141">
        <f t="shared" si="13"/>
        <v>0</v>
      </c>
      <c r="L507" s="141">
        <f t="shared" si="14"/>
        <v>0</v>
      </c>
      <c r="M507" s="140"/>
    </row>
    <row r="508" spans="9:13" ht="14.25" customHeight="1" x14ac:dyDescent="0.2">
      <c r="I508" s="140"/>
      <c r="K508" s="141">
        <f t="shared" si="13"/>
        <v>0</v>
      </c>
      <c r="L508" s="141">
        <f t="shared" si="14"/>
        <v>0</v>
      </c>
      <c r="M508" s="140"/>
    </row>
    <row r="509" spans="9:13" ht="14.25" customHeight="1" x14ac:dyDescent="0.2">
      <c r="I509" s="140"/>
      <c r="K509" s="141">
        <f t="shared" si="13"/>
        <v>0</v>
      </c>
      <c r="L509" s="141">
        <f t="shared" si="14"/>
        <v>0</v>
      </c>
      <c r="M509" s="140"/>
    </row>
    <row r="510" spans="9:13" ht="14.25" customHeight="1" x14ac:dyDescent="0.2">
      <c r="I510" s="140"/>
      <c r="K510" s="141">
        <f t="shared" si="13"/>
        <v>0</v>
      </c>
      <c r="L510" s="141">
        <f t="shared" si="14"/>
        <v>0</v>
      </c>
      <c r="M510" s="140"/>
    </row>
    <row r="511" spans="9:13" ht="14.25" customHeight="1" x14ac:dyDescent="0.2">
      <c r="I511" s="140"/>
      <c r="K511" s="141">
        <f t="shared" si="13"/>
        <v>0</v>
      </c>
      <c r="L511" s="141">
        <f t="shared" si="14"/>
        <v>0</v>
      </c>
      <c r="M511" s="140"/>
    </row>
    <row r="512" spans="9:13" ht="14.25" customHeight="1" x14ac:dyDescent="0.2">
      <c r="I512" s="140"/>
      <c r="K512" s="141">
        <f t="shared" si="13"/>
        <v>0</v>
      </c>
      <c r="L512" s="141">
        <f t="shared" si="14"/>
        <v>0</v>
      </c>
      <c r="M512" s="140"/>
    </row>
    <row r="513" spans="9:13" ht="14.25" customHeight="1" x14ac:dyDescent="0.2">
      <c r="I513" s="140"/>
      <c r="K513" s="141">
        <f t="shared" si="13"/>
        <v>0</v>
      </c>
      <c r="L513" s="141">
        <f t="shared" si="14"/>
        <v>0</v>
      </c>
      <c r="M513" s="140"/>
    </row>
    <row r="514" spans="9:13" ht="14.25" customHeight="1" x14ac:dyDescent="0.2">
      <c r="I514" s="140"/>
      <c r="K514" s="141">
        <f t="shared" si="13"/>
        <v>0</v>
      </c>
      <c r="L514" s="141">
        <f t="shared" si="14"/>
        <v>0</v>
      </c>
      <c r="M514" s="140"/>
    </row>
    <row r="515" spans="9:13" ht="14.25" customHeight="1" x14ac:dyDescent="0.2">
      <c r="I515" s="140"/>
      <c r="K515" s="141">
        <f t="shared" si="13"/>
        <v>0</v>
      </c>
      <c r="L515" s="141">
        <f t="shared" si="14"/>
        <v>0</v>
      </c>
      <c r="M515" s="140"/>
    </row>
    <row r="516" spans="9:13" ht="14.25" customHeight="1" x14ac:dyDescent="0.2">
      <c r="I516" s="140"/>
      <c r="K516" s="141">
        <f t="shared" si="13"/>
        <v>0</v>
      </c>
      <c r="L516" s="141">
        <f t="shared" si="14"/>
        <v>0</v>
      </c>
      <c r="M516" s="140"/>
    </row>
    <row r="517" spans="9:13" ht="14.25" customHeight="1" x14ac:dyDescent="0.2">
      <c r="I517" s="140"/>
      <c r="K517" s="141">
        <f t="shared" si="13"/>
        <v>0</v>
      </c>
      <c r="L517" s="141">
        <f t="shared" si="14"/>
        <v>0</v>
      </c>
      <c r="M517" s="140"/>
    </row>
    <row r="518" spans="9:13" ht="14.25" customHeight="1" x14ac:dyDescent="0.2">
      <c r="I518" s="140"/>
      <c r="K518" s="141">
        <f t="shared" si="13"/>
        <v>0</v>
      </c>
      <c r="L518" s="141">
        <f t="shared" si="14"/>
        <v>0</v>
      </c>
      <c r="M518" s="140"/>
    </row>
    <row r="519" spans="9:13" ht="14.25" customHeight="1" x14ac:dyDescent="0.2">
      <c r="I519" s="140"/>
      <c r="K519" s="141">
        <f t="shared" si="13"/>
        <v>0</v>
      </c>
      <c r="L519" s="141">
        <f t="shared" si="14"/>
        <v>0</v>
      </c>
      <c r="M519" s="140"/>
    </row>
    <row r="520" spans="9:13" ht="14.25" customHeight="1" x14ac:dyDescent="0.2">
      <c r="I520" s="140"/>
      <c r="K520" s="141">
        <f t="shared" si="13"/>
        <v>0</v>
      </c>
      <c r="L520" s="141">
        <f t="shared" si="14"/>
        <v>0</v>
      </c>
      <c r="M520" s="140"/>
    </row>
    <row r="521" spans="9:13" ht="14.25" customHeight="1" x14ac:dyDescent="0.2">
      <c r="I521" s="140"/>
      <c r="K521" s="141">
        <f t="shared" si="13"/>
        <v>0</v>
      </c>
      <c r="L521" s="141">
        <f t="shared" si="14"/>
        <v>0</v>
      </c>
      <c r="M521" s="140"/>
    </row>
    <row r="522" spans="9:13" ht="14.25" customHeight="1" x14ac:dyDescent="0.2">
      <c r="I522" s="140"/>
      <c r="K522" s="141">
        <f t="shared" si="13"/>
        <v>0</v>
      </c>
      <c r="L522" s="141">
        <f t="shared" si="14"/>
        <v>0</v>
      </c>
      <c r="M522" s="140"/>
    </row>
    <row r="523" spans="9:13" ht="14.25" customHeight="1" x14ac:dyDescent="0.2">
      <c r="I523" s="140"/>
      <c r="K523" s="141">
        <f t="shared" si="13"/>
        <v>0</v>
      </c>
      <c r="L523" s="141">
        <f t="shared" si="14"/>
        <v>0</v>
      </c>
      <c r="M523" s="140"/>
    </row>
    <row r="524" spans="9:13" ht="14.25" customHeight="1" x14ac:dyDescent="0.2">
      <c r="I524" s="140"/>
      <c r="K524" s="141">
        <f t="shared" si="13"/>
        <v>0</v>
      </c>
      <c r="L524" s="141">
        <f t="shared" si="14"/>
        <v>0</v>
      </c>
      <c r="M524" s="140"/>
    </row>
    <row r="525" spans="9:13" ht="14.25" customHeight="1" x14ac:dyDescent="0.2">
      <c r="I525" s="140"/>
      <c r="K525" s="141">
        <f t="shared" si="13"/>
        <v>0</v>
      </c>
      <c r="L525" s="141">
        <f t="shared" si="14"/>
        <v>0</v>
      </c>
      <c r="M525" s="140"/>
    </row>
    <row r="526" spans="9:13" ht="14.25" customHeight="1" x14ac:dyDescent="0.2">
      <c r="I526" s="140"/>
      <c r="K526" s="141">
        <f t="shared" si="13"/>
        <v>0</v>
      </c>
      <c r="L526" s="141">
        <f t="shared" si="14"/>
        <v>0</v>
      </c>
      <c r="M526" s="140"/>
    </row>
    <row r="527" spans="9:13" ht="14.25" customHeight="1" x14ac:dyDescent="0.2">
      <c r="I527" s="140"/>
      <c r="K527" s="141">
        <f t="shared" si="13"/>
        <v>0</v>
      </c>
      <c r="L527" s="141">
        <f t="shared" si="14"/>
        <v>0</v>
      </c>
      <c r="M527" s="140"/>
    </row>
    <row r="528" spans="9:13" ht="14.25" customHeight="1" x14ac:dyDescent="0.2">
      <c r="I528" s="140"/>
      <c r="K528" s="141">
        <f t="shared" si="13"/>
        <v>0</v>
      </c>
      <c r="L528" s="141">
        <f t="shared" si="14"/>
        <v>0</v>
      </c>
      <c r="M528" s="140"/>
    </row>
    <row r="529" spans="9:13" ht="14.25" customHeight="1" x14ac:dyDescent="0.2">
      <c r="I529" s="140"/>
      <c r="K529" s="141">
        <f t="shared" si="13"/>
        <v>0</v>
      </c>
      <c r="L529" s="141">
        <f t="shared" si="14"/>
        <v>0</v>
      </c>
      <c r="M529" s="140"/>
    </row>
    <row r="530" spans="9:13" ht="14.25" customHeight="1" x14ac:dyDescent="0.2">
      <c r="I530" s="140"/>
      <c r="K530" s="141">
        <f t="shared" si="13"/>
        <v>0</v>
      </c>
      <c r="L530" s="141">
        <f t="shared" si="14"/>
        <v>0</v>
      </c>
      <c r="M530" s="140"/>
    </row>
    <row r="531" spans="9:13" ht="14.25" customHeight="1" x14ac:dyDescent="0.2">
      <c r="I531" s="140"/>
      <c r="K531" s="141">
        <f t="shared" si="13"/>
        <v>0</v>
      </c>
      <c r="L531" s="141">
        <f t="shared" si="14"/>
        <v>0</v>
      </c>
      <c r="M531" s="140"/>
    </row>
    <row r="532" spans="9:13" ht="14.25" customHeight="1" x14ac:dyDescent="0.2">
      <c r="I532" s="140"/>
      <c r="K532" s="141">
        <f t="shared" si="13"/>
        <v>0</v>
      </c>
      <c r="L532" s="141">
        <f t="shared" si="14"/>
        <v>0</v>
      </c>
      <c r="M532" s="140"/>
    </row>
    <row r="533" spans="9:13" ht="14.25" customHeight="1" x14ac:dyDescent="0.2">
      <c r="I533" s="140"/>
      <c r="K533" s="141">
        <f t="shared" si="13"/>
        <v>0</v>
      </c>
      <c r="L533" s="141">
        <f t="shared" si="14"/>
        <v>0</v>
      </c>
      <c r="M533" s="140"/>
    </row>
    <row r="534" spans="9:13" ht="14.25" customHeight="1" x14ac:dyDescent="0.2">
      <c r="I534" s="140"/>
      <c r="K534" s="141">
        <f t="shared" si="13"/>
        <v>0</v>
      </c>
      <c r="L534" s="141">
        <f t="shared" si="14"/>
        <v>0</v>
      </c>
      <c r="M534" s="140"/>
    </row>
    <row r="535" spans="9:13" ht="14.25" customHeight="1" x14ac:dyDescent="0.2">
      <c r="I535" s="140"/>
      <c r="K535" s="141">
        <f t="shared" si="13"/>
        <v>0</v>
      </c>
      <c r="L535" s="141">
        <f t="shared" si="14"/>
        <v>0</v>
      </c>
      <c r="M535" s="140"/>
    </row>
    <row r="536" spans="9:13" ht="14.25" customHeight="1" x14ac:dyDescent="0.2">
      <c r="I536" s="140"/>
      <c r="K536" s="141">
        <f t="shared" si="13"/>
        <v>0</v>
      </c>
      <c r="L536" s="141">
        <f t="shared" si="14"/>
        <v>0</v>
      </c>
      <c r="M536" s="140"/>
    </row>
    <row r="537" spans="9:13" ht="14.25" customHeight="1" x14ac:dyDescent="0.2">
      <c r="I537" s="140"/>
      <c r="K537" s="141">
        <f t="shared" si="13"/>
        <v>0</v>
      </c>
      <c r="L537" s="141">
        <f t="shared" si="14"/>
        <v>0</v>
      </c>
      <c r="M537" s="140"/>
    </row>
    <row r="538" spans="9:13" ht="14.25" customHeight="1" x14ac:dyDescent="0.2">
      <c r="I538" s="140"/>
      <c r="K538" s="141">
        <f t="shared" si="13"/>
        <v>0</v>
      </c>
      <c r="L538" s="141">
        <f t="shared" si="14"/>
        <v>0</v>
      </c>
      <c r="M538" s="140"/>
    </row>
    <row r="539" spans="9:13" ht="14.25" customHeight="1" x14ac:dyDescent="0.2">
      <c r="I539" s="140"/>
      <c r="K539" s="141">
        <f t="shared" si="13"/>
        <v>0</v>
      </c>
      <c r="L539" s="141">
        <f t="shared" si="14"/>
        <v>0</v>
      </c>
      <c r="M539" s="140"/>
    </row>
    <row r="540" spans="9:13" ht="14.25" customHeight="1" x14ac:dyDescent="0.2">
      <c r="I540" s="140"/>
      <c r="K540" s="141">
        <f t="shared" si="13"/>
        <v>0</v>
      </c>
      <c r="L540" s="141">
        <f t="shared" si="14"/>
        <v>0</v>
      </c>
      <c r="M540" s="140"/>
    </row>
    <row r="541" spans="9:13" ht="14.25" customHeight="1" x14ac:dyDescent="0.2">
      <c r="I541" s="140"/>
      <c r="K541" s="141">
        <f t="shared" si="13"/>
        <v>0</v>
      </c>
      <c r="L541" s="141">
        <f t="shared" si="14"/>
        <v>0</v>
      </c>
      <c r="M541" s="140"/>
    </row>
    <row r="542" spans="9:13" ht="14.25" customHeight="1" x14ac:dyDescent="0.2">
      <c r="I542" s="140"/>
      <c r="K542" s="141">
        <f t="shared" si="13"/>
        <v>0</v>
      </c>
      <c r="L542" s="141">
        <f t="shared" si="14"/>
        <v>0</v>
      </c>
      <c r="M542" s="140"/>
    </row>
    <row r="543" spans="9:13" ht="14.25" customHeight="1" x14ac:dyDescent="0.2">
      <c r="I543" s="140"/>
      <c r="K543" s="141">
        <f t="shared" si="13"/>
        <v>0</v>
      </c>
      <c r="L543" s="141">
        <f t="shared" si="14"/>
        <v>0</v>
      </c>
      <c r="M543" s="140"/>
    </row>
    <row r="544" spans="9:13" ht="14.25" customHeight="1" x14ac:dyDescent="0.2">
      <c r="I544" s="140"/>
      <c r="K544" s="141">
        <f t="shared" si="13"/>
        <v>0</v>
      </c>
      <c r="L544" s="141">
        <f t="shared" si="14"/>
        <v>0</v>
      </c>
      <c r="M544" s="140"/>
    </row>
    <row r="545" spans="9:13" ht="14.25" customHeight="1" x14ac:dyDescent="0.2">
      <c r="I545" s="140"/>
      <c r="K545" s="141">
        <f t="shared" si="13"/>
        <v>0</v>
      </c>
      <c r="L545" s="141">
        <f t="shared" si="14"/>
        <v>0</v>
      </c>
      <c r="M545" s="140"/>
    </row>
    <row r="546" spans="9:13" ht="14.25" customHeight="1" x14ac:dyDescent="0.2">
      <c r="I546" s="140"/>
      <c r="K546" s="141">
        <f t="shared" si="13"/>
        <v>0</v>
      </c>
      <c r="L546" s="141">
        <f t="shared" si="14"/>
        <v>0</v>
      </c>
      <c r="M546" s="140"/>
    </row>
    <row r="547" spans="9:13" ht="14.25" customHeight="1" x14ac:dyDescent="0.2">
      <c r="I547" s="140"/>
      <c r="K547" s="141">
        <f t="shared" si="13"/>
        <v>0</v>
      </c>
      <c r="L547" s="141">
        <f t="shared" si="14"/>
        <v>0</v>
      </c>
      <c r="M547" s="140"/>
    </row>
    <row r="548" spans="9:13" ht="14.25" customHeight="1" x14ac:dyDescent="0.2">
      <c r="I548" s="140"/>
      <c r="K548" s="141">
        <f t="shared" si="13"/>
        <v>0</v>
      </c>
      <c r="L548" s="141">
        <f t="shared" si="14"/>
        <v>0</v>
      </c>
      <c r="M548" s="140"/>
    </row>
    <row r="549" spans="9:13" ht="14.25" customHeight="1" x14ac:dyDescent="0.2">
      <c r="I549" s="140"/>
      <c r="K549" s="141">
        <f t="shared" si="13"/>
        <v>0</v>
      </c>
      <c r="L549" s="141">
        <f t="shared" si="14"/>
        <v>0</v>
      </c>
      <c r="M549" s="140"/>
    </row>
    <row r="550" spans="9:13" ht="14.25" customHeight="1" x14ac:dyDescent="0.2">
      <c r="I550" s="140"/>
      <c r="K550" s="141">
        <f t="shared" si="13"/>
        <v>0</v>
      </c>
      <c r="L550" s="141">
        <f t="shared" si="14"/>
        <v>0</v>
      </c>
      <c r="M550" s="140"/>
    </row>
    <row r="551" spans="9:13" ht="14.25" customHeight="1" x14ac:dyDescent="0.2">
      <c r="I551" s="140"/>
      <c r="K551" s="141">
        <f t="shared" si="13"/>
        <v>0</v>
      </c>
      <c r="L551" s="141">
        <f t="shared" si="14"/>
        <v>0</v>
      </c>
      <c r="M551" s="140"/>
    </row>
    <row r="552" spans="9:13" ht="14.25" customHeight="1" x14ac:dyDescent="0.2">
      <c r="I552" s="140"/>
      <c r="K552" s="141">
        <f t="shared" ref="K552:K806" si="20">IF(J552=0,0,G552)</f>
        <v>0</v>
      </c>
      <c r="L552" s="141">
        <f t="shared" ref="L552:L806" si="21">IF(J552=0,0,F552)</f>
        <v>0</v>
      </c>
      <c r="M552" s="140"/>
    </row>
    <row r="553" spans="9:13" ht="14.25" customHeight="1" x14ac:dyDescent="0.2">
      <c r="I553" s="140"/>
      <c r="K553" s="141">
        <f t="shared" si="20"/>
        <v>0</v>
      </c>
      <c r="L553" s="141">
        <f t="shared" si="21"/>
        <v>0</v>
      </c>
      <c r="M553" s="140"/>
    </row>
    <row r="554" spans="9:13" ht="14.25" customHeight="1" x14ac:dyDescent="0.2">
      <c r="I554" s="140"/>
      <c r="K554" s="141">
        <f t="shared" si="20"/>
        <v>0</v>
      </c>
      <c r="L554" s="141">
        <f t="shared" si="21"/>
        <v>0</v>
      </c>
      <c r="M554" s="140"/>
    </row>
    <row r="555" spans="9:13" ht="14.25" customHeight="1" x14ac:dyDescent="0.2">
      <c r="I555" s="140"/>
      <c r="K555" s="141">
        <f t="shared" si="20"/>
        <v>0</v>
      </c>
      <c r="L555" s="141">
        <f t="shared" si="21"/>
        <v>0</v>
      </c>
      <c r="M555" s="140"/>
    </row>
    <row r="556" spans="9:13" ht="14.25" customHeight="1" x14ac:dyDescent="0.2">
      <c r="I556" s="140"/>
      <c r="K556" s="141">
        <f t="shared" si="20"/>
        <v>0</v>
      </c>
      <c r="L556" s="141">
        <f t="shared" si="21"/>
        <v>0</v>
      </c>
      <c r="M556" s="140"/>
    </row>
    <row r="557" spans="9:13" ht="14.25" customHeight="1" x14ac:dyDescent="0.2">
      <c r="I557" s="140"/>
      <c r="K557" s="141">
        <f t="shared" si="20"/>
        <v>0</v>
      </c>
      <c r="L557" s="141">
        <f t="shared" si="21"/>
        <v>0</v>
      </c>
      <c r="M557" s="140"/>
    </row>
    <row r="558" spans="9:13" ht="14.25" customHeight="1" x14ac:dyDescent="0.2">
      <c r="I558" s="140"/>
      <c r="K558" s="141">
        <f t="shared" si="20"/>
        <v>0</v>
      </c>
      <c r="L558" s="141">
        <f t="shared" si="21"/>
        <v>0</v>
      </c>
      <c r="M558" s="140"/>
    </row>
    <row r="559" spans="9:13" ht="14.25" customHeight="1" x14ac:dyDescent="0.2">
      <c r="I559" s="140"/>
      <c r="K559" s="141">
        <f t="shared" si="20"/>
        <v>0</v>
      </c>
      <c r="L559" s="141">
        <f t="shared" si="21"/>
        <v>0</v>
      </c>
      <c r="M559" s="140"/>
    </row>
    <row r="560" spans="9:13" ht="14.25" customHeight="1" x14ac:dyDescent="0.2">
      <c r="I560" s="140"/>
      <c r="K560" s="141">
        <f t="shared" si="20"/>
        <v>0</v>
      </c>
      <c r="L560" s="141">
        <f t="shared" si="21"/>
        <v>0</v>
      </c>
      <c r="M560" s="140"/>
    </row>
    <row r="561" spans="9:13" ht="14.25" customHeight="1" x14ac:dyDescent="0.2">
      <c r="I561" s="140"/>
      <c r="K561" s="141">
        <f t="shared" si="20"/>
        <v>0</v>
      </c>
      <c r="L561" s="141">
        <f t="shared" si="21"/>
        <v>0</v>
      </c>
      <c r="M561" s="140"/>
    </row>
    <row r="562" spans="9:13" ht="14.25" customHeight="1" x14ac:dyDescent="0.2">
      <c r="I562" s="140"/>
      <c r="K562" s="141">
        <f t="shared" si="20"/>
        <v>0</v>
      </c>
      <c r="L562" s="141">
        <f t="shared" si="21"/>
        <v>0</v>
      </c>
      <c r="M562" s="140"/>
    </row>
    <row r="563" spans="9:13" ht="14.25" customHeight="1" x14ac:dyDescent="0.2">
      <c r="I563" s="140"/>
      <c r="K563" s="141">
        <f t="shared" si="20"/>
        <v>0</v>
      </c>
      <c r="L563" s="141">
        <f t="shared" si="21"/>
        <v>0</v>
      </c>
      <c r="M563" s="140"/>
    </row>
    <row r="564" spans="9:13" ht="14.25" customHeight="1" x14ac:dyDescent="0.2">
      <c r="I564" s="140"/>
      <c r="K564" s="141">
        <f t="shared" si="20"/>
        <v>0</v>
      </c>
      <c r="L564" s="141">
        <f t="shared" si="21"/>
        <v>0</v>
      </c>
      <c r="M564" s="140"/>
    </row>
    <row r="565" spans="9:13" ht="14.25" customHeight="1" x14ac:dyDescent="0.2">
      <c r="I565" s="140"/>
      <c r="K565" s="141">
        <f t="shared" si="20"/>
        <v>0</v>
      </c>
      <c r="L565" s="141">
        <f t="shared" si="21"/>
        <v>0</v>
      </c>
      <c r="M565" s="140"/>
    </row>
    <row r="566" spans="9:13" ht="14.25" customHeight="1" x14ac:dyDescent="0.2">
      <c r="I566" s="140"/>
      <c r="K566" s="141">
        <f t="shared" si="20"/>
        <v>0</v>
      </c>
      <c r="L566" s="141">
        <f t="shared" si="21"/>
        <v>0</v>
      </c>
      <c r="M566" s="140"/>
    </row>
    <row r="567" spans="9:13" ht="14.25" customHeight="1" x14ac:dyDescent="0.2">
      <c r="I567" s="140"/>
      <c r="K567" s="141">
        <f t="shared" si="20"/>
        <v>0</v>
      </c>
      <c r="L567" s="141">
        <f t="shared" si="21"/>
        <v>0</v>
      </c>
      <c r="M567" s="140"/>
    </row>
    <row r="568" spans="9:13" ht="14.25" customHeight="1" x14ac:dyDescent="0.2">
      <c r="I568" s="140"/>
      <c r="K568" s="141">
        <f t="shared" si="20"/>
        <v>0</v>
      </c>
      <c r="L568" s="141">
        <f t="shared" si="21"/>
        <v>0</v>
      </c>
      <c r="M568" s="140"/>
    </row>
    <row r="569" spans="9:13" ht="14.25" customHeight="1" x14ac:dyDescent="0.2">
      <c r="I569" s="140"/>
      <c r="K569" s="141">
        <f t="shared" si="20"/>
        <v>0</v>
      </c>
      <c r="L569" s="141">
        <f t="shared" si="21"/>
        <v>0</v>
      </c>
      <c r="M569" s="140"/>
    </row>
    <row r="570" spans="9:13" ht="14.25" customHeight="1" x14ac:dyDescent="0.2">
      <c r="I570" s="140"/>
      <c r="K570" s="141">
        <f t="shared" si="20"/>
        <v>0</v>
      </c>
      <c r="L570" s="141">
        <f t="shared" si="21"/>
        <v>0</v>
      </c>
      <c r="M570" s="140"/>
    </row>
    <row r="571" spans="9:13" ht="14.25" customHeight="1" x14ac:dyDescent="0.2">
      <c r="I571" s="140"/>
      <c r="K571" s="141">
        <f t="shared" si="20"/>
        <v>0</v>
      </c>
      <c r="L571" s="141">
        <f t="shared" si="21"/>
        <v>0</v>
      </c>
      <c r="M571" s="140"/>
    </row>
    <row r="572" spans="9:13" ht="14.25" customHeight="1" x14ac:dyDescent="0.2">
      <c r="I572" s="140"/>
      <c r="K572" s="141">
        <f t="shared" si="20"/>
        <v>0</v>
      </c>
      <c r="L572" s="141">
        <f t="shared" si="21"/>
        <v>0</v>
      </c>
      <c r="M572" s="140"/>
    </row>
    <row r="573" spans="9:13" ht="14.25" customHeight="1" x14ac:dyDescent="0.2">
      <c r="I573" s="140"/>
      <c r="K573" s="141">
        <f t="shared" si="20"/>
        <v>0</v>
      </c>
      <c r="L573" s="141">
        <f t="shared" si="21"/>
        <v>0</v>
      </c>
      <c r="M573" s="140"/>
    </row>
    <row r="574" spans="9:13" ht="14.25" customHeight="1" x14ac:dyDescent="0.2">
      <c r="I574" s="140"/>
      <c r="K574" s="141">
        <f t="shared" si="20"/>
        <v>0</v>
      </c>
      <c r="L574" s="141">
        <f t="shared" si="21"/>
        <v>0</v>
      </c>
      <c r="M574" s="140"/>
    </row>
    <row r="575" spans="9:13" ht="14.25" customHeight="1" x14ac:dyDescent="0.2">
      <c r="I575" s="140"/>
      <c r="K575" s="141">
        <f t="shared" si="20"/>
        <v>0</v>
      </c>
      <c r="L575" s="141">
        <f t="shared" si="21"/>
        <v>0</v>
      </c>
      <c r="M575" s="140"/>
    </row>
    <row r="576" spans="9:13" ht="14.25" customHeight="1" x14ac:dyDescent="0.2">
      <c r="I576" s="140"/>
      <c r="K576" s="141">
        <f t="shared" si="20"/>
        <v>0</v>
      </c>
      <c r="L576" s="141">
        <f t="shared" si="21"/>
        <v>0</v>
      </c>
      <c r="M576" s="140"/>
    </row>
    <row r="577" spans="9:13" ht="14.25" customHeight="1" x14ac:dyDescent="0.2">
      <c r="I577" s="140"/>
      <c r="K577" s="141">
        <f t="shared" si="20"/>
        <v>0</v>
      </c>
      <c r="L577" s="141">
        <f t="shared" si="21"/>
        <v>0</v>
      </c>
      <c r="M577" s="140"/>
    </row>
    <row r="578" spans="9:13" ht="14.25" customHeight="1" x14ac:dyDescent="0.2">
      <c r="I578" s="140"/>
      <c r="K578" s="141">
        <f t="shared" si="20"/>
        <v>0</v>
      </c>
      <c r="L578" s="141">
        <f t="shared" si="21"/>
        <v>0</v>
      </c>
      <c r="M578" s="140"/>
    </row>
    <row r="579" spans="9:13" ht="14.25" customHeight="1" x14ac:dyDescent="0.2">
      <c r="I579" s="140"/>
      <c r="K579" s="141">
        <f t="shared" si="20"/>
        <v>0</v>
      </c>
      <c r="L579" s="141">
        <f t="shared" si="21"/>
        <v>0</v>
      </c>
      <c r="M579" s="140"/>
    </row>
    <row r="580" spans="9:13" ht="14.25" customHeight="1" x14ac:dyDescent="0.2">
      <c r="I580" s="140"/>
      <c r="K580" s="141">
        <f t="shared" si="20"/>
        <v>0</v>
      </c>
      <c r="L580" s="141">
        <f t="shared" si="21"/>
        <v>0</v>
      </c>
      <c r="M580" s="140"/>
    </row>
    <row r="581" spans="9:13" ht="14.25" customHeight="1" x14ac:dyDescent="0.2">
      <c r="I581" s="140"/>
      <c r="K581" s="141">
        <f t="shared" si="20"/>
        <v>0</v>
      </c>
      <c r="L581" s="141">
        <f t="shared" si="21"/>
        <v>0</v>
      </c>
      <c r="M581" s="140"/>
    </row>
    <row r="582" spans="9:13" ht="14.25" customHeight="1" x14ac:dyDescent="0.2">
      <c r="I582" s="140"/>
      <c r="K582" s="141">
        <f t="shared" si="20"/>
        <v>0</v>
      </c>
      <c r="L582" s="141">
        <f t="shared" si="21"/>
        <v>0</v>
      </c>
      <c r="M582" s="140"/>
    </row>
    <row r="583" spans="9:13" ht="14.25" customHeight="1" x14ac:dyDescent="0.2">
      <c r="I583" s="140"/>
      <c r="K583" s="141">
        <f t="shared" si="20"/>
        <v>0</v>
      </c>
      <c r="L583" s="141">
        <f t="shared" si="21"/>
        <v>0</v>
      </c>
      <c r="M583" s="140"/>
    </row>
    <row r="584" spans="9:13" ht="14.25" customHeight="1" x14ac:dyDescent="0.2">
      <c r="I584" s="140"/>
      <c r="K584" s="141">
        <f t="shared" si="20"/>
        <v>0</v>
      </c>
      <c r="L584" s="141">
        <f t="shared" si="21"/>
        <v>0</v>
      </c>
      <c r="M584" s="140"/>
    </row>
    <row r="585" spans="9:13" ht="14.25" customHeight="1" x14ac:dyDescent="0.2">
      <c r="I585" s="140"/>
      <c r="K585" s="141">
        <f t="shared" si="20"/>
        <v>0</v>
      </c>
      <c r="L585" s="141">
        <f t="shared" si="21"/>
        <v>0</v>
      </c>
      <c r="M585" s="140"/>
    </row>
    <row r="586" spans="9:13" ht="14.25" customHeight="1" x14ac:dyDescent="0.2">
      <c r="I586" s="140"/>
      <c r="K586" s="141">
        <f t="shared" si="20"/>
        <v>0</v>
      </c>
      <c r="L586" s="141">
        <f t="shared" si="21"/>
        <v>0</v>
      </c>
      <c r="M586" s="140"/>
    </row>
    <row r="587" spans="9:13" ht="14.25" customHeight="1" x14ac:dyDescent="0.2">
      <c r="I587" s="140"/>
      <c r="K587" s="141">
        <f t="shared" si="20"/>
        <v>0</v>
      </c>
      <c r="L587" s="141">
        <f t="shared" si="21"/>
        <v>0</v>
      </c>
      <c r="M587" s="140"/>
    </row>
    <row r="588" spans="9:13" ht="14.25" customHeight="1" x14ac:dyDescent="0.2">
      <c r="I588" s="140"/>
      <c r="K588" s="141">
        <f t="shared" si="20"/>
        <v>0</v>
      </c>
      <c r="L588" s="141">
        <f t="shared" si="21"/>
        <v>0</v>
      </c>
      <c r="M588" s="140"/>
    </row>
    <row r="589" spans="9:13" ht="14.25" customHeight="1" x14ac:dyDescent="0.2">
      <c r="I589" s="140"/>
      <c r="K589" s="141">
        <f t="shared" si="20"/>
        <v>0</v>
      </c>
      <c r="L589" s="141">
        <f t="shared" si="21"/>
        <v>0</v>
      </c>
      <c r="M589" s="140"/>
    </row>
    <row r="590" spans="9:13" ht="14.25" customHeight="1" x14ac:dyDescent="0.2">
      <c r="I590" s="140"/>
      <c r="K590" s="141">
        <f t="shared" si="20"/>
        <v>0</v>
      </c>
      <c r="L590" s="141">
        <f t="shared" si="21"/>
        <v>0</v>
      </c>
      <c r="M590" s="140"/>
    </row>
    <row r="591" spans="9:13" ht="14.25" customHeight="1" x14ac:dyDescent="0.2">
      <c r="I591" s="140"/>
      <c r="K591" s="141">
        <f t="shared" si="20"/>
        <v>0</v>
      </c>
      <c r="L591" s="141">
        <f t="shared" si="21"/>
        <v>0</v>
      </c>
      <c r="M591" s="140"/>
    </row>
    <row r="592" spans="9:13" ht="14.25" customHeight="1" x14ac:dyDescent="0.2">
      <c r="I592" s="140"/>
      <c r="K592" s="141">
        <f t="shared" si="20"/>
        <v>0</v>
      </c>
      <c r="L592" s="141">
        <f t="shared" si="21"/>
        <v>0</v>
      </c>
      <c r="M592" s="140"/>
    </row>
    <row r="593" spans="9:13" ht="14.25" customHeight="1" x14ac:dyDescent="0.2">
      <c r="I593" s="140"/>
      <c r="K593" s="141">
        <f t="shared" si="20"/>
        <v>0</v>
      </c>
      <c r="L593" s="141">
        <f t="shared" si="21"/>
        <v>0</v>
      </c>
      <c r="M593" s="140"/>
    </row>
    <row r="594" spans="9:13" ht="14.25" customHeight="1" x14ac:dyDescent="0.2">
      <c r="I594" s="140"/>
      <c r="K594" s="141">
        <f t="shared" si="20"/>
        <v>0</v>
      </c>
      <c r="L594" s="141">
        <f t="shared" si="21"/>
        <v>0</v>
      </c>
      <c r="M594" s="140"/>
    </row>
    <row r="595" spans="9:13" ht="14.25" customHeight="1" x14ac:dyDescent="0.2">
      <c r="I595" s="140"/>
      <c r="K595" s="141">
        <f t="shared" si="20"/>
        <v>0</v>
      </c>
      <c r="L595" s="141">
        <f t="shared" si="21"/>
        <v>0</v>
      </c>
      <c r="M595" s="140"/>
    </row>
    <row r="596" spans="9:13" ht="14.25" customHeight="1" x14ac:dyDescent="0.2">
      <c r="I596" s="140"/>
      <c r="K596" s="141">
        <f t="shared" si="20"/>
        <v>0</v>
      </c>
      <c r="L596" s="141">
        <f t="shared" si="21"/>
        <v>0</v>
      </c>
      <c r="M596" s="140"/>
    </row>
    <row r="597" spans="9:13" ht="14.25" customHeight="1" x14ac:dyDescent="0.2">
      <c r="I597" s="140"/>
      <c r="K597" s="141">
        <f t="shared" si="20"/>
        <v>0</v>
      </c>
      <c r="L597" s="141">
        <f t="shared" si="21"/>
        <v>0</v>
      </c>
      <c r="M597" s="140"/>
    </row>
    <row r="598" spans="9:13" ht="14.25" customHeight="1" x14ac:dyDescent="0.2">
      <c r="I598" s="140"/>
      <c r="K598" s="141">
        <f t="shared" si="20"/>
        <v>0</v>
      </c>
      <c r="L598" s="141">
        <f t="shared" si="21"/>
        <v>0</v>
      </c>
      <c r="M598" s="140"/>
    </row>
    <row r="599" spans="9:13" ht="14.25" customHeight="1" x14ac:dyDescent="0.2">
      <c r="I599" s="140"/>
      <c r="K599" s="141">
        <f t="shared" si="20"/>
        <v>0</v>
      </c>
      <c r="L599" s="141">
        <f t="shared" si="21"/>
        <v>0</v>
      </c>
      <c r="M599" s="140"/>
    </row>
    <row r="600" spans="9:13" ht="14.25" customHeight="1" x14ac:dyDescent="0.2">
      <c r="I600" s="140"/>
      <c r="K600" s="141">
        <f t="shared" si="20"/>
        <v>0</v>
      </c>
      <c r="L600" s="141">
        <f t="shared" si="21"/>
        <v>0</v>
      </c>
      <c r="M600" s="140"/>
    </row>
    <row r="601" spans="9:13" ht="14.25" customHeight="1" x14ac:dyDescent="0.2">
      <c r="I601" s="140"/>
      <c r="K601" s="141">
        <f t="shared" si="20"/>
        <v>0</v>
      </c>
      <c r="L601" s="141">
        <f t="shared" si="21"/>
        <v>0</v>
      </c>
      <c r="M601" s="140"/>
    </row>
    <row r="602" spans="9:13" ht="14.25" customHeight="1" x14ac:dyDescent="0.2">
      <c r="I602" s="140"/>
      <c r="K602" s="141">
        <f t="shared" si="20"/>
        <v>0</v>
      </c>
      <c r="L602" s="141">
        <f t="shared" si="21"/>
        <v>0</v>
      </c>
      <c r="M602" s="140"/>
    </row>
    <row r="603" spans="9:13" ht="14.25" customHeight="1" x14ac:dyDescent="0.2">
      <c r="I603" s="140"/>
      <c r="K603" s="141">
        <f t="shared" si="20"/>
        <v>0</v>
      </c>
      <c r="L603" s="141">
        <f t="shared" si="21"/>
        <v>0</v>
      </c>
      <c r="M603" s="140"/>
    </row>
    <row r="604" spans="9:13" ht="14.25" customHeight="1" x14ac:dyDescent="0.2">
      <c r="I604" s="140"/>
      <c r="K604" s="141">
        <f t="shared" si="20"/>
        <v>0</v>
      </c>
      <c r="L604" s="141">
        <f t="shared" si="21"/>
        <v>0</v>
      </c>
      <c r="M604" s="140"/>
    </row>
    <row r="605" spans="9:13" ht="14.25" customHeight="1" x14ac:dyDescent="0.2">
      <c r="I605" s="140"/>
      <c r="K605" s="141">
        <f t="shared" si="20"/>
        <v>0</v>
      </c>
      <c r="L605" s="141">
        <f t="shared" si="21"/>
        <v>0</v>
      </c>
      <c r="M605" s="140"/>
    </row>
    <row r="606" spans="9:13" ht="14.25" customHeight="1" x14ac:dyDescent="0.2">
      <c r="I606" s="140"/>
      <c r="K606" s="141">
        <f t="shared" si="20"/>
        <v>0</v>
      </c>
      <c r="L606" s="141">
        <f t="shared" si="21"/>
        <v>0</v>
      </c>
      <c r="M606" s="140"/>
    </row>
    <row r="607" spans="9:13" ht="14.25" customHeight="1" x14ac:dyDescent="0.2">
      <c r="I607" s="140"/>
      <c r="K607" s="141">
        <f t="shared" si="20"/>
        <v>0</v>
      </c>
      <c r="L607" s="141">
        <f t="shared" si="21"/>
        <v>0</v>
      </c>
      <c r="M607" s="140"/>
    </row>
    <row r="608" spans="9:13" ht="14.25" customHeight="1" x14ac:dyDescent="0.2">
      <c r="I608" s="140"/>
      <c r="K608" s="141">
        <f t="shared" si="20"/>
        <v>0</v>
      </c>
      <c r="L608" s="141">
        <f t="shared" si="21"/>
        <v>0</v>
      </c>
      <c r="M608" s="140"/>
    </row>
    <row r="609" spans="9:13" ht="14.25" customHeight="1" x14ac:dyDescent="0.2">
      <c r="I609" s="140"/>
      <c r="K609" s="141">
        <f t="shared" si="20"/>
        <v>0</v>
      </c>
      <c r="L609" s="141">
        <f t="shared" si="21"/>
        <v>0</v>
      </c>
      <c r="M609" s="140"/>
    </row>
    <row r="610" spans="9:13" ht="14.25" customHeight="1" x14ac:dyDescent="0.2">
      <c r="I610" s="140"/>
      <c r="K610" s="141">
        <f t="shared" si="20"/>
        <v>0</v>
      </c>
      <c r="L610" s="141">
        <f t="shared" si="21"/>
        <v>0</v>
      </c>
      <c r="M610" s="140"/>
    </row>
    <row r="611" spans="9:13" ht="14.25" customHeight="1" x14ac:dyDescent="0.2">
      <c r="I611" s="140"/>
      <c r="K611" s="141">
        <f t="shared" si="20"/>
        <v>0</v>
      </c>
      <c r="L611" s="141">
        <f t="shared" si="21"/>
        <v>0</v>
      </c>
      <c r="M611" s="140"/>
    </row>
    <row r="612" spans="9:13" ht="14.25" customHeight="1" x14ac:dyDescent="0.2">
      <c r="I612" s="140"/>
      <c r="K612" s="141">
        <f t="shared" si="20"/>
        <v>0</v>
      </c>
      <c r="L612" s="141">
        <f t="shared" si="21"/>
        <v>0</v>
      </c>
      <c r="M612" s="140"/>
    </row>
    <row r="613" spans="9:13" ht="14.25" customHeight="1" x14ac:dyDescent="0.2">
      <c r="I613" s="140"/>
      <c r="K613" s="141">
        <f t="shared" si="20"/>
        <v>0</v>
      </c>
      <c r="L613" s="141">
        <f t="shared" si="21"/>
        <v>0</v>
      </c>
      <c r="M613" s="140"/>
    </row>
    <row r="614" spans="9:13" ht="14.25" customHeight="1" x14ac:dyDescent="0.2">
      <c r="I614" s="140"/>
      <c r="K614" s="141">
        <f t="shared" si="20"/>
        <v>0</v>
      </c>
      <c r="L614" s="141">
        <f t="shared" si="21"/>
        <v>0</v>
      </c>
      <c r="M614" s="140"/>
    </row>
    <row r="615" spans="9:13" ht="14.25" customHeight="1" x14ac:dyDescent="0.2">
      <c r="I615" s="140"/>
      <c r="K615" s="141">
        <f t="shared" si="20"/>
        <v>0</v>
      </c>
      <c r="L615" s="141">
        <f t="shared" si="21"/>
        <v>0</v>
      </c>
      <c r="M615" s="140"/>
    </row>
    <row r="616" spans="9:13" ht="14.25" customHeight="1" x14ac:dyDescent="0.2">
      <c r="I616" s="140"/>
      <c r="K616" s="141">
        <f t="shared" si="20"/>
        <v>0</v>
      </c>
      <c r="L616" s="141">
        <f t="shared" si="21"/>
        <v>0</v>
      </c>
      <c r="M616" s="140"/>
    </row>
    <row r="617" spans="9:13" ht="14.25" customHeight="1" x14ac:dyDescent="0.2">
      <c r="I617" s="140"/>
      <c r="K617" s="141">
        <f t="shared" si="20"/>
        <v>0</v>
      </c>
      <c r="L617" s="141">
        <f t="shared" si="21"/>
        <v>0</v>
      </c>
      <c r="M617" s="140"/>
    </row>
    <row r="618" spans="9:13" ht="14.25" customHeight="1" x14ac:dyDescent="0.2">
      <c r="I618" s="140"/>
      <c r="K618" s="141">
        <f t="shared" si="20"/>
        <v>0</v>
      </c>
      <c r="L618" s="141">
        <f t="shared" si="21"/>
        <v>0</v>
      </c>
      <c r="M618" s="140"/>
    </row>
    <row r="619" spans="9:13" ht="14.25" customHeight="1" x14ac:dyDescent="0.2">
      <c r="I619" s="140"/>
      <c r="K619" s="141">
        <f t="shared" si="20"/>
        <v>0</v>
      </c>
      <c r="L619" s="141">
        <f t="shared" si="21"/>
        <v>0</v>
      </c>
      <c r="M619" s="140"/>
    </row>
    <row r="620" spans="9:13" ht="14.25" customHeight="1" x14ac:dyDescent="0.2">
      <c r="I620" s="140"/>
      <c r="K620" s="141">
        <f t="shared" si="20"/>
        <v>0</v>
      </c>
      <c r="L620" s="141">
        <f t="shared" si="21"/>
        <v>0</v>
      </c>
      <c r="M620" s="140"/>
    </row>
    <row r="621" spans="9:13" ht="14.25" customHeight="1" x14ac:dyDescent="0.2">
      <c r="I621" s="140"/>
      <c r="K621" s="141">
        <f t="shared" si="20"/>
        <v>0</v>
      </c>
      <c r="L621" s="141">
        <f t="shared" si="21"/>
        <v>0</v>
      </c>
      <c r="M621" s="140"/>
    </row>
    <row r="622" spans="9:13" ht="14.25" customHeight="1" x14ac:dyDescent="0.2">
      <c r="I622" s="140"/>
      <c r="K622" s="141">
        <f t="shared" si="20"/>
        <v>0</v>
      </c>
      <c r="L622" s="141">
        <f t="shared" si="21"/>
        <v>0</v>
      </c>
      <c r="M622" s="140"/>
    </row>
    <row r="623" spans="9:13" ht="14.25" customHeight="1" x14ac:dyDescent="0.2">
      <c r="I623" s="140"/>
      <c r="K623" s="141">
        <f t="shared" si="20"/>
        <v>0</v>
      </c>
      <c r="L623" s="141">
        <f t="shared" si="21"/>
        <v>0</v>
      </c>
      <c r="M623" s="140"/>
    </row>
    <row r="624" spans="9:13" ht="14.25" customHeight="1" x14ac:dyDescent="0.2">
      <c r="I624" s="140"/>
      <c r="K624" s="141">
        <f t="shared" si="20"/>
        <v>0</v>
      </c>
      <c r="L624" s="141">
        <f t="shared" si="21"/>
        <v>0</v>
      </c>
      <c r="M624" s="140"/>
    </row>
    <row r="625" spans="9:13" ht="14.25" customHeight="1" x14ac:dyDescent="0.2">
      <c r="I625" s="140"/>
      <c r="K625" s="141">
        <f t="shared" si="20"/>
        <v>0</v>
      </c>
      <c r="L625" s="141">
        <f t="shared" si="21"/>
        <v>0</v>
      </c>
      <c r="M625" s="140"/>
    </row>
    <row r="626" spans="9:13" ht="14.25" customHeight="1" x14ac:dyDescent="0.2">
      <c r="I626" s="140"/>
      <c r="K626" s="141">
        <f t="shared" si="20"/>
        <v>0</v>
      </c>
      <c r="L626" s="141">
        <f t="shared" si="21"/>
        <v>0</v>
      </c>
      <c r="M626" s="140"/>
    </row>
    <row r="627" spans="9:13" ht="14.25" customHeight="1" x14ac:dyDescent="0.2">
      <c r="I627" s="140"/>
      <c r="K627" s="141">
        <f t="shared" si="20"/>
        <v>0</v>
      </c>
      <c r="L627" s="141">
        <f t="shared" si="21"/>
        <v>0</v>
      </c>
      <c r="M627" s="140"/>
    </row>
    <row r="628" spans="9:13" ht="14.25" customHeight="1" x14ac:dyDescent="0.2">
      <c r="I628" s="140"/>
      <c r="K628" s="141">
        <f t="shared" si="20"/>
        <v>0</v>
      </c>
      <c r="L628" s="141">
        <f t="shared" si="21"/>
        <v>0</v>
      </c>
      <c r="M628" s="140"/>
    </row>
    <row r="629" spans="9:13" ht="14.25" customHeight="1" x14ac:dyDescent="0.2">
      <c r="I629" s="140"/>
      <c r="K629" s="141">
        <f t="shared" si="20"/>
        <v>0</v>
      </c>
      <c r="L629" s="141">
        <f t="shared" si="21"/>
        <v>0</v>
      </c>
      <c r="M629" s="140"/>
    </row>
    <row r="630" spans="9:13" ht="14.25" customHeight="1" x14ac:dyDescent="0.2">
      <c r="I630" s="140"/>
      <c r="K630" s="141">
        <f t="shared" si="20"/>
        <v>0</v>
      </c>
      <c r="L630" s="141">
        <f t="shared" si="21"/>
        <v>0</v>
      </c>
      <c r="M630" s="140"/>
    </row>
    <row r="631" spans="9:13" ht="14.25" customHeight="1" x14ac:dyDescent="0.2">
      <c r="I631" s="140"/>
      <c r="K631" s="141">
        <f t="shared" si="20"/>
        <v>0</v>
      </c>
      <c r="L631" s="141">
        <f t="shared" si="21"/>
        <v>0</v>
      </c>
      <c r="M631" s="140"/>
    </row>
    <row r="632" spans="9:13" ht="14.25" customHeight="1" x14ac:dyDescent="0.2">
      <c r="I632" s="140"/>
      <c r="K632" s="141">
        <f t="shared" si="20"/>
        <v>0</v>
      </c>
      <c r="L632" s="141">
        <f t="shared" si="21"/>
        <v>0</v>
      </c>
      <c r="M632" s="140"/>
    </row>
    <row r="633" spans="9:13" ht="14.25" customHeight="1" x14ac:dyDescent="0.2">
      <c r="I633" s="140"/>
      <c r="K633" s="141">
        <f t="shared" si="20"/>
        <v>0</v>
      </c>
      <c r="L633" s="141">
        <f t="shared" si="21"/>
        <v>0</v>
      </c>
      <c r="M633" s="140"/>
    </row>
    <row r="634" spans="9:13" ht="14.25" customHeight="1" x14ac:dyDescent="0.2">
      <c r="I634" s="140"/>
      <c r="K634" s="141">
        <f t="shared" si="20"/>
        <v>0</v>
      </c>
      <c r="L634" s="141">
        <f t="shared" si="21"/>
        <v>0</v>
      </c>
      <c r="M634" s="140"/>
    </row>
    <row r="635" spans="9:13" ht="14.25" customHeight="1" x14ac:dyDescent="0.2">
      <c r="I635" s="140"/>
      <c r="K635" s="141">
        <f t="shared" si="20"/>
        <v>0</v>
      </c>
      <c r="L635" s="141">
        <f t="shared" si="21"/>
        <v>0</v>
      </c>
      <c r="M635" s="140"/>
    </row>
    <row r="636" spans="9:13" ht="14.25" customHeight="1" x14ac:dyDescent="0.2">
      <c r="I636" s="140"/>
      <c r="K636" s="141">
        <f t="shared" si="20"/>
        <v>0</v>
      </c>
      <c r="L636" s="141">
        <f t="shared" si="21"/>
        <v>0</v>
      </c>
      <c r="M636" s="140"/>
    </row>
    <row r="637" spans="9:13" ht="14.25" customHeight="1" x14ac:dyDescent="0.2">
      <c r="I637" s="140"/>
      <c r="K637" s="141">
        <f t="shared" si="20"/>
        <v>0</v>
      </c>
      <c r="L637" s="141">
        <f t="shared" si="21"/>
        <v>0</v>
      </c>
      <c r="M637" s="140"/>
    </row>
    <row r="638" spans="9:13" ht="14.25" customHeight="1" x14ac:dyDescent="0.2">
      <c r="I638" s="140"/>
      <c r="K638" s="141">
        <f t="shared" si="20"/>
        <v>0</v>
      </c>
      <c r="L638" s="141">
        <f t="shared" si="21"/>
        <v>0</v>
      </c>
      <c r="M638" s="140"/>
    </row>
    <row r="639" spans="9:13" ht="14.25" customHeight="1" x14ac:dyDescent="0.2">
      <c r="I639" s="140"/>
      <c r="K639" s="141">
        <f t="shared" si="20"/>
        <v>0</v>
      </c>
      <c r="L639" s="141">
        <f t="shared" si="21"/>
        <v>0</v>
      </c>
      <c r="M639" s="140"/>
    </row>
    <row r="640" spans="9:13" ht="14.25" customHeight="1" x14ac:dyDescent="0.2">
      <c r="I640" s="140"/>
      <c r="K640" s="141">
        <f t="shared" si="20"/>
        <v>0</v>
      </c>
      <c r="L640" s="141">
        <f t="shared" si="21"/>
        <v>0</v>
      </c>
      <c r="M640" s="140"/>
    </row>
    <row r="641" spans="9:13" ht="14.25" customHeight="1" x14ac:dyDescent="0.2">
      <c r="I641" s="140"/>
      <c r="K641" s="141">
        <f t="shared" si="20"/>
        <v>0</v>
      </c>
      <c r="L641" s="141">
        <f t="shared" si="21"/>
        <v>0</v>
      </c>
      <c r="M641" s="140"/>
    </row>
    <row r="642" spans="9:13" ht="14.25" customHeight="1" x14ac:dyDescent="0.2">
      <c r="I642" s="140"/>
      <c r="K642" s="141">
        <f t="shared" si="20"/>
        <v>0</v>
      </c>
      <c r="L642" s="141">
        <f t="shared" si="21"/>
        <v>0</v>
      </c>
      <c r="M642" s="140"/>
    </row>
    <row r="643" spans="9:13" ht="14.25" customHeight="1" x14ac:dyDescent="0.2">
      <c r="I643" s="140"/>
      <c r="K643" s="141">
        <f t="shared" si="20"/>
        <v>0</v>
      </c>
      <c r="L643" s="141">
        <f t="shared" si="21"/>
        <v>0</v>
      </c>
      <c r="M643" s="140"/>
    </row>
    <row r="644" spans="9:13" ht="14.25" customHeight="1" x14ac:dyDescent="0.2">
      <c r="I644" s="140"/>
      <c r="K644" s="141">
        <f t="shared" si="20"/>
        <v>0</v>
      </c>
      <c r="L644" s="141">
        <f t="shared" si="21"/>
        <v>0</v>
      </c>
      <c r="M644" s="140"/>
    </row>
    <row r="645" spans="9:13" ht="14.25" customHeight="1" x14ac:dyDescent="0.2">
      <c r="I645" s="140"/>
      <c r="K645" s="141">
        <f t="shared" si="20"/>
        <v>0</v>
      </c>
      <c r="L645" s="141">
        <f t="shared" si="21"/>
        <v>0</v>
      </c>
      <c r="M645" s="140"/>
    </row>
    <row r="646" spans="9:13" ht="14.25" customHeight="1" x14ac:dyDescent="0.2">
      <c r="I646" s="140"/>
      <c r="K646" s="141">
        <f t="shared" si="20"/>
        <v>0</v>
      </c>
      <c r="L646" s="141">
        <f t="shared" si="21"/>
        <v>0</v>
      </c>
      <c r="M646" s="140"/>
    </row>
    <row r="647" spans="9:13" ht="14.25" customHeight="1" x14ac:dyDescent="0.2">
      <c r="I647" s="140"/>
      <c r="K647" s="141">
        <f t="shared" si="20"/>
        <v>0</v>
      </c>
      <c r="L647" s="141">
        <f t="shared" si="21"/>
        <v>0</v>
      </c>
      <c r="M647" s="140"/>
    </row>
    <row r="648" spans="9:13" ht="14.25" customHeight="1" x14ac:dyDescent="0.2">
      <c r="I648" s="140"/>
      <c r="K648" s="141">
        <f t="shared" si="20"/>
        <v>0</v>
      </c>
      <c r="L648" s="141">
        <f t="shared" si="21"/>
        <v>0</v>
      </c>
      <c r="M648" s="140"/>
    </row>
    <row r="649" spans="9:13" ht="14.25" customHeight="1" x14ac:dyDescent="0.2">
      <c r="I649" s="140"/>
      <c r="K649" s="141">
        <f t="shared" si="20"/>
        <v>0</v>
      </c>
      <c r="L649" s="141">
        <f t="shared" si="21"/>
        <v>0</v>
      </c>
      <c r="M649" s="140"/>
    </row>
    <row r="650" spans="9:13" ht="14.25" customHeight="1" x14ac:dyDescent="0.2">
      <c r="I650" s="140"/>
      <c r="K650" s="141">
        <f t="shared" si="20"/>
        <v>0</v>
      </c>
      <c r="L650" s="141">
        <f t="shared" si="21"/>
        <v>0</v>
      </c>
      <c r="M650" s="140"/>
    </row>
    <row r="651" spans="9:13" ht="14.25" customHeight="1" x14ac:dyDescent="0.2">
      <c r="I651" s="140"/>
      <c r="K651" s="141">
        <f t="shared" si="20"/>
        <v>0</v>
      </c>
      <c r="L651" s="141">
        <f t="shared" si="21"/>
        <v>0</v>
      </c>
      <c r="M651" s="140"/>
    </row>
    <row r="652" spans="9:13" ht="14.25" customHeight="1" x14ac:dyDescent="0.2">
      <c r="I652" s="140"/>
      <c r="K652" s="141">
        <f t="shared" si="20"/>
        <v>0</v>
      </c>
      <c r="L652" s="141">
        <f t="shared" si="21"/>
        <v>0</v>
      </c>
      <c r="M652" s="140"/>
    </row>
    <row r="653" spans="9:13" ht="14.25" customHeight="1" x14ac:dyDescent="0.2">
      <c r="I653" s="140"/>
      <c r="K653" s="141">
        <f t="shared" si="20"/>
        <v>0</v>
      </c>
      <c r="L653" s="141">
        <f t="shared" si="21"/>
        <v>0</v>
      </c>
      <c r="M653" s="140"/>
    </row>
    <row r="654" spans="9:13" ht="14.25" customHeight="1" x14ac:dyDescent="0.2">
      <c r="I654" s="140"/>
      <c r="K654" s="141">
        <f t="shared" si="20"/>
        <v>0</v>
      </c>
      <c r="L654" s="141">
        <f t="shared" si="21"/>
        <v>0</v>
      </c>
      <c r="M654" s="140"/>
    </row>
    <row r="655" spans="9:13" ht="14.25" customHeight="1" x14ac:dyDescent="0.2">
      <c r="I655" s="140"/>
      <c r="K655" s="141">
        <f t="shared" si="20"/>
        <v>0</v>
      </c>
      <c r="L655" s="141">
        <f t="shared" si="21"/>
        <v>0</v>
      </c>
      <c r="M655" s="140"/>
    </row>
    <row r="656" spans="9:13" ht="14.25" customHeight="1" x14ac:dyDescent="0.2">
      <c r="I656" s="140"/>
      <c r="K656" s="141">
        <f t="shared" si="20"/>
        <v>0</v>
      </c>
      <c r="L656" s="141">
        <f t="shared" si="21"/>
        <v>0</v>
      </c>
      <c r="M656" s="140"/>
    </row>
    <row r="657" spans="9:13" ht="14.25" customHeight="1" x14ac:dyDescent="0.2">
      <c r="I657" s="140"/>
      <c r="K657" s="141">
        <f t="shared" si="20"/>
        <v>0</v>
      </c>
      <c r="L657" s="141">
        <f t="shared" si="21"/>
        <v>0</v>
      </c>
      <c r="M657" s="140"/>
    </row>
    <row r="658" spans="9:13" ht="14.25" customHeight="1" x14ac:dyDescent="0.2">
      <c r="I658" s="140"/>
      <c r="K658" s="141">
        <f t="shared" si="20"/>
        <v>0</v>
      </c>
      <c r="L658" s="141">
        <f t="shared" si="21"/>
        <v>0</v>
      </c>
      <c r="M658" s="140"/>
    </row>
    <row r="659" spans="9:13" ht="14.25" customHeight="1" x14ac:dyDescent="0.2">
      <c r="I659" s="140"/>
      <c r="K659" s="141">
        <f t="shared" si="20"/>
        <v>0</v>
      </c>
      <c r="L659" s="141">
        <f t="shared" si="21"/>
        <v>0</v>
      </c>
      <c r="M659" s="140"/>
    </row>
    <row r="660" spans="9:13" ht="14.25" customHeight="1" x14ac:dyDescent="0.2">
      <c r="I660" s="140"/>
      <c r="K660" s="141">
        <f t="shared" si="20"/>
        <v>0</v>
      </c>
      <c r="L660" s="141">
        <f t="shared" si="21"/>
        <v>0</v>
      </c>
      <c r="M660" s="140"/>
    </row>
    <row r="661" spans="9:13" ht="14.25" customHeight="1" x14ac:dyDescent="0.2">
      <c r="I661" s="140"/>
      <c r="K661" s="141">
        <f t="shared" si="20"/>
        <v>0</v>
      </c>
      <c r="L661" s="141">
        <f t="shared" si="21"/>
        <v>0</v>
      </c>
      <c r="M661" s="140"/>
    </row>
    <row r="662" spans="9:13" ht="14.25" customHeight="1" x14ac:dyDescent="0.2">
      <c r="I662" s="140"/>
      <c r="K662" s="141">
        <f t="shared" si="20"/>
        <v>0</v>
      </c>
      <c r="L662" s="141">
        <f t="shared" si="21"/>
        <v>0</v>
      </c>
      <c r="M662" s="140"/>
    </row>
    <row r="663" spans="9:13" ht="14.25" customHeight="1" x14ac:dyDescent="0.2">
      <c r="I663" s="140"/>
      <c r="K663" s="141">
        <f t="shared" si="20"/>
        <v>0</v>
      </c>
      <c r="L663" s="141">
        <f t="shared" si="21"/>
        <v>0</v>
      </c>
      <c r="M663" s="140"/>
    </row>
    <row r="664" spans="9:13" ht="14.25" customHeight="1" x14ac:dyDescent="0.2">
      <c r="I664" s="140"/>
      <c r="K664" s="141">
        <f t="shared" si="20"/>
        <v>0</v>
      </c>
      <c r="L664" s="141">
        <f t="shared" si="21"/>
        <v>0</v>
      </c>
      <c r="M664" s="140"/>
    </row>
    <row r="665" spans="9:13" ht="14.25" customHeight="1" x14ac:dyDescent="0.2">
      <c r="I665" s="140"/>
      <c r="K665" s="141">
        <f t="shared" si="20"/>
        <v>0</v>
      </c>
      <c r="L665" s="141">
        <f t="shared" si="21"/>
        <v>0</v>
      </c>
      <c r="M665" s="140"/>
    </row>
    <row r="666" spans="9:13" ht="14.25" customHeight="1" x14ac:dyDescent="0.2">
      <c r="I666" s="140"/>
      <c r="K666" s="141">
        <f t="shared" si="20"/>
        <v>0</v>
      </c>
      <c r="L666" s="141">
        <f t="shared" si="21"/>
        <v>0</v>
      </c>
      <c r="M666" s="140"/>
    </row>
    <row r="667" spans="9:13" ht="14.25" customHeight="1" x14ac:dyDescent="0.2">
      <c r="I667" s="140"/>
      <c r="K667" s="141">
        <f t="shared" si="20"/>
        <v>0</v>
      </c>
      <c r="L667" s="141">
        <f t="shared" si="21"/>
        <v>0</v>
      </c>
      <c r="M667" s="140"/>
    </row>
    <row r="668" spans="9:13" ht="14.25" customHeight="1" x14ac:dyDescent="0.2">
      <c r="I668" s="140"/>
      <c r="K668" s="141">
        <f t="shared" si="20"/>
        <v>0</v>
      </c>
      <c r="L668" s="141">
        <f t="shared" si="21"/>
        <v>0</v>
      </c>
      <c r="M668" s="140"/>
    </row>
    <row r="669" spans="9:13" ht="14.25" customHeight="1" x14ac:dyDescent="0.2">
      <c r="I669" s="140"/>
      <c r="K669" s="141">
        <f t="shared" si="20"/>
        <v>0</v>
      </c>
      <c r="L669" s="141">
        <f t="shared" si="21"/>
        <v>0</v>
      </c>
      <c r="M669" s="140"/>
    </row>
    <row r="670" spans="9:13" ht="14.25" customHeight="1" x14ac:dyDescent="0.2">
      <c r="I670" s="140"/>
      <c r="K670" s="141">
        <f t="shared" si="20"/>
        <v>0</v>
      </c>
      <c r="L670" s="141">
        <f t="shared" si="21"/>
        <v>0</v>
      </c>
      <c r="M670" s="140"/>
    </row>
    <row r="671" spans="9:13" ht="14.25" customHeight="1" x14ac:dyDescent="0.2">
      <c r="I671" s="140"/>
      <c r="K671" s="141">
        <f t="shared" si="20"/>
        <v>0</v>
      </c>
      <c r="L671" s="141">
        <f t="shared" si="21"/>
        <v>0</v>
      </c>
      <c r="M671" s="140"/>
    </row>
    <row r="672" spans="9:13" ht="14.25" customHeight="1" x14ac:dyDescent="0.2">
      <c r="I672" s="140"/>
      <c r="K672" s="141">
        <f t="shared" si="20"/>
        <v>0</v>
      </c>
      <c r="L672" s="141">
        <f t="shared" si="21"/>
        <v>0</v>
      </c>
      <c r="M672" s="140"/>
    </row>
    <row r="673" spans="9:13" ht="14.25" customHeight="1" x14ac:dyDescent="0.2">
      <c r="I673" s="140"/>
      <c r="K673" s="141">
        <f t="shared" si="20"/>
        <v>0</v>
      </c>
      <c r="L673" s="141">
        <f t="shared" si="21"/>
        <v>0</v>
      </c>
      <c r="M673" s="140"/>
    </row>
    <row r="674" spans="9:13" ht="14.25" customHeight="1" x14ac:dyDescent="0.2">
      <c r="I674" s="140"/>
      <c r="K674" s="141">
        <f t="shared" si="20"/>
        <v>0</v>
      </c>
      <c r="L674" s="141">
        <f t="shared" si="21"/>
        <v>0</v>
      </c>
      <c r="M674" s="140"/>
    </row>
    <row r="675" spans="9:13" ht="14.25" customHeight="1" x14ac:dyDescent="0.2">
      <c r="I675" s="140"/>
      <c r="K675" s="141">
        <f t="shared" si="20"/>
        <v>0</v>
      </c>
      <c r="L675" s="141">
        <f t="shared" si="21"/>
        <v>0</v>
      </c>
      <c r="M675" s="140"/>
    </row>
    <row r="676" spans="9:13" ht="14.25" customHeight="1" x14ac:dyDescent="0.2">
      <c r="I676" s="140"/>
      <c r="K676" s="141">
        <f t="shared" si="20"/>
        <v>0</v>
      </c>
      <c r="L676" s="141">
        <f t="shared" si="21"/>
        <v>0</v>
      </c>
      <c r="M676" s="140"/>
    </row>
    <row r="677" spans="9:13" ht="14.25" customHeight="1" x14ac:dyDescent="0.2">
      <c r="I677" s="140"/>
      <c r="K677" s="141">
        <f t="shared" si="20"/>
        <v>0</v>
      </c>
      <c r="L677" s="141">
        <f t="shared" si="21"/>
        <v>0</v>
      </c>
      <c r="M677" s="140"/>
    </row>
    <row r="678" spans="9:13" ht="14.25" customHeight="1" x14ac:dyDescent="0.2">
      <c r="I678" s="140"/>
      <c r="K678" s="141">
        <f t="shared" si="20"/>
        <v>0</v>
      </c>
      <c r="L678" s="141">
        <f t="shared" si="21"/>
        <v>0</v>
      </c>
      <c r="M678" s="140"/>
    </row>
    <row r="679" spans="9:13" ht="14.25" customHeight="1" x14ac:dyDescent="0.2">
      <c r="I679" s="140"/>
      <c r="K679" s="141">
        <f t="shared" si="20"/>
        <v>0</v>
      </c>
      <c r="L679" s="141">
        <f t="shared" si="21"/>
        <v>0</v>
      </c>
      <c r="M679" s="140"/>
    </row>
    <row r="680" spans="9:13" ht="14.25" customHeight="1" x14ac:dyDescent="0.2">
      <c r="I680" s="140"/>
      <c r="K680" s="141">
        <f t="shared" si="20"/>
        <v>0</v>
      </c>
      <c r="L680" s="141">
        <f t="shared" si="21"/>
        <v>0</v>
      </c>
      <c r="M680" s="140"/>
    </row>
    <row r="681" spans="9:13" ht="14.25" customHeight="1" x14ac:dyDescent="0.2">
      <c r="I681" s="140"/>
      <c r="K681" s="141">
        <f t="shared" si="20"/>
        <v>0</v>
      </c>
      <c r="L681" s="141">
        <f t="shared" si="21"/>
        <v>0</v>
      </c>
      <c r="M681" s="140"/>
    </row>
    <row r="682" spans="9:13" ht="14.25" customHeight="1" x14ac:dyDescent="0.2">
      <c r="I682" s="140"/>
      <c r="K682" s="141">
        <f t="shared" si="20"/>
        <v>0</v>
      </c>
      <c r="L682" s="141">
        <f t="shared" si="21"/>
        <v>0</v>
      </c>
      <c r="M682" s="140"/>
    </row>
    <row r="683" spans="9:13" ht="14.25" customHeight="1" x14ac:dyDescent="0.2">
      <c r="I683" s="140"/>
      <c r="K683" s="141">
        <f t="shared" si="20"/>
        <v>0</v>
      </c>
      <c r="L683" s="141">
        <f t="shared" si="21"/>
        <v>0</v>
      </c>
      <c r="M683" s="140"/>
    </row>
    <row r="684" spans="9:13" ht="14.25" customHeight="1" x14ac:dyDescent="0.2">
      <c r="I684" s="140"/>
      <c r="K684" s="141">
        <f t="shared" si="20"/>
        <v>0</v>
      </c>
      <c r="L684" s="141">
        <f t="shared" si="21"/>
        <v>0</v>
      </c>
      <c r="M684" s="140"/>
    </row>
    <row r="685" spans="9:13" ht="14.25" customHeight="1" x14ac:dyDescent="0.2">
      <c r="I685" s="140"/>
      <c r="K685" s="141">
        <f t="shared" si="20"/>
        <v>0</v>
      </c>
      <c r="L685" s="141">
        <f t="shared" si="21"/>
        <v>0</v>
      </c>
      <c r="M685" s="140"/>
    </row>
    <row r="686" spans="9:13" ht="14.25" customHeight="1" x14ac:dyDescent="0.2">
      <c r="I686" s="140"/>
      <c r="K686" s="141">
        <f t="shared" si="20"/>
        <v>0</v>
      </c>
      <c r="L686" s="141">
        <f t="shared" si="21"/>
        <v>0</v>
      </c>
      <c r="M686" s="140"/>
    </row>
    <row r="687" spans="9:13" ht="14.25" customHeight="1" x14ac:dyDescent="0.2">
      <c r="I687" s="140"/>
      <c r="K687" s="141">
        <f t="shared" si="20"/>
        <v>0</v>
      </c>
      <c r="L687" s="141">
        <f t="shared" si="21"/>
        <v>0</v>
      </c>
      <c r="M687" s="140"/>
    </row>
    <row r="688" spans="9:13" ht="14.25" customHeight="1" x14ac:dyDescent="0.2">
      <c r="I688" s="140"/>
      <c r="K688" s="141">
        <f t="shared" si="20"/>
        <v>0</v>
      </c>
      <c r="L688" s="141">
        <f t="shared" si="21"/>
        <v>0</v>
      </c>
      <c r="M688" s="140"/>
    </row>
    <row r="689" spans="9:13" ht="14.25" customHeight="1" x14ac:dyDescent="0.2">
      <c r="I689" s="140"/>
      <c r="K689" s="141">
        <f t="shared" si="20"/>
        <v>0</v>
      </c>
      <c r="L689" s="141">
        <f t="shared" si="21"/>
        <v>0</v>
      </c>
      <c r="M689" s="140"/>
    </row>
    <row r="690" spans="9:13" ht="14.25" customHeight="1" x14ac:dyDescent="0.2">
      <c r="I690" s="140"/>
      <c r="K690" s="141">
        <f t="shared" si="20"/>
        <v>0</v>
      </c>
      <c r="L690" s="141">
        <f t="shared" si="21"/>
        <v>0</v>
      </c>
      <c r="M690" s="140"/>
    </row>
    <row r="691" spans="9:13" ht="14.25" customHeight="1" x14ac:dyDescent="0.2">
      <c r="I691" s="140"/>
      <c r="K691" s="141">
        <f t="shared" si="20"/>
        <v>0</v>
      </c>
      <c r="L691" s="141">
        <f t="shared" si="21"/>
        <v>0</v>
      </c>
      <c r="M691" s="140"/>
    </row>
    <row r="692" spans="9:13" ht="14.25" customHeight="1" x14ac:dyDescent="0.2">
      <c r="I692" s="140"/>
      <c r="K692" s="141">
        <f t="shared" si="20"/>
        <v>0</v>
      </c>
      <c r="L692" s="141">
        <f t="shared" si="21"/>
        <v>0</v>
      </c>
      <c r="M692" s="140"/>
    </row>
    <row r="693" spans="9:13" ht="14.25" customHeight="1" x14ac:dyDescent="0.2">
      <c r="I693" s="140"/>
      <c r="K693" s="141">
        <f t="shared" si="20"/>
        <v>0</v>
      </c>
      <c r="L693" s="141">
        <f t="shared" si="21"/>
        <v>0</v>
      </c>
      <c r="M693" s="140"/>
    </row>
    <row r="694" spans="9:13" ht="14.25" customHeight="1" x14ac:dyDescent="0.2">
      <c r="I694" s="140"/>
      <c r="K694" s="141">
        <f t="shared" si="20"/>
        <v>0</v>
      </c>
      <c r="L694" s="141">
        <f t="shared" si="21"/>
        <v>0</v>
      </c>
      <c r="M694" s="140"/>
    </row>
    <row r="695" spans="9:13" ht="14.25" customHeight="1" x14ac:dyDescent="0.2">
      <c r="I695" s="140"/>
      <c r="K695" s="141">
        <f t="shared" si="20"/>
        <v>0</v>
      </c>
      <c r="L695" s="141">
        <f t="shared" si="21"/>
        <v>0</v>
      </c>
      <c r="M695" s="140"/>
    </row>
    <row r="696" spans="9:13" ht="14.25" customHeight="1" x14ac:dyDescent="0.2">
      <c r="I696" s="140"/>
      <c r="K696" s="141">
        <f t="shared" si="20"/>
        <v>0</v>
      </c>
      <c r="L696" s="141">
        <f t="shared" si="21"/>
        <v>0</v>
      </c>
      <c r="M696" s="140"/>
    </row>
    <row r="697" spans="9:13" ht="14.25" customHeight="1" x14ac:dyDescent="0.2">
      <c r="I697" s="140"/>
      <c r="K697" s="141">
        <f t="shared" si="20"/>
        <v>0</v>
      </c>
      <c r="L697" s="141">
        <f t="shared" si="21"/>
        <v>0</v>
      </c>
      <c r="M697" s="140"/>
    </row>
    <row r="698" spans="9:13" ht="14.25" customHeight="1" x14ac:dyDescent="0.2">
      <c r="I698" s="140"/>
      <c r="K698" s="141">
        <f t="shared" si="20"/>
        <v>0</v>
      </c>
      <c r="L698" s="141">
        <f t="shared" si="21"/>
        <v>0</v>
      </c>
      <c r="M698" s="140"/>
    </row>
    <row r="699" spans="9:13" ht="14.25" customHeight="1" x14ac:dyDescent="0.2">
      <c r="I699" s="140"/>
      <c r="K699" s="141">
        <f t="shared" si="20"/>
        <v>0</v>
      </c>
      <c r="L699" s="141">
        <f t="shared" si="21"/>
        <v>0</v>
      </c>
      <c r="M699" s="140"/>
    </row>
    <row r="700" spans="9:13" ht="14.25" customHeight="1" x14ac:dyDescent="0.2">
      <c r="I700" s="140"/>
      <c r="K700" s="141">
        <f t="shared" si="20"/>
        <v>0</v>
      </c>
      <c r="L700" s="141">
        <f t="shared" si="21"/>
        <v>0</v>
      </c>
      <c r="M700" s="140"/>
    </row>
    <row r="701" spans="9:13" ht="14.25" customHeight="1" x14ac:dyDescent="0.2">
      <c r="I701" s="140"/>
      <c r="K701" s="141">
        <f t="shared" si="20"/>
        <v>0</v>
      </c>
      <c r="L701" s="141">
        <f t="shared" si="21"/>
        <v>0</v>
      </c>
      <c r="M701" s="140"/>
    </row>
    <row r="702" spans="9:13" ht="14.25" customHeight="1" x14ac:dyDescent="0.2">
      <c r="I702" s="140"/>
      <c r="K702" s="141">
        <f t="shared" si="20"/>
        <v>0</v>
      </c>
      <c r="L702" s="141">
        <f t="shared" si="21"/>
        <v>0</v>
      </c>
      <c r="M702" s="140"/>
    </row>
    <row r="703" spans="9:13" ht="14.25" customHeight="1" x14ac:dyDescent="0.2">
      <c r="I703" s="140"/>
      <c r="K703" s="141">
        <f t="shared" si="20"/>
        <v>0</v>
      </c>
      <c r="L703" s="141">
        <f t="shared" si="21"/>
        <v>0</v>
      </c>
      <c r="M703" s="140"/>
    </row>
    <row r="704" spans="9:13" ht="14.25" customHeight="1" x14ac:dyDescent="0.2">
      <c r="I704" s="140"/>
      <c r="K704" s="141">
        <f t="shared" si="20"/>
        <v>0</v>
      </c>
      <c r="L704" s="141">
        <f t="shared" si="21"/>
        <v>0</v>
      </c>
      <c r="M704" s="140"/>
    </row>
    <row r="705" spans="9:13" ht="14.25" customHeight="1" x14ac:dyDescent="0.2">
      <c r="I705" s="140"/>
      <c r="K705" s="141">
        <f t="shared" si="20"/>
        <v>0</v>
      </c>
      <c r="L705" s="141">
        <f t="shared" si="21"/>
        <v>0</v>
      </c>
      <c r="M705" s="140"/>
    </row>
    <row r="706" spans="9:13" ht="14.25" customHeight="1" x14ac:dyDescent="0.2">
      <c r="I706" s="140"/>
      <c r="K706" s="141">
        <f t="shared" si="20"/>
        <v>0</v>
      </c>
      <c r="L706" s="141">
        <f t="shared" si="21"/>
        <v>0</v>
      </c>
      <c r="M706" s="140"/>
    </row>
    <row r="707" spans="9:13" ht="14.25" customHeight="1" x14ac:dyDescent="0.2">
      <c r="I707" s="140"/>
      <c r="K707" s="141">
        <f t="shared" si="20"/>
        <v>0</v>
      </c>
      <c r="L707" s="141">
        <f t="shared" si="21"/>
        <v>0</v>
      </c>
      <c r="M707" s="140"/>
    </row>
    <row r="708" spans="9:13" ht="14.25" customHeight="1" x14ac:dyDescent="0.2">
      <c r="I708" s="140"/>
      <c r="K708" s="141">
        <f t="shared" si="20"/>
        <v>0</v>
      </c>
      <c r="L708" s="141">
        <f t="shared" si="21"/>
        <v>0</v>
      </c>
      <c r="M708" s="140"/>
    </row>
    <row r="709" spans="9:13" ht="14.25" customHeight="1" x14ac:dyDescent="0.2">
      <c r="I709" s="140"/>
      <c r="K709" s="141">
        <f t="shared" si="20"/>
        <v>0</v>
      </c>
      <c r="L709" s="141">
        <f t="shared" si="21"/>
        <v>0</v>
      </c>
      <c r="M709" s="140"/>
    </row>
    <row r="710" spans="9:13" ht="14.25" customHeight="1" x14ac:dyDescent="0.2">
      <c r="I710" s="140"/>
      <c r="K710" s="141">
        <f t="shared" si="20"/>
        <v>0</v>
      </c>
      <c r="L710" s="141">
        <f t="shared" si="21"/>
        <v>0</v>
      </c>
      <c r="M710" s="140"/>
    </row>
    <row r="711" spans="9:13" ht="14.25" customHeight="1" x14ac:dyDescent="0.2">
      <c r="I711" s="140"/>
      <c r="K711" s="141">
        <f t="shared" si="20"/>
        <v>0</v>
      </c>
      <c r="L711" s="141">
        <f t="shared" si="21"/>
        <v>0</v>
      </c>
      <c r="M711" s="140"/>
    </row>
    <row r="712" spans="9:13" ht="14.25" customHeight="1" x14ac:dyDescent="0.2">
      <c r="I712" s="140"/>
      <c r="K712" s="141">
        <f t="shared" si="20"/>
        <v>0</v>
      </c>
      <c r="L712" s="141">
        <f t="shared" si="21"/>
        <v>0</v>
      </c>
      <c r="M712" s="140"/>
    </row>
    <row r="713" spans="9:13" ht="14.25" customHeight="1" x14ac:dyDescent="0.2">
      <c r="I713" s="140"/>
      <c r="K713" s="141">
        <f t="shared" si="20"/>
        <v>0</v>
      </c>
      <c r="L713" s="141">
        <f t="shared" si="21"/>
        <v>0</v>
      </c>
      <c r="M713" s="140"/>
    </row>
    <row r="714" spans="9:13" ht="14.25" customHeight="1" x14ac:dyDescent="0.2">
      <c r="I714" s="140"/>
      <c r="K714" s="141">
        <f t="shared" si="20"/>
        <v>0</v>
      </c>
      <c r="L714" s="141">
        <f t="shared" si="21"/>
        <v>0</v>
      </c>
      <c r="M714" s="140"/>
    </row>
    <row r="715" spans="9:13" ht="14.25" customHeight="1" x14ac:dyDescent="0.2">
      <c r="I715" s="140"/>
      <c r="K715" s="141">
        <f t="shared" si="20"/>
        <v>0</v>
      </c>
      <c r="L715" s="141">
        <f t="shared" si="21"/>
        <v>0</v>
      </c>
      <c r="M715" s="140"/>
    </row>
    <row r="716" spans="9:13" ht="14.25" customHeight="1" x14ac:dyDescent="0.2">
      <c r="I716" s="140"/>
      <c r="K716" s="141">
        <f t="shared" si="20"/>
        <v>0</v>
      </c>
      <c r="L716" s="141">
        <f t="shared" si="21"/>
        <v>0</v>
      </c>
      <c r="M716" s="140"/>
    </row>
    <row r="717" spans="9:13" ht="14.25" customHeight="1" x14ac:dyDescent="0.2">
      <c r="I717" s="140"/>
      <c r="K717" s="141">
        <f t="shared" si="20"/>
        <v>0</v>
      </c>
      <c r="L717" s="141">
        <f t="shared" si="21"/>
        <v>0</v>
      </c>
      <c r="M717" s="140"/>
    </row>
    <row r="718" spans="9:13" ht="14.25" customHeight="1" x14ac:dyDescent="0.2">
      <c r="I718" s="140"/>
      <c r="K718" s="141">
        <f t="shared" si="20"/>
        <v>0</v>
      </c>
      <c r="L718" s="141">
        <f t="shared" si="21"/>
        <v>0</v>
      </c>
      <c r="M718" s="140"/>
    </row>
    <row r="719" spans="9:13" ht="14.25" customHeight="1" x14ac:dyDescent="0.2">
      <c r="I719" s="140"/>
      <c r="K719" s="141">
        <f t="shared" si="20"/>
        <v>0</v>
      </c>
      <c r="L719" s="141">
        <f t="shared" si="21"/>
        <v>0</v>
      </c>
      <c r="M719" s="140"/>
    </row>
    <row r="720" spans="9:13" ht="14.25" customHeight="1" x14ac:dyDescent="0.2">
      <c r="I720" s="140"/>
      <c r="K720" s="141">
        <f t="shared" si="20"/>
        <v>0</v>
      </c>
      <c r="L720" s="141">
        <f t="shared" si="21"/>
        <v>0</v>
      </c>
      <c r="M720" s="140"/>
    </row>
    <row r="721" spans="9:13" ht="14.25" customHeight="1" x14ac:dyDescent="0.2">
      <c r="I721" s="140"/>
      <c r="K721" s="141">
        <f t="shared" si="20"/>
        <v>0</v>
      </c>
      <c r="L721" s="141">
        <f t="shared" si="21"/>
        <v>0</v>
      </c>
      <c r="M721" s="140"/>
    </row>
    <row r="722" spans="9:13" ht="14.25" customHeight="1" x14ac:dyDescent="0.2">
      <c r="I722" s="140"/>
      <c r="K722" s="141">
        <f t="shared" si="20"/>
        <v>0</v>
      </c>
      <c r="L722" s="141">
        <f t="shared" si="21"/>
        <v>0</v>
      </c>
      <c r="M722" s="140"/>
    </row>
    <row r="723" spans="9:13" ht="14.25" customHeight="1" x14ac:dyDescent="0.2">
      <c r="I723" s="140"/>
      <c r="K723" s="141">
        <f t="shared" si="20"/>
        <v>0</v>
      </c>
      <c r="L723" s="141">
        <f t="shared" si="21"/>
        <v>0</v>
      </c>
      <c r="M723" s="140"/>
    </row>
    <row r="724" spans="9:13" ht="14.25" customHeight="1" x14ac:dyDescent="0.2">
      <c r="I724" s="140"/>
      <c r="K724" s="141">
        <f t="shared" si="20"/>
        <v>0</v>
      </c>
      <c r="L724" s="141">
        <f t="shared" si="21"/>
        <v>0</v>
      </c>
      <c r="M724" s="140"/>
    </row>
    <row r="725" spans="9:13" ht="14.25" customHeight="1" x14ac:dyDescent="0.2">
      <c r="I725" s="140"/>
      <c r="K725" s="141">
        <f t="shared" si="20"/>
        <v>0</v>
      </c>
      <c r="L725" s="141">
        <f t="shared" si="21"/>
        <v>0</v>
      </c>
      <c r="M725" s="140"/>
    </row>
    <row r="726" spans="9:13" ht="14.25" customHeight="1" x14ac:dyDescent="0.2">
      <c r="I726" s="140"/>
      <c r="K726" s="141">
        <f t="shared" si="20"/>
        <v>0</v>
      </c>
      <c r="L726" s="141">
        <f t="shared" si="21"/>
        <v>0</v>
      </c>
      <c r="M726" s="140"/>
    </row>
    <row r="727" spans="9:13" ht="14.25" customHeight="1" x14ac:dyDescent="0.2">
      <c r="I727" s="140"/>
      <c r="K727" s="141">
        <f t="shared" si="20"/>
        <v>0</v>
      </c>
      <c r="L727" s="141">
        <f t="shared" si="21"/>
        <v>0</v>
      </c>
      <c r="M727" s="140"/>
    </row>
    <row r="728" spans="9:13" ht="14.25" customHeight="1" x14ac:dyDescent="0.2">
      <c r="I728" s="140"/>
      <c r="K728" s="141">
        <f t="shared" si="20"/>
        <v>0</v>
      </c>
      <c r="L728" s="141">
        <f t="shared" si="21"/>
        <v>0</v>
      </c>
      <c r="M728" s="140"/>
    </row>
    <row r="729" spans="9:13" ht="14.25" customHeight="1" x14ac:dyDescent="0.2">
      <c r="I729" s="140"/>
      <c r="K729" s="141">
        <f t="shared" si="20"/>
        <v>0</v>
      </c>
      <c r="L729" s="141">
        <f t="shared" si="21"/>
        <v>0</v>
      </c>
      <c r="M729" s="140"/>
    </row>
    <row r="730" spans="9:13" ht="14.25" customHeight="1" x14ac:dyDescent="0.2">
      <c r="I730" s="140"/>
      <c r="K730" s="141">
        <f t="shared" si="20"/>
        <v>0</v>
      </c>
      <c r="L730" s="141">
        <f t="shared" si="21"/>
        <v>0</v>
      </c>
      <c r="M730" s="140"/>
    </row>
    <row r="731" spans="9:13" ht="14.25" customHeight="1" x14ac:dyDescent="0.2">
      <c r="I731" s="140"/>
      <c r="K731" s="141">
        <f t="shared" si="20"/>
        <v>0</v>
      </c>
      <c r="L731" s="141">
        <f t="shared" si="21"/>
        <v>0</v>
      </c>
      <c r="M731" s="140"/>
    </row>
    <row r="732" spans="9:13" ht="14.25" customHeight="1" x14ac:dyDescent="0.2">
      <c r="I732" s="140"/>
      <c r="K732" s="141">
        <f t="shared" si="20"/>
        <v>0</v>
      </c>
      <c r="L732" s="141">
        <f t="shared" si="21"/>
        <v>0</v>
      </c>
      <c r="M732" s="140"/>
    </row>
    <row r="733" spans="9:13" ht="14.25" customHeight="1" x14ac:dyDescent="0.2">
      <c r="I733" s="140"/>
      <c r="K733" s="141">
        <f t="shared" si="20"/>
        <v>0</v>
      </c>
      <c r="L733" s="141">
        <f t="shared" si="21"/>
        <v>0</v>
      </c>
      <c r="M733" s="140"/>
    </row>
    <row r="734" spans="9:13" ht="14.25" customHeight="1" x14ac:dyDescent="0.2">
      <c r="I734" s="140"/>
      <c r="K734" s="141">
        <f t="shared" si="20"/>
        <v>0</v>
      </c>
      <c r="L734" s="141">
        <f t="shared" si="21"/>
        <v>0</v>
      </c>
      <c r="M734" s="140"/>
    </row>
    <row r="735" spans="9:13" ht="14.25" customHeight="1" x14ac:dyDescent="0.2">
      <c r="I735" s="140"/>
      <c r="K735" s="141">
        <f t="shared" si="20"/>
        <v>0</v>
      </c>
      <c r="L735" s="141">
        <f t="shared" si="21"/>
        <v>0</v>
      </c>
      <c r="M735" s="140"/>
    </row>
    <row r="736" spans="9:13" ht="14.25" customHeight="1" x14ac:dyDescent="0.2">
      <c r="I736" s="140"/>
      <c r="K736" s="141">
        <f t="shared" si="20"/>
        <v>0</v>
      </c>
      <c r="L736" s="141">
        <f t="shared" si="21"/>
        <v>0</v>
      </c>
      <c r="M736" s="140"/>
    </row>
    <row r="737" spans="9:13" ht="14.25" customHeight="1" x14ac:dyDescent="0.2">
      <c r="I737" s="140"/>
      <c r="K737" s="141">
        <f t="shared" si="20"/>
        <v>0</v>
      </c>
      <c r="L737" s="141">
        <f t="shared" si="21"/>
        <v>0</v>
      </c>
      <c r="M737" s="140"/>
    </row>
    <row r="738" spans="9:13" ht="14.25" customHeight="1" x14ac:dyDescent="0.2">
      <c r="I738" s="140"/>
      <c r="K738" s="141">
        <f t="shared" si="20"/>
        <v>0</v>
      </c>
      <c r="L738" s="141">
        <f t="shared" si="21"/>
        <v>0</v>
      </c>
      <c r="M738" s="140"/>
    </row>
    <row r="739" spans="9:13" ht="14.25" customHeight="1" x14ac:dyDescent="0.2">
      <c r="I739" s="140"/>
      <c r="K739" s="141">
        <f t="shared" si="20"/>
        <v>0</v>
      </c>
      <c r="L739" s="141">
        <f t="shared" si="21"/>
        <v>0</v>
      </c>
      <c r="M739" s="140"/>
    </row>
    <row r="740" spans="9:13" ht="14.25" customHeight="1" x14ac:dyDescent="0.2">
      <c r="I740" s="140"/>
      <c r="K740" s="141">
        <f t="shared" si="20"/>
        <v>0</v>
      </c>
      <c r="L740" s="141">
        <f t="shared" si="21"/>
        <v>0</v>
      </c>
      <c r="M740" s="140"/>
    </row>
    <row r="741" spans="9:13" ht="14.25" customHeight="1" x14ac:dyDescent="0.2">
      <c r="I741" s="140"/>
      <c r="K741" s="141">
        <f t="shared" si="20"/>
        <v>0</v>
      </c>
      <c r="L741" s="141">
        <f t="shared" si="21"/>
        <v>0</v>
      </c>
      <c r="M741" s="140"/>
    </row>
    <row r="742" spans="9:13" ht="14.25" customHeight="1" x14ac:dyDescent="0.2">
      <c r="I742" s="140"/>
      <c r="K742" s="141">
        <f t="shared" si="20"/>
        <v>0</v>
      </c>
      <c r="L742" s="141">
        <f t="shared" si="21"/>
        <v>0</v>
      </c>
      <c r="M742" s="140"/>
    </row>
    <row r="743" spans="9:13" ht="14.25" customHeight="1" x14ac:dyDescent="0.2">
      <c r="I743" s="140"/>
      <c r="K743" s="141">
        <f t="shared" si="20"/>
        <v>0</v>
      </c>
      <c r="L743" s="141">
        <f t="shared" si="21"/>
        <v>0</v>
      </c>
      <c r="M743" s="140"/>
    </row>
    <row r="744" spans="9:13" ht="14.25" customHeight="1" x14ac:dyDescent="0.2">
      <c r="I744" s="140"/>
      <c r="K744" s="141">
        <f t="shared" si="20"/>
        <v>0</v>
      </c>
      <c r="L744" s="141">
        <f t="shared" si="21"/>
        <v>0</v>
      </c>
      <c r="M744" s="140"/>
    </row>
    <row r="745" spans="9:13" ht="14.25" customHeight="1" x14ac:dyDescent="0.2">
      <c r="I745" s="140"/>
      <c r="K745" s="141">
        <f t="shared" si="20"/>
        <v>0</v>
      </c>
      <c r="L745" s="141">
        <f t="shared" si="21"/>
        <v>0</v>
      </c>
      <c r="M745" s="140"/>
    </row>
    <row r="746" spans="9:13" ht="14.25" customHeight="1" x14ac:dyDescent="0.2">
      <c r="I746" s="140"/>
      <c r="K746" s="141">
        <f t="shared" si="20"/>
        <v>0</v>
      </c>
      <c r="L746" s="141">
        <f t="shared" si="21"/>
        <v>0</v>
      </c>
      <c r="M746" s="140"/>
    </row>
    <row r="747" spans="9:13" ht="14.25" customHeight="1" x14ac:dyDescent="0.2">
      <c r="I747" s="140"/>
      <c r="K747" s="141">
        <f t="shared" si="20"/>
        <v>0</v>
      </c>
      <c r="L747" s="141">
        <f t="shared" si="21"/>
        <v>0</v>
      </c>
      <c r="M747" s="140"/>
    </row>
    <row r="748" spans="9:13" ht="14.25" customHeight="1" x14ac:dyDescent="0.2">
      <c r="I748" s="140"/>
      <c r="K748" s="141">
        <f t="shared" si="20"/>
        <v>0</v>
      </c>
      <c r="L748" s="141">
        <f t="shared" si="21"/>
        <v>0</v>
      </c>
      <c r="M748" s="140"/>
    </row>
    <row r="749" spans="9:13" ht="14.25" customHeight="1" x14ac:dyDescent="0.2">
      <c r="I749" s="140"/>
      <c r="K749" s="141">
        <f t="shared" si="20"/>
        <v>0</v>
      </c>
      <c r="L749" s="141">
        <f t="shared" si="21"/>
        <v>0</v>
      </c>
      <c r="M749" s="140"/>
    </row>
    <row r="750" spans="9:13" ht="14.25" customHeight="1" x14ac:dyDescent="0.2">
      <c r="I750" s="140"/>
      <c r="K750" s="141">
        <f t="shared" si="20"/>
        <v>0</v>
      </c>
      <c r="L750" s="141">
        <f t="shared" si="21"/>
        <v>0</v>
      </c>
      <c r="M750" s="140"/>
    </row>
    <row r="751" spans="9:13" ht="14.25" customHeight="1" x14ac:dyDescent="0.2">
      <c r="I751" s="140"/>
      <c r="K751" s="141">
        <f t="shared" si="20"/>
        <v>0</v>
      </c>
      <c r="L751" s="141">
        <f t="shared" si="21"/>
        <v>0</v>
      </c>
      <c r="M751" s="140"/>
    </row>
    <row r="752" spans="9:13" ht="14.25" customHeight="1" x14ac:dyDescent="0.2">
      <c r="I752" s="140"/>
      <c r="K752" s="141">
        <f t="shared" si="20"/>
        <v>0</v>
      </c>
      <c r="L752" s="141">
        <f t="shared" si="21"/>
        <v>0</v>
      </c>
      <c r="M752" s="140"/>
    </row>
    <row r="753" spans="9:13" ht="14.25" customHeight="1" x14ac:dyDescent="0.2">
      <c r="I753" s="140"/>
      <c r="K753" s="141">
        <f t="shared" si="20"/>
        <v>0</v>
      </c>
      <c r="L753" s="141">
        <f t="shared" si="21"/>
        <v>0</v>
      </c>
      <c r="M753" s="140"/>
    </row>
    <row r="754" spans="9:13" ht="14.25" customHeight="1" x14ac:dyDescent="0.2">
      <c r="I754" s="140"/>
      <c r="K754" s="141">
        <f t="shared" si="20"/>
        <v>0</v>
      </c>
      <c r="L754" s="141">
        <f t="shared" si="21"/>
        <v>0</v>
      </c>
      <c r="M754" s="140"/>
    </row>
    <row r="755" spans="9:13" ht="14.25" customHeight="1" x14ac:dyDescent="0.2">
      <c r="I755" s="140"/>
      <c r="K755" s="141">
        <f t="shared" si="20"/>
        <v>0</v>
      </c>
      <c r="L755" s="141">
        <f t="shared" si="21"/>
        <v>0</v>
      </c>
      <c r="M755" s="140"/>
    </row>
    <row r="756" spans="9:13" ht="14.25" customHeight="1" x14ac:dyDescent="0.2">
      <c r="I756" s="140"/>
      <c r="K756" s="141">
        <f t="shared" si="20"/>
        <v>0</v>
      </c>
      <c r="L756" s="141">
        <f t="shared" si="21"/>
        <v>0</v>
      </c>
      <c r="M756" s="140"/>
    </row>
    <row r="757" spans="9:13" ht="14.25" customHeight="1" x14ac:dyDescent="0.2">
      <c r="I757" s="140"/>
      <c r="K757" s="141">
        <f t="shared" si="20"/>
        <v>0</v>
      </c>
      <c r="L757" s="141">
        <f t="shared" si="21"/>
        <v>0</v>
      </c>
      <c r="M757" s="140"/>
    </row>
    <row r="758" spans="9:13" ht="14.25" customHeight="1" x14ac:dyDescent="0.2">
      <c r="I758" s="140"/>
      <c r="K758" s="141">
        <f t="shared" si="20"/>
        <v>0</v>
      </c>
      <c r="L758" s="141">
        <f t="shared" si="21"/>
        <v>0</v>
      </c>
      <c r="M758" s="140"/>
    </row>
    <row r="759" spans="9:13" ht="14.25" customHeight="1" x14ac:dyDescent="0.2">
      <c r="I759" s="140"/>
      <c r="K759" s="141">
        <f t="shared" si="20"/>
        <v>0</v>
      </c>
      <c r="L759" s="141">
        <f t="shared" si="21"/>
        <v>0</v>
      </c>
      <c r="M759" s="140"/>
    </row>
    <row r="760" spans="9:13" ht="14.25" customHeight="1" x14ac:dyDescent="0.2">
      <c r="I760" s="140"/>
      <c r="K760" s="141">
        <f t="shared" si="20"/>
        <v>0</v>
      </c>
      <c r="L760" s="141">
        <f t="shared" si="21"/>
        <v>0</v>
      </c>
      <c r="M760" s="140"/>
    </row>
    <row r="761" spans="9:13" ht="14.25" customHeight="1" x14ac:dyDescent="0.2">
      <c r="I761" s="140"/>
      <c r="K761" s="141">
        <f t="shared" si="20"/>
        <v>0</v>
      </c>
      <c r="L761" s="141">
        <f t="shared" si="21"/>
        <v>0</v>
      </c>
      <c r="M761" s="140"/>
    </row>
    <row r="762" spans="9:13" ht="14.25" customHeight="1" x14ac:dyDescent="0.2">
      <c r="I762" s="140"/>
      <c r="K762" s="141">
        <f t="shared" si="20"/>
        <v>0</v>
      </c>
      <c r="L762" s="141">
        <f t="shared" si="21"/>
        <v>0</v>
      </c>
      <c r="M762" s="140"/>
    </row>
    <row r="763" spans="9:13" ht="14.25" customHeight="1" x14ac:dyDescent="0.2">
      <c r="I763" s="140"/>
      <c r="K763" s="141">
        <f t="shared" si="20"/>
        <v>0</v>
      </c>
      <c r="L763" s="141">
        <f t="shared" si="21"/>
        <v>0</v>
      </c>
      <c r="M763" s="140"/>
    </row>
    <row r="764" spans="9:13" ht="14.25" customHeight="1" x14ac:dyDescent="0.2">
      <c r="I764" s="140"/>
      <c r="K764" s="141">
        <f t="shared" si="20"/>
        <v>0</v>
      </c>
      <c r="L764" s="141">
        <f t="shared" si="21"/>
        <v>0</v>
      </c>
      <c r="M764" s="140"/>
    </row>
    <row r="765" spans="9:13" ht="14.25" customHeight="1" x14ac:dyDescent="0.2">
      <c r="I765" s="140"/>
      <c r="K765" s="141">
        <f t="shared" si="20"/>
        <v>0</v>
      </c>
      <c r="L765" s="141">
        <f t="shared" si="21"/>
        <v>0</v>
      </c>
      <c r="M765" s="140"/>
    </row>
    <row r="766" spans="9:13" ht="14.25" customHeight="1" x14ac:dyDescent="0.2">
      <c r="I766" s="140"/>
      <c r="K766" s="141">
        <f t="shared" si="20"/>
        <v>0</v>
      </c>
      <c r="L766" s="141">
        <f t="shared" si="21"/>
        <v>0</v>
      </c>
      <c r="M766" s="140"/>
    </row>
    <row r="767" spans="9:13" ht="14.25" customHeight="1" x14ac:dyDescent="0.2">
      <c r="I767" s="140"/>
      <c r="K767" s="141">
        <f t="shared" si="20"/>
        <v>0</v>
      </c>
      <c r="L767" s="141">
        <f t="shared" si="21"/>
        <v>0</v>
      </c>
      <c r="M767" s="140"/>
    </row>
    <row r="768" spans="9:13" ht="14.25" customHeight="1" x14ac:dyDescent="0.2">
      <c r="I768" s="140"/>
      <c r="K768" s="141">
        <f t="shared" si="20"/>
        <v>0</v>
      </c>
      <c r="L768" s="141">
        <f t="shared" si="21"/>
        <v>0</v>
      </c>
      <c r="M768" s="140"/>
    </row>
    <row r="769" spans="9:13" ht="14.25" customHeight="1" x14ac:dyDescent="0.2">
      <c r="I769" s="140"/>
      <c r="K769" s="141">
        <f t="shared" si="20"/>
        <v>0</v>
      </c>
      <c r="L769" s="141">
        <f t="shared" si="21"/>
        <v>0</v>
      </c>
      <c r="M769" s="140"/>
    </row>
    <row r="770" spans="9:13" ht="14.25" customHeight="1" x14ac:dyDescent="0.2">
      <c r="I770" s="140"/>
      <c r="K770" s="141">
        <f t="shared" si="20"/>
        <v>0</v>
      </c>
      <c r="L770" s="141">
        <f t="shared" si="21"/>
        <v>0</v>
      </c>
      <c r="M770" s="140"/>
    </row>
    <row r="771" spans="9:13" ht="14.25" customHeight="1" x14ac:dyDescent="0.2">
      <c r="I771" s="140"/>
      <c r="K771" s="141">
        <f t="shared" si="20"/>
        <v>0</v>
      </c>
      <c r="L771" s="141">
        <f t="shared" si="21"/>
        <v>0</v>
      </c>
      <c r="M771" s="140"/>
    </row>
    <row r="772" spans="9:13" ht="14.25" customHeight="1" x14ac:dyDescent="0.2">
      <c r="I772" s="140"/>
      <c r="K772" s="141">
        <f t="shared" si="20"/>
        <v>0</v>
      </c>
      <c r="L772" s="141">
        <f t="shared" si="21"/>
        <v>0</v>
      </c>
      <c r="M772" s="140"/>
    </row>
    <row r="773" spans="9:13" ht="14.25" customHeight="1" x14ac:dyDescent="0.2">
      <c r="I773" s="140"/>
      <c r="K773" s="141">
        <f t="shared" si="20"/>
        <v>0</v>
      </c>
      <c r="L773" s="141">
        <f t="shared" si="21"/>
        <v>0</v>
      </c>
      <c r="M773" s="140"/>
    </row>
    <row r="774" spans="9:13" ht="14.25" customHeight="1" x14ac:dyDescent="0.2">
      <c r="I774" s="140"/>
      <c r="K774" s="141">
        <f t="shared" si="20"/>
        <v>0</v>
      </c>
      <c r="L774" s="141">
        <f t="shared" si="21"/>
        <v>0</v>
      </c>
      <c r="M774" s="140"/>
    </row>
    <row r="775" spans="9:13" ht="14.25" customHeight="1" x14ac:dyDescent="0.2">
      <c r="I775" s="140"/>
      <c r="K775" s="141">
        <f t="shared" si="20"/>
        <v>0</v>
      </c>
      <c r="L775" s="141">
        <f t="shared" si="21"/>
        <v>0</v>
      </c>
      <c r="M775" s="140"/>
    </row>
    <row r="776" spans="9:13" ht="14.25" customHeight="1" x14ac:dyDescent="0.2">
      <c r="I776" s="140"/>
      <c r="K776" s="141">
        <f t="shared" si="20"/>
        <v>0</v>
      </c>
      <c r="L776" s="141">
        <f t="shared" si="21"/>
        <v>0</v>
      </c>
      <c r="M776" s="140"/>
    </row>
    <row r="777" spans="9:13" ht="14.25" customHeight="1" x14ac:dyDescent="0.2">
      <c r="I777" s="140"/>
      <c r="K777" s="141">
        <f t="shared" si="20"/>
        <v>0</v>
      </c>
      <c r="L777" s="141">
        <f t="shared" si="21"/>
        <v>0</v>
      </c>
      <c r="M777" s="140"/>
    </row>
    <row r="778" spans="9:13" ht="14.25" customHeight="1" x14ac:dyDescent="0.2">
      <c r="I778" s="140"/>
      <c r="K778" s="141">
        <f t="shared" si="20"/>
        <v>0</v>
      </c>
      <c r="L778" s="141">
        <f t="shared" si="21"/>
        <v>0</v>
      </c>
      <c r="M778" s="140"/>
    </row>
    <row r="779" spans="9:13" ht="14.25" customHeight="1" x14ac:dyDescent="0.2">
      <c r="I779" s="140"/>
      <c r="K779" s="141">
        <f t="shared" si="20"/>
        <v>0</v>
      </c>
      <c r="L779" s="141">
        <f t="shared" si="21"/>
        <v>0</v>
      </c>
      <c r="M779" s="140"/>
    </row>
    <row r="780" spans="9:13" ht="14.25" customHeight="1" x14ac:dyDescent="0.2">
      <c r="I780" s="140"/>
      <c r="K780" s="141">
        <f t="shared" si="20"/>
        <v>0</v>
      </c>
      <c r="L780" s="141">
        <f t="shared" si="21"/>
        <v>0</v>
      </c>
      <c r="M780" s="140"/>
    </row>
    <row r="781" spans="9:13" ht="14.25" customHeight="1" x14ac:dyDescent="0.2">
      <c r="I781" s="140"/>
      <c r="K781" s="141">
        <f t="shared" si="20"/>
        <v>0</v>
      </c>
      <c r="L781" s="141">
        <f t="shared" si="21"/>
        <v>0</v>
      </c>
      <c r="M781" s="140"/>
    </row>
    <row r="782" spans="9:13" ht="14.25" customHeight="1" x14ac:dyDescent="0.2">
      <c r="I782" s="140"/>
      <c r="K782" s="141">
        <f t="shared" si="20"/>
        <v>0</v>
      </c>
      <c r="L782" s="141">
        <f t="shared" si="21"/>
        <v>0</v>
      </c>
      <c r="M782" s="140"/>
    </row>
    <row r="783" spans="9:13" ht="14.25" customHeight="1" x14ac:dyDescent="0.2">
      <c r="I783" s="140"/>
      <c r="K783" s="141">
        <f t="shared" si="20"/>
        <v>0</v>
      </c>
      <c r="L783" s="141">
        <f t="shared" si="21"/>
        <v>0</v>
      </c>
      <c r="M783" s="140"/>
    </row>
    <row r="784" spans="9:13" ht="14.25" customHeight="1" x14ac:dyDescent="0.2">
      <c r="I784" s="140"/>
      <c r="K784" s="141">
        <f t="shared" si="20"/>
        <v>0</v>
      </c>
      <c r="L784" s="141">
        <f t="shared" si="21"/>
        <v>0</v>
      </c>
      <c r="M784" s="140"/>
    </row>
    <row r="785" spans="9:13" ht="14.25" customHeight="1" x14ac:dyDescent="0.2">
      <c r="I785" s="140"/>
      <c r="K785" s="141">
        <f t="shared" si="20"/>
        <v>0</v>
      </c>
      <c r="L785" s="141">
        <f t="shared" si="21"/>
        <v>0</v>
      </c>
      <c r="M785" s="140"/>
    </row>
    <row r="786" spans="9:13" ht="14.25" customHeight="1" x14ac:dyDescent="0.2">
      <c r="I786" s="140"/>
      <c r="K786" s="141">
        <f t="shared" si="20"/>
        <v>0</v>
      </c>
      <c r="L786" s="141">
        <f t="shared" si="21"/>
        <v>0</v>
      </c>
      <c r="M786" s="140"/>
    </row>
    <row r="787" spans="9:13" ht="14.25" customHeight="1" x14ac:dyDescent="0.2">
      <c r="I787" s="140"/>
      <c r="K787" s="141">
        <f t="shared" si="20"/>
        <v>0</v>
      </c>
      <c r="L787" s="141">
        <f t="shared" si="21"/>
        <v>0</v>
      </c>
      <c r="M787" s="140"/>
    </row>
    <row r="788" spans="9:13" ht="14.25" customHeight="1" x14ac:dyDescent="0.2">
      <c r="I788" s="140"/>
      <c r="K788" s="141">
        <f t="shared" si="20"/>
        <v>0</v>
      </c>
      <c r="L788" s="141">
        <f t="shared" si="21"/>
        <v>0</v>
      </c>
      <c r="M788" s="140"/>
    </row>
    <row r="789" spans="9:13" ht="14.25" customHeight="1" x14ac:dyDescent="0.2">
      <c r="I789" s="140"/>
      <c r="K789" s="141">
        <f t="shared" si="20"/>
        <v>0</v>
      </c>
      <c r="L789" s="141">
        <f t="shared" si="21"/>
        <v>0</v>
      </c>
      <c r="M789" s="140"/>
    </row>
    <row r="790" spans="9:13" ht="14.25" customHeight="1" x14ac:dyDescent="0.2">
      <c r="I790" s="140"/>
      <c r="K790" s="141">
        <f t="shared" si="20"/>
        <v>0</v>
      </c>
      <c r="L790" s="141">
        <f t="shared" si="21"/>
        <v>0</v>
      </c>
      <c r="M790" s="140"/>
    </row>
    <row r="791" spans="9:13" ht="14.25" customHeight="1" x14ac:dyDescent="0.2">
      <c r="I791" s="140"/>
      <c r="K791" s="141">
        <f t="shared" si="20"/>
        <v>0</v>
      </c>
      <c r="L791" s="141">
        <f t="shared" si="21"/>
        <v>0</v>
      </c>
      <c r="M791" s="140"/>
    </row>
    <row r="792" spans="9:13" ht="14.25" customHeight="1" x14ac:dyDescent="0.2">
      <c r="I792" s="140"/>
      <c r="K792" s="141">
        <f t="shared" si="20"/>
        <v>0</v>
      </c>
      <c r="L792" s="141">
        <f t="shared" si="21"/>
        <v>0</v>
      </c>
      <c r="M792" s="140"/>
    </row>
    <row r="793" spans="9:13" ht="14.25" customHeight="1" x14ac:dyDescent="0.2">
      <c r="I793" s="140"/>
      <c r="K793" s="141">
        <f t="shared" si="20"/>
        <v>0</v>
      </c>
      <c r="L793" s="141">
        <f t="shared" si="21"/>
        <v>0</v>
      </c>
      <c r="M793" s="140"/>
    </row>
    <row r="794" spans="9:13" ht="14.25" customHeight="1" x14ac:dyDescent="0.2">
      <c r="I794" s="140"/>
      <c r="K794" s="141">
        <f t="shared" si="20"/>
        <v>0</v>
      </c>
      <c r="L794" s="141">
        <f t="shared" si="21"/>
        <v>0</v>
      </c>
      <c r="M794" s="140"/>
    </row>
    <row r="795" spans="9:13" ht="14.25" customHeight="1" x14ac:dyDescent="0.2">
      <c r="I795" s="140"/>
      <c r="K795" s="141">
        <f t="shared" si="20"/>
        <v>0</v>
      </c>
      <c r="L795" s="141">
        <f t="shared" si="21"/>
        <v>0</v>
      </c>
      <c r="M795" s="140"/>
    </row>
    <row r="796" spans="9:13" ht="14.25" customHeight="1" x14ac:dyDescent="0.2">
      <c r="I796" s="140"/>
      <c r="K796" s="141">
        <f t="shared" si="20"/>
        <v>0</v>
      </c>
      <c r="L796" s="141">
        <f t="shared" si="21"/>
        <v>0</v>
      </c>
      <c r="M796" s="140"/>
    </row>
    <row r="797" spans="9:13" ht="14.25" customHeight="1" x14ac:dyDescent="0.2">
      <c r="I797" s="140"/>
      <c r="K797" s="141">
        <f t="shared" si="20"/>
        <v>0</v>
      </c>
      <c r="L797" s="141">
        <f t="shared" si="21"/>
        <v>0</v>
      </c>
      <c r="M797" s="140"/>
    </row>
    <row r="798" spans="9:13" ht="14.25" customHeight="1" x14ac:dyDescent="0.2">
      <c r="I798" s="140"/>
      <c r="K798" s="141">
        <f t="shared" si="20"/>
        <v>0</v>
      </c>
      <c r="L798" s="141">
        <f t="shared" si="21"/>
        <v>0</v>
      </c>
      <c r="M798" s="140"/>
    </row>
    <row r="799" spans="9:13" ht="14.25" customHeight="1" x14ac:dyDescent="0.2">
      <c r="I799" s="140"/>
      <c r="K799" s="141">
        <f t="shared" si="20"/>
        <v>0</v>
      </c>
      <c r="L799" s="141">
        <f t="shared" si="21"/>
        <v>0</v>
      </c>
      <c r="M799" s="140"/>
    </row>
    <row r="800" spans="9:13" ht="14.25" customHeight="1" x14ac:dyDescent="0.2">
      <c r="I800" s="140"/>
      <c r="K800" s="141">
        <f t="shared" si="20"/>
        <v>0</v>
      </c>
      <c r="L800" s="141">
        <f t="shared" si="21"/>
        <v>0</v>
      </c>
      <c r="M800" s="140"/>
    </row>
    <row r="801" spans="9:13" ht="14.25" customHeight="1" x14ac:dyDescent="0.2">
      <c r="I801" s="140"/>
      <c r="K801" s="141">
        <f t="shared" si="20"/>
        <v>0</v>
      </c>
      <c r="L801" s="141">
        <f t="shared" si="21"/>
        <v>0</v>
      </c>
      <c r="M801" s="140"/>
    </row>
    <row r="802" spans="9:13" ht="14.25" customHeight="1" x14ac:dyDescent="0.2">
      <c r="I802" s="140"/>
      <c r="K802" s="141">
        <f t="shared" si="20"/>
        <v>0</v>
      </c>
      <c r="L802" s="141">
        <f t="shared" si="21"/>
        <v>0</v>
      </c>
      <c r="M802" s="140"/>
    </row>
    <row r="803" spans="9:13" ht="14.25" customHeight="1" x14ac:dyDescent="0.2">
      <c r="I803" s="140"/>
      <c r="K803" s="141">
        <f t="shared" si="20"/>
        <v>0</v>
      </c>
      <c r="L803" s="141">
        <f t="shared" si="21"/>
        <v>0</v>
      </c>
      <c r="M803" s="140"/>
    </row>
    <row r="804" spans="9:13" ht="14.25" customHeight="1" x14ac:dyDescent="0.2">
      <c r="I804" s="140"/>
      <c r="K804" s="141">
        <f t="shared" si="20"/>
        <v>0</v>
      </c>
      <c r="L804" s="141">
        <f t="shared" si="21"/>
        <v>0</v>
      </c>
      <c r="M804" s="140"/>
    </row>
    <row r="805" spans="9:13" ht="14.25" customHeight="1" x14ac:dyDescent="0.2">
      <c r="I805" s="140"/>
      <c r="K805" s="141">
        <f t="shared" si="20"/>
        <v>0</v>
      </c>
      <c r="L805" s="141">
        <f t="shared" si="21"/>
        <v>0</v>
      </c>
      <c r="M805" s="140"/>
    </row>
    <row r="806" spans="9:13" ht="14.25" customHeight="1" x14ac:dyDescent="0.2">
      <c r="I806" s="140"/>
      <c r="K806" s="141">
        <f t="shared" si="20"/>
        <v>0</v>
      </c>
      <c r="L806" s="141">
        <f t="shared" si="21"/>
        <v>0</v>
      </c>
      <c r="M806" s="140"/>
    </row>
    <row r="807" spans="9:13" ht="14.25" customHeight="1" x14ac:dyDescent="0.2">
      <c r="I807" s="140"/>
      <c r="K807" s="141">
        <f t="shared" ref="K807:K999" si="22">IF(J807=0,0,G807)</f>
        <v>0</v>
      </c>
      <c r="L807" s="141">
        <f t="shared" ref="L807:L999" si="23">IF(J807=0,0,F807)</f>
        <v>0</v>
      </c>
      <c r="M807" s="140"/>
    </row>
    <row r="808" spans="9:13" ht="14.25" customHeight="1" x14ac:dyDescent="0.2">
      <c r="I808" s="140"/>
      <c r="K808" s="141">
        <f t="shared" si="22"/>
        <v>0</v>
      </c>
      <c r="L808" s="141">
        <f t="shared" si="23"/>
        <v>0</v>
      </c>
      <c r="M808" s="140"/>
    </row>
    <row r="809" spans="9:13" ht="14.25" customHeight="1" x14ac:dyDescent="0.2">
      <c r="I809" s="140"/>
      <c r="K809" s="141">
        <f t="shared" si="22"/>
        <v>0</v>
      </c>
      <c r="L809" s="141">
        <f t="shared" si="23"/>
        <v>0</v>
      </c>
      <c r="M809" s="140"/>
    </row>
    <row r="810" spans="9:13" ht="14.25" customHeight="1" x14ac:dyDescent="0.2">
      <c r="I810" s="140"/>
      <c r="K810" s="141">
        <f t="shared" si="22"/>
        <v>0</v>
      </c>
      <c r="L810" s="141">
        <f t="shared" si="23"/>
        <v>0</v>
      </c>
      <c r="M810" s="140"/>
    </row>
    <row r="811" spans="9:13" ht="14.25" customHeight="1" x14ac:dyDescent="0.2">
      <c r="I811" s="140"/>
      <c r="K811" s="141">
        <f t="shared" si="22"/>
        <v>0</v>
      </c>
      <c r="L811" s="141">
        <f t="shared" si="23"/>
        <v>0</v>
      </c>
      <c r="M811" s="140"/>
    </row>
    <row r="812" spans="9:13" ht="14.25" customHeight="1" x14ac:dyDescent="0.2">
      <c r="I812" s="140"/>
      <c r="K812" s="141">
        <f t="shared" si="22"/>
        <v>0</v>
      </c>
      <c r="L812" s="141">
        <f t="shared" si="23"/>
        <v>0</v>
      </c>
      <c r="M812" s="140"/>
    </row>
    <row r="813" spans="9:13" ht="14.25" customHeight="1" x14ac:dyDescent="0.2">
      <c r="I813" s="140"/>
      <c r="K813" s="141">
        <f t="shared" si="22"/>
        <v>0</v>
      </c>
      <c r="L813" s="141">
        <f t="shared" si="23"/>
        <v>0</v>
      </c>
      <c r="M813" s="140"/>
    </row>
    <row r="814" spans="9:13" ht="14.25" customHeight="1" x14ac:dyDescent="0.2">
      <c r="I814" s="140"/>
      <c r="K814" s="141">
        <f t="shared" si="22"/>
        <v>0</v>
      </c>
      <c r="L814" s="141">
        <f t="shared" si="23"/>
        <v>0</v>
      </c>
      <c r="M814" s="140"/>
    </row>
    <row r="815" spans="9:13" ht="14.25" customHeight="1" x14ac:dyDescent="0.2">
      <c r="I815" s="140"/>
      <c r="K815" s="141">
        <f t="shared" si="22"/>
        <v>0</v>
      </c>
      <c r="L815" s="141">
        <f t="shared" si="23"/>
        <v>0</v>
      </c>
      <c r="M815" s="140"/>
    </row>
    <row r="816" spans="9:13" ht="14.25" customHeight="1" x14ac:dyDescent="0.2">
      <c r="I816" s="140"/>
      <c r="K816" s="141">
        <f t="shared" si="22"/>
        <v>0</v>
      </c>
      <c r="L816" s="141">
        <f t="shared" si="23"/>
        <v>0</v>
      </c>
      <c r="M816" s="140"/>
    </row>
    <row r="817" spans="9:13" ht="14.25" customHeight="1" x14ac:dyDescent="0.2">
      <c r="I817" s="140"/>
      <c r="K817" s="141">
        <f t="shared" si="22"/>
        <v>0</v>
      </c>
      <c r="L817" s="141">
        <f t="shared" si="23"/>
        <v>0</v>
      </c>
      <c r="M817" s="140"/>
    </row>
    <row r="818" spans="9:13" ht="14.25" customHeight="1" x14ac:dyDescent="0.2">
      <c r="I818" s="140"/>
      <c r="K818" s="141">
        <f t="shared" si="22"/>
        <v>0</v>
      </c>
      <c r="L818" s="141">
        <f t="shared" si="23"/>
        <v>0</v>
      </c>
      <c r="M818" s="140"/>
    </row>
    <row r="819" spans="9:13" ht="14.25" customHeight="1" x14ac:dyDescent="0.2">
      <c r="I819" s="140"/>
      <c r="K819" s="141">
        <f t="shared" si="22"/>
        <v>0</v>
      </c>
      <c r="L819" s="141">
        <f t="shared" si="23"/>
        <v>0</v>
      </c>
      <c r="M819" s="140"/>
    </row>
    <row r="820" spans="9:13" ht="14.25" customHeight="1" x14ac:dyDescent="0.2">
      <c r="I820" s="140"/>
      <c r="K820" s="141">
        <f t="shared" si="22"/>
        <v>0</v>
      </c>
      <c r="L820" s="141">
        <f t="shared" si="23"/>
        <v>0</v>
      </c>
      <c r="M820" s="140"/>
    </row>
    <row r="821" spans="9:13" ht="14.25" customHeight="1" x14ac:dyDescent="0.2">
      <c r="I821" s="140"/>
      <c r="K821" s="141">
        <f t="shared" si="22"/>
        <v>0</v>
      </c>
      <c r="L821" s="141">
        <f t="shared" si="23"/>
        <v>0</v>
      </c>
      <c r="M821" s="140"/>
    </row>
    <row r="822" spans="9:13" ht="14.25" customHeight="1" x14ac:dyDescent="0.2">
      <c r="I822" s="140"/>
      <c r="K822" s="141">
        <f t="shared" si="22"/>
        <v>0</v>
      </c>
      <c r="L822" s="141">
        <f t="shared" si="23"/>
        <v>0</v>
      </c>
      <c r="M822" s="140"/>
    </row>
    <row r="823" spans="9:13" ht="14.25" customHeight="1" x14ac:dyDescent="0.2">
      <c r="I823" s="140"/>
      <c r="K823" s="141">
        <f t="shared" si="22"/>
        <v>0</v>
      </c>
      <c r="L823" s="141">
        <f t="shared" si="23"/>
        <v>0</v>
      </c>
      <c r="M823" s="140"/>
    </row>
    <row r="824" spans="9:13" ht="14.25" customHeight="1" x14ac:dyDescent="0.2">
      <c r="I824" s="140"/>
      <c r="K824" s="141">
        <f t="shared" si="22"/>
        <v>0</v>
      </c>
      <c r="L824" s="141">
        <f t="shared" si="23"/>
        <v>0</v>
      </c>
      <c r="M824" s="140"/>
    </row>
    <row r="825" spans="9:13" ht="14.25" customHeight="1" x14ac:dyDescent="0.2">
      <c r="I825" s="140"/>
      <c r="K825" s="141">
        <f t="shared" si="22"/>
        <v>0</v>
      </c>
      <c r="L825" s="141">
        <f t="shared" si="23"/>
        <v>0</v>
      </c>
      <c r="M825" s="140"/>
    </row>
    <row r="826" spans="9:13" ht="14.25" customHeight="1" x14ac:dyDescent="0.2">
      <c r="I826" s="140"/>
      <c r="K826" s="141">
        <f t="shared" si="22"/>
        <v>0</v>
      </c>
      <c r="L826" s="141">
        <f t="shared" si="23"/>
        <v>0</v>
      </c>
      <c r="M826" s="140"/>
    </row>
    <row r="827" spans="9:13" ht="14.25" customHeight="1" x14ac:dyDescent="0.2">
      <c r="I827" s="140"/>
      <c r="K827" s="141">
        <f t="shared" si="22"/>
        <v>0</v>
      </c>
      <c r="L827" s="141">
        <f t="shared" si="23"/>
        <v>0</v>
      </c>
      <c r="M827" s="140"/>
    </row>
    <row r="828" spans="9:13" ht="14.25" customHeight="1" x14ac:dyDescent="0.2">
      <c r="I828" s="140"/>
      <c r="K828" s="141">
        <f t="shared" si="22"/>
        <v>0</v>
      </c>
      <c r="L828" s="141">
        <f t="shared" si="23"/>
        <v>0</v>
      </c>
      <c r="M828" s="140"/>
    </row>
    <row r="829" spans="9:13" ht="14.25" customHeight="1" x14ac:dyDescent="0.2">
      <c r="I829" s="140"/>
      <c r="K829" s="141">
        <f t="shared" si="22"/>
        <v>0</v>
      </c>
      <c r="L829" s="141">
        <f t="shared" si="23"/>
        <v>0</v>
      </c>
      <c r="M829" s="140"/>
    </row>
    <row r="830" spans="9:13" ht="14.25" customHeight="1" x14ac:dyDescent="0.2">
      <c r="I830" s="140"/>
      <c r="K830" s="141">
        <f t="shared" si="22"/>
        <v>0</v>
      </c>
      <c r="L830" s="141">
        <f t="shared" si="23"/>
        <v>0</v>
      </c>
      <c r="M830" s="140"/>
    </row>
    <row r="831" spans="9:13" ht="14.25" customHeight="1" x14ac:dyDescent="0.2">
      <c r="I831" s="140"/>
      <c r="K831" s="141">
        <f t="shared" si="22"/>
        <v>0</v>
      </c>
      <c r="L831" s="141">
        <f t="shared" si="23"/>
        <v>0</v>
      </c>
      <c r="M831" s="140"/>
    </row>
    <row r="832" spans="9:13" ht="14.25" customHeight="1" x14ac:dyDescent="0.2">
      <c r="I832" s="140"/>
      <c r="K832" s="141">
        <f t="shared" si="22"/>
        <v>0</v>
      </c>
      <c r="L832" s="141">
        <f t="shared" si="23"/>
        <v>0</v>
      </c>
      <c r="M832" s="140"/>
    </row>
    <row r="833" spans="9:13" ht="14.25" customHeight="1" x14ac:dyDescent="0.2">
      <c r="I833" s="140"/>
      <c r="K833" s="141">
        <f t="shared" si="22"/>
        <v>0</v>
      </c>
      <c r="L833" s="141">
        <f t="shared" si="23"/>
        <v>0</v>
      </c>
      <c r="M833" s="140"/>
    </row>
    <row r="834" spans="9:13" ht="14.25" customHeight="1" x14ac:dyDescent="0.2">
      <c r="I834" s="140"/>
      <c r="K834" s="141">
        <f t="shared" si="22"/>
        <v>0</v>
      </c>
      <c r="L834" s="141">
        <f t="shared" si="23"/>
        <v>0</v>
      </c>
      <c r="M834" s="140"/>
    </row>
    <row r="835" spans="9:13" ht="14.25" customHeight="1" x14ac:dyDescent="0.2">
      <c r="I835" s="140"/>
      <c r="K835" s="141">
        <f t="shared" si="22"/>
        <v>0</v>
      </c>
      <c r="L835" s="141">
        <f t="shared" si="23"/>
        <v>0</v>
      </c>
      <c r="M835" s="140"/>
    </row>
    <row r="836" spans="9:13" ht="14.25" customHeight="1" x14ac:dyDescent="0.2">
      <c r="I836" s="140"/>
      <c r="K836" s="141">
        <f t="shared" si="22"/>
        <v>0</v>
      </c>
      <c r="L836" s="141">
        <f t="shared" si="23"/>
        <v>0</v>
      </c>
      <c r="M836" s="140"/>
    </row>
    <row r="837" spans="9:13" ht="14.25" customHeight="1" x14ac:dyDescent="0.2">
      <c r="I837" s="140"/>
      <c r="K837" s="141">
        <f t="shared" si="22"/>
        <v>0</v>
      </c>
      <c r="L837" s="141">
        <f t="shared" si="23"/>
        <v>0</v>
      </c>
      <c r="M837" s="140"/>
    </row>
    <row r="838" spans="9:13" ht="14.25" customHeight="1" x14ac:dyDescent="0.2">
      <c r="I838" s="140"/>
      <c r="K838" s="141">
        <f t="shared" si="22"/>
        <v>0</v>
      </c>
      <c r="L838" s="141">
        <f t="shared" si="23"/>
        <v>0</v>
      </c>
      <c r="M838" s="140"/>
    </row>
    <row r="839" spans="9:13" ht="14.25" customHeight="1" x14ac:dyDescent="0.2">
      <c r="I839" s="140"/>
      <c r="K839" s="141">
        <f t="shared" si="22"/>
        <v>0</v>
      </c>
      <c r="L839" s="141">
        <f t="shared" si="23"/>
        <v>0</v>
      </c>
      <c r="M839" s="140"/>
    </row>
    <row r="840" spans="9:13" ht="14.25" customHeight="1" x14ac:dyDescent="0.2">
      <c r="I840" s="140"/>
      <c r="K840" s="141">
        <f t="shared" si="22"/>
        <v>0</v>
      </c>
      <c r="L840" s="141">
        <f t="shared" si="23"/>
        <v>0</v>
      </c>
      <c r="M840" s="140"/>
    </row>
    <row r="841" spans="9:13" ht="14.25" customHeight="1" x14ac:dyDescent="0.2">
      <c r="I841" s="140"/>
      <c r="K841" s="141">
        <f t="shared" si="22"/>
        <v>0</v>
      </c>
      <c r="L841" s="141">
        <f t="shared" si="23"/>
        <v>0</v>
      </c>
      <c r="M841" s="140"/>
    </row>
    <row r="842" spans="9:13" ht="14.25" customHeight="1" x14ac:dyDescent="0.2">
      <c r="I842" s="140"/>
      <c r="K842" s="141">
        <f t="shared" si="22"/>
        <v>0</v>
      </c>
      <c r="L842" s="141">
        <f t="shared" si="23"/>
        <v>0</v>
      </c>
      <c r="M842" s="140"/>
    </row>
    <row r="843" spans="9:13" ht="14.25" customHeight="1" x14ac:dyDescent="0.2">
      <c r="I843" s="140"/>
      <c r="K843" s="141">
        <f t="shared" si="22"/>
        <v>0</v>
      </c>
      <c r="L843" s="141">
        <f t="shared" si="23"/>
        <v>0</v>
      </c>
      <c r="M843" s="140"/>
    </row>
    <row r="844" spans="9:13" ht="14.25" customHeight="1" x14ac:dyDescent="0.2">
      <c r="I844" s="140"/>
      <c r="K844" s="141">
        <f t="shared" si="22"/>
        <v>0</v>
      </c>
      <c r="L844" s="141">
        <f t="shared" si="23"/>
        <v>0</v>
      </c>
      <c r="M844" s="140"/>
    </row>
    <row r="845" spans="9:13" ht="14.25" customHeight="1" x14ac:dyDescent="0.2">
      <c r="I845" s="140"/>
      <c r="K845" s="141">
        <f t="shared" si="22"/>
        <v>0</v>
      </c>
      <c r="L845" s="141">
        <f t="shared" si="23"/>
        <v>0</v>
      </c>
      <c r="M845" s="140"/>
    </row>
    <row r="846" spans="9:13" ht="14.25" customHeight="1" x14ac:dyDescent="0.2">
      <c r="I846" s="140"/>
      <c r="K846" s="141">
        <f t="shared" si="22"/>
        <v>0</v>
      </c>
      <c r="L846" s="141">
        <f t="shared" si="23"/>
        <v>0</v>
      </c>
      <c r="M846" s="140"/>
    </row>
    <row r="847" spans="9:13" ht="14.25" customHeight="1" x14ac:dyDescent="0.2">
      <c r="I847" s="140"/>
      <c r="K847" s="141">
        <f t="shared" si="22"/>
        <v>0</v>
      </c>
      <c r="L847" s="141">
        <f t="shared" si="23"/>
        <v>0</v>
      </c>
      <c r="M847" s="140"/>
    </row>
    <row r="848" spans="9:13" ht="14.25" customHeight="1" x14ac:dyDescent="0.2">
      <c r="I848" s="140"/>
      <c r="K848" s="141">
        <f t="shared" si="22"/>
        <v>0</v>
      </c>
      <c r="L848" s="141">
        <f t="shared" si="23"/>
        <v>0</v>
      </c>
      <c r="M848" s="140"/>
    </row>
    <row r="849" spans="9:13" ht="14.25" customHeight="1" x14ac:dyDescent="0.2">
      <c r="I849" s="140"/>
      <c r="K849" s="141">
        <f t="shared" si="22"/>
        <v>0</v>
      </c>
      <c r="L849" s="141">
        <f t="shared" si="23"/>
        <v>0</v>
      </c>
      <c r="M849" s="140"/>
    </row>
    <row r="850" spans="9:13" ht="14.25" customHeight="1" x14ac:dyDescent="0.2">
      <c r="I850" s="140"/>
      <c r="K850" s="141">
        <f t="shared" si="22"/>
        <v>0</v>
      </c>
      <c r="L850" s="141">
        <f t="shared" si="23"/>
        <v>0</v>
      </c>
      <c r="M850" s="140"/>
    </row>
    <row r="851" spans="9:13" ht="14.25" customHeight="1" x14ac:dyDescent="0.2">
      <c r="I851" s="140"/>
      <c r="K851" s="141">
        <f t="shared" si="22"/>
        <v>0</v>
      </c>
      <c r="L851" s="141">
        <f t="shared" si="23"/>
        <v>0</v>
      </c>
      <c r="M851" s="140"/>
    </row>
    <row r="852" spans="9:13" ht="14.25" customHeight="1" x14ac:dyDescent="0.2">
      <c r="I852" s="140"/>
      <c r="K852" s="141">
        <f t="shared" si="22"/>
        <v>0</v>
      </c>
      <c r="L852" s="141">
        <f t="shared" si="23"/>
        <v>0</v>
      </c>
      <c r="M852" s="140"/>
    </row>
    <row r="853" spans="9:13" ht="14.25" customHeight="1" x14ac:dyDescent="0.2">
      <c r="I853" s="140"/>
      <c r="K853" s="141">
        <f t="shared" si="22"/>
        <v>0</v>
      </c>
      <c r="L853" s="141">
        <f t="shared" si="23"/>
        <v>0</v>
      </c>
      <c r="M853" s="140"/>
    </row>
    <row r="854" spans="9:13" ht="14.25" customHeight="1" x14ac:dyDescent="0.2">
      <c r="I854" s="140"/>
      <c r="K854" s="141">
        <f t="shared" si="22"/>
        <v>0</v>
      </c>
      <c r="L854" s="141">
        <f t="shared" si="23"/>
        <v>0</v>
      </c>
      <c r="M854" s="140"/>
    </row>
    <row r="855" spans="9:13" ht="14.25" customHeight="1" x14ac:dyDescent="0.2">
      <c r="I855" s="140"/>
      <c r="K855" s="141">
        <f t="shared" si="22"/>
        <v>0</v>
      </c>
      <c r="L855" s="141">
        <f t="shared" si="23"/>
        <v>0</v>
      </c>
      <c r="M855" s="140"/>
    </row>
    <row r="856" spans="9:13" ht="14.25" customHeight="1" x14ac:dyDescent="0.2">
      <c r="I856" s="140"/>
      <c r="K856" s="141">
        <f t="shared" si="22"/>
        <v>0</v>
      </c>
      <c r="L856" s="141">
        <f t="shared" si="23"/>
        <v>0</v>
      </c>
      <c r="M856" s="140"/>
    </row>
    <row r="857" spans="9:13" ht="14.25" customHeight="1" x14ac:dyDescent="0.2">
      <c r="I857" s="140"/>
      <c r="K857" s="141">
        <f t="shared" si="22"/>
        <v>0</v>
      </c>
      <c r="L857" s="141">
        <f t="shared" si="23"/>
        <v>0</v>
      </c>
      <c r="M857" s="140"/>
    </row>
    <row r="858" spans="9:13" ht="14.25" customHeight="1" x14ac:dyDescent="0.2">
      <c r="I858" s="140"/>
      <c r="K858" s="141">
        <f t="shared" si="22"/>
        <v>0</v>
      </c>
      <c r="L858" s="141">
        <f t="shared" si="23"/>
        <v>0</v>
      </c>
      <c r="M858" s="140"/>
    </row>
    <row r="859" spans="9:13" ht="14.25" customHeight="1" x14ac:dyDescent="0.2">
      <c r="I859" s="140"/>
      <c r="K859" s="141">
        <f t="shared" si="22"/>
        <v>0</v>
      </c>
      <c r="L859" s="141">
        <f t="shared" si="23"/>
        <v>0</v>
      </c>
      <c r="M859" s="140"/>
    </row>
    <row r="860" spans="9:13" ht="14.25" customHeight="1" x14ac:dyDescent="0.2">
      <c r="I860" s="140"/>
      <c r="K860" s="141">
        <f t="shared" si="22"/>
        <v>0</v>
      </c>
      <c r="L860" s="141">
        <f t="shared" si="23"/>
        <v>0</v>
      </c>
      <c r="M860" s="140"/>
    </row>
    <row r="861" spans="9:13" ht="14.25" customHeight="1" x14ac:dyDescent="0.2">
      <c r="I861" s="140"/>
      <c r="K861" s="141">
        <f t="shared" si="22"/>
        <v>0</v>
      </c>
      <c r="L861" s="141">
        <f t="shared" si="23"/>
        <v>0</v>
      </c>
      <c r="M861" s="140"/>
    </row>
    <row r="862" spans="9:13" ht="14.25" customHeight="1" x14ac:dyDescent="0.2">
      <c r="I862" s="140"/>
      <c r="K862" s="141">
        <f t="shared" si="22"/>
        <v>0</v>
      </c>
      <c r="L862" s="141">
        <f t="shared" si="23"/>
        <v>0</v>
      </c>
      <c r="M862" s="140"/>
    </row>
    <row r="863" spans="9:13" ht="14.25" customHeight="1" x14ac:dyDescent="0.2">
      <c r="I863" s="140"/>
      <c r="K863" s="141">
        <f t="shared" si="22"/>
        <v>0</v>
      </c>
      <c r="L863" s="141">
        <f t="shared" si="23"/>
        <v>0</v>
      </c>
      <c r="M863" s="140"/>
    </row>
    <row r="864" spans="9:13" ht="14.25" customHeight="1" x14ac:dyDescent="0.2">
      <c r="I864" s="140"/>
      <c r="K864" s="141">
        <f t="shared" si="22"/>
        <v>0</v>
      </c>
      <c r="L864" s="141">
        <f t="shared" si="23"/>
        <v>0</v>
      </c>
      <c r="M864" s="140"/>
    </row>
    <row r="865" spans="9:13" ht="14.25" customHeight="1" x14ac:dyDescent="0.2">
      <c r="I865" s="140"/>
      <c r="K865" s="141">
        <f t="shared" si="22"/>
        <v>0</v>
      </c>
      <c r="L865" s="141">
        <f t="shared" si="23"/>
        <v>0</v>
      </c>
      <c r="M865" s="140"/>
    </row>
    <row r="866" spans="9:13" ht="14.25" customHeight="1" x14ac:dyDescent="0.2">
      <c r="I866" s="140"/>
      <c r="K866" s="141">
        <f t="shared" si="22"/>
        <v>0</v>
      </c>
      <c r="L866" s="141">
        <f t="shared" si="23"/>
        <v>0</v>
      </c>
      <c r="M866" s="140"/>
    </row>
    <row r="867" spans="9:13" ht="14.25" customHeight="1" x14ac:dyDescent="0.2">
      <c r="I867" s="140"/>
      <c r="K867" s="141">
        <f t="shared" si="22"/>
        <v>0</v>
      </c>
      <c r="L867" s="141">
        <f t="shared" si="23"/>
        <v>0</v>
      </c>
      <c r="M867" s="140"/>
    </row>
    <row r="868" spans="9:13" ht="14.25" customHeight="1" x14ac:dyDescent="0.2">
      <c r="I868" s="140"/>
      <c r="K868" s="141">
        <f t="shared" si="22"/>
        <v>0</v>
      </c>
      <c r="L868" s="141">
        <f t="shared" si="23"/>
        <v>0</v>
      </c>
      <c r="M868" s="140"/>
    </row>
    <row r="869" spans="9:13" ht="14.25" customHeight="1" x14ac:dyDescent="0.2">
      <c r="I869" s="140"/>
      <c r="K869" s="141">
        <f t="shared" si="22"/>
        <v>0</v>
      </c>
      <c r="L869" s="141">
        <f t="shared" si="23"/>
        <v>0</v>
      </c>
      <c r="M869" s="140"/>
    </row>
    <row r="870" spans="9:13" ht="14.25" customHeight="1" x14ac:dyDescent="0.2">
      <c r="I870" s="140"/>
      <c r="K870" s="141">
        <f t="shared" si="22"/>
        <v>0</v>
      </c>
      <c r="L870" s="141">
        <f t="shared" si="23"/>
        <v>0</v>
      </c>
      <c r="M870" s="140"/>
    </row>
    <row r="871" spans="9:13" ht="14.25" customHeight="1" x14ac:dyDescent="0.2">
      <c r="I871" s="140"/>
      <c r="K871" s="141">
        <f t="shared" si="22"/>
        <v>0</v>
      </c>
      <c r="L871" s="141">
        <f t="shared" si="23"/>
        <v>0</v>
      </c>
      <c r="M871" s="140"/>
    </row>
    <row r="872" spans="9:13" ht="14.25" customHeight="1" x14ac:dyDescent="0.2">
      <c r="I872" s="140"/>
      <c r="K872" s="141">
        <f t="shared" si="22"/>
        <v>0</v>
      </c>
      <c r="L872" s="141">
        <f t="shared" si="23"/>
        <v>0</v>
      </c>
      <c r="M872" s="140"/>
    </row>
    <row r="873" spans="9:13" ht="14.25" customHeight="1" x14ac:dyDescent="0.2">
      <c r="I873" s="140"/>
      <c r="K873" s="141">
        <f t="shared" si="22"/>
        <v>0</v>
      </c>
      <c r="L873" s="141">
        <f t="shared" si="23"/>
        <v>0</v>
      </c>
      <c r="M873" s="140"/>
    </row>
    <row r="874" spans="9:13" ht="14.25" customHeight="1" x14ac:dyDescent="0.2">
      <c r="I874" s="140"/>
      <c r="K874" s="141">
        <f t="shared" si="22"/>
        <v>0</v>
      </c>
      <c r="L874" s="141">
        <f t="shared" si="23"/>
        <v>0</v>
      </c>
      <c r="M874" s="140"/>
    </row>
    <row r="875" spans="9:13" ht="14.25" customHeight="1" x14ac:dyDescent="0.2">
      <c r="I875" s="140"/>
      <c r="K875" s="141">
        <f t="shared" si="22"/>
        <v>0</v>
      </c>
      <c r="L875" s="141">
        <f t="shared" si="23"/>
        <v>0</v>
      </c>
      <c r="M875" s="140"/>
    </row>
    <row r="876" spans="9:13" ht="14.25" customHeight="1" x14ac:dyDescent="0.2">
      <c r="I876" s="140"/>
      <c r="K876" s="141">
        <f t="shared" si="22"/>
        <v>0</v>
      </c>
      <c r="L876" s="141">
        <f t="shared" si="23"/>
        <v>0</v>
      </c>
      <c r="M876" s="140"/>
    </row>
    <row r="877" spans="9:13" ht="14.25" customHeight="1" x14ac:dyDescent="0.2">
      <c r="I877" s="140"/>
      <c r="K877" s="141">
        <f t="shared" si="22"/>
        <v>0</v>
      </c>
      <c r="L877" s="141">
        <f t="shared" si="23"/>
        <v>0</v>
      </c>
      <c r="M877" s="140"/>
    </row>
    <row r="878" spans="9:13" ht="14.25" customHeight="1" x14ac:dyDescent="0.2">
      <c r="I878" s="140"/>
      <c r="K878" s="141">
        <f t="shared" si="22"/>
        <v>0</v>
      </c>
      <c r="L878" s="141">
        <f t="shared" si="23"/>
        <v>0</v>
      </c>
      <c r="M878" s="140"/>
    </row>
    <row r="879" spans="9:13" ht="14.25" customHeight="1" x14ac:dyDescent="0.2">
      <c r="I879" s="140"/>
      <c r="K879" s="141">
        <f t="shared" si="22"/>
        <v>0</v>
      </c>
      <c r="L879" s="141">
        <f t="shared" si="23"/>
        <v>0</v>
      </c>
      <c r="M879" s="140"/>
    </row>
    <row r="880" spans="9:13" ht="14.25" customHeight="1" x14ac:dyDescent="0.2">
      <c r="I880" s="140"/>
      <c r="K880" s="141">
        <f t="shared" si="22"/>
        <v>0</v>
      </c>
      <c r="L880" s="141">
        <f t="shared" si="23"/>
        <v>0</v>
      </c>
      <c r="M880" s="140"/>
    </row>
    <row r="881" spans="9:13" ht="14.25" customHeight="1" x14ac:dyDescent="0.2">
      <c r="I881" s="140"/>
      <c r="K881" s="141">
        <f t="shared" si="22"/>
        <v>0</v>
      </c>
      <c r="L881" s="141">
        <f t="shared" si="23"/>
        <v>0</v>
      </c>
      <c r="M881" s="140"/>
    </row>
    <row r="882" spans="9:13" ht="14.25" customHeight="1" x14ac:dyDescent="0.2">
      <c r="I882" s="140"/>
      <c r="K882" s="141">
        <f t="shared" si="22"/>
        <v>0</v>
      </c>
      <c r="L882" s="141">
        <f t="shared" si="23"/>
        <v>0</v>
      </c>
      <c r="M882" s="140"/>
    </row>
    <row r="883" spans="9:13" ht="14.25" customHeight="1" x14ac:dyDescent="0.2">
      <c r="I883" s="140"/>
      <c r="K883" s="141">
        <f t="shared" si="22"/>
        <v>0</v>
      </c>
      <c r="L883" s="141">
        <f t="shared" si="23"/>
        <v>0</v>
      </c>
      <c r="M883" s="140"/>
    </row>
    <row r="884" spans="9:13" ht="14.25" customHeight="1" x14ac:dyDescent="0.2">
      <c r="I884" s="140"/>
      <c r="K884" s="141">
        <f t="shared" si="22"/>
        <v>0</v>
      </c>
      <c r="L884" s="141">
        <f t="shared" si="23"/>
        <v>0</v>
      </c>
      <c r="M884" s="140"/>
    </row>
    <row r="885" spans="9:13" ht="14.25" customHeight="1" x14ac:dyDescent="0.2">
      <c r="I885" s="140"/>
      <c r="K885" s="141">
        <f t="shared" si="22"/>
        <v>0</v>
      </c>
      <c r="L885" s="141">
        <f t="shared" si="23"/>
        <v>0</v>
      </c>
      <c r="M885" s="140"/>
    </row>
    <row r="886" spans="9:13" ht="14.25" customHeight="1" x14ac:dyDescent="0.2">
      <c r="I886" s="140"/>
      <c r="K886" s="141">
        <f t="shared" si="22"/>
        <v>0</v>
      </c>
      <c r="L886" s="141">
        <f t="shared" si="23"/>
        <v>0</v>
      </c>
      <c r="M886" s="140"/>
    </row>
    <row r="887" spans="9:13" ht="14.25" customHeight="1" x14ac:dyDescent="0.2">
      <c r="I887" s="140"/>
      <c r="K887" s="141">
        <f t="shared" si="22"/>
        <v>0</v>
      </c>
      <c r="L887" s="141">
        <f t="shared" si="23"/>
        <v>0</v>
      </c>
      <c r="M887" s="140"/>
    </row>
    <row r="888" spans="9:13" ht="14.25" customHeight="1" x14ac:dyDescent="0.2">
      <c r="I888" s="140"/>
      <c r="K888" s="141">
        <f t="shared" si="22"/>
        <v>0</v>
      </c>
      <c r="L888" s="141">
        <f t="shared" si="23"/>
        <v>0</v>
      </c>
      <c r="M888" s="140"/>
    </row>
    <row r="889" spans="9:13" ht="14.25" customHeight="1" x14ac:dyDescent="0.2">
      <c r="I889" s="140"/>
      <c r="K889" s="141">
        <f t="shared" si="22"/>
        <v>0</v>
      </c>
      <c r="L889" s="141">
        <f t="shared" si="23"/>
        <v>0</v>
      </c>
      <c r="M889" s="140"/>
    </row>
    <row r="890" spans="9:13" ht="14.25" customHeight="1" x14ac:dyDescent="0.2">
      <c r="I890" s="140"/>
      <c r="K890" s="141">
        <f t="shared" si="22"/>
        <v>0</v>
      </c>
      <c r="L890" s="141">
        <f t="shared" si="23"/>
        <v>0</v>
      </c>
      <c r="M890" s="140"/>
    </row>
    <row r="891" spans="9:13" ht="14.25" customHeight="1" x14ac:dyDescent="0.2">
      <c r="I891" s="140"/>
      <c r="K891" s="141">
        <f t="shared" si="22"/>
        <v>0</v>
      </c>
      <c r="L891" s="141">
        <f t="shared" si="23"/>
        <v>0</v>
      </c>
      <c r="M891" s="140"/>
    </row>
    <row r="892" spans="9:13" ht="14.25" customHeight="1" x14ac:dyDescent="0.2">
      <c r="I892" s="140"/>
      <c r="K892" s="141">
        <f t="shared" si="22"/>
        <v>0</v>
      </c>
      <c r="L892" s="141">
        <f t="shared" si="23"/>
        <v>0</v>
      </c>
      <c r="M892" s="140"/>
    </row>
    <row r="893" spans="9:13" ht="14.25" customHeight="1" x14ac:dyDescent="0.2">
      <c r="I893" s="140"/>
      <c r="K893" s="141">
        <f t="shared" si="22"/>
        <v>0</v>
      </c>
      <c r="L893" s="141">
        <f t="shared" si="23"/>
        <v>0</v>
      </c>
      <c r="M893" s="140"/>
    </row>
    <row r="894" spans="9:13" ht="14.25" customHeight="1" x14ac:dyDescent="0.2">
      <c r="I894" s="140"/>
      <c r="K894" s="141">
        <f t="shared" si="22"/>
        <v>0</v>
      </c>
      <c r="L894" s="141">
        <f t="shared" si="23"/>
        <v>0</v>
      </c>
      <c r="M894" s="140"/>
    </row>
    <row r="895" spans="9:13" ht="14.25" customHeight="1" x14ac:dyDescent="0.2">
      <c r="I895" s="140"/>
      <c r="K895" s="141">
        <f t="shared" si="22"/>
        <v>0</v>
      </c>
      <c r="L895" s="141">
        <f t="shared" si="23"/>
        <v>0</v>
      </c>
      <c r="M895" s="140"/>
    </row>
    <row r="896" spans="9:13" ht="14.25" customHeight="1" x14ac:dyDescent="0.2">
      <c r="I896" s="140"/>
      <c r="K896" s="141">
        <f t="shared" si="22"/>
        <v>0</v>
      </c>
      <c r="L896" s="141">
        <f t="shared" si="23"/>
        <v>0</v>
      </c>
      <c r="M896" s="140"/>
    </row>
    <row r="897" spans="9:13" ht="14.25" customHeight="1" x14ac:dyDescent="0.2">
      <c r="I897" s="140"/>
      <c r="K897" s="141">
        <f t="shared" si="22"/>
        <v>0</v>
      </c>
      <c r="L897" s="141">
        <f t="shared" si="23"/>
        <v>0</v>
      </c>
      <c r="M897" s="140"/>
    </row>
    <row r="898" spans="9:13" ht="14.25" customHeight="1" x14ac:dyDescent="0.2">
      <c r="I898" s="140"/>
      <c r="K898" s="141">
        <f t="shared" si="22"/>
        <v>0</v>
      </c>
      <c r="L898" s="141">
        <f t="shared" si="23"/>
        <v>0</v>
      </c>
      <c r="M898" s="140"/>
    </row>
    <row r="899" spans="9:13" ht="14.25" customHeight="1" x14ac:dyDescent="0.2">
      <c r="I899" s="140"/>
      <c r="K899" s="141">
        <f t="shared" si="22"/>
        <v>0</v>
      </c>
      <c r="L899" s="141">
        <f t="shared" si="23"/>
        <v>0</v>
      </c>
      <c r="M899" s="140"/>
    </row>
    <row r="900" spans="9:13" ht="14.25" customHeight="1" x14ac:dyDescent="0.2">
      <c r="I900" s="140"/>
      <c r="K900" s="141">
        <f t="shared" si="22"/>
        <v>0</v>
      </c>
      <c r="L900" s="141">
        <f t="shared" si="23"/>
        <v>0</v>
      </c>
      <c r="M900" s="140"/>
    </row>
    <row r="901" spans="9:13" ht="14.25" customHeight="1" x14ac:dyDescent="0.2">
      <c r="I901" s="140"/>
      <c r="K901" s="141">
        <f t="shared" si="22"/>
        <v>0</v>
      </c>
      <c r="L901" s="141">
        <f t="shared" si="23"/>
        <v>0</v>
      </c>
      <c r="M901" s="140"/>
    </row>
    <row r="902" spans="9:13" ht="14.25" customHeight="1" x14ac:dyDescent="0.2">
      <c r="I902" s="140"/>
      <c r="K902" s="141">
        <f t="shared" si="22"/>
        <v>0</v>
      </c>
      <c r="L902" s="141">
        <f t="shared" si="23"/>
        <v>0</v>
      </c>
      <c r="M902" s="140"/>
    </row>
    <row r="903" spans="9:13" ht="14.25" customHeight="1" x14ac:dyDescent="0.2">
      <c r="I903" s="140"/>
      <c r="K903" s="141">
        <f t="shared" si="22"/>
        <v>0</v>
      </c>
      <c r="L903" s="141">
        <f t="shared" si="23"/>
        <v>0</v>
      </c>
      <c r="M903" s="140"/>
    </row>
    <row r="904" spans="9:13" ht="14.25" customHeight="1" x14ac:dyDescent="0.2">
      <c r="I904" s="140"/>
      <c r="K904" s="141">
        <f t="shared" si="22"/>
        <v>0</v>
      </c>
      <c r="L904" s="141">
        <f t="shared" si="23"/>
        <v>0</v>
      </c>
      <c r="M904" s="140"/>
    </row>
    <row r="905" spans="9:13" ht="14.25" customHeight="1" x14ac:dyDescent="0.2">
      <c r="I905" s="140"/>
      <c r="K905" s="141">
        <f t="shared" si="22"/>
        <v>0</v>
      </c>
      <c r="L905" s="141">
        <f t="shared" si="23"/>
        <v>0</v>
      </c>
      <c r="M905" s="140"/>
    </row>
    <row r="906" spans="9:13" ht="14.25" customHeight="1" x14ac:dyDescent="0.2">
      <c r="I906" s="140"/>
      <c r="K906" s="141">
        <f t="shared" si="22"/>
        <v>0</v>
      </c>
      <c r="L906" s="141">
        <f t="shared" si="23"/>
        <v>0</v>
      </c>
      <c r="M906" s="140"/>
    </row>
    <row r="907" spans="9:13" ht="14.25" customHeight="1" x14ac:dyDescent="0.2">
      <c r="I907" s="140"/>
      <c r="K907" s="141">
        <f t="shared" si="22"/>
        <v>0</v>
      </c>
      <c r="L907" s="141">
        <f t="shared" si="23"/>
        <v>0</v>
      </c>
      <c r="M907" s="140"/>
    </row>
    <row r="908" spans="9:13" ht="14.25" customHeight="1" x14ac:dyDescent="0.2">
      <c r="I908" s="140"/>
      <c r="K908" s="141">
        <f t="shared" si="22"/>
        <v>0</v>
      </c>
      <c r="L908" s="141">
        <f t="shared" si="23"/>
        <v>0</v>
      </c>
      <c r="M908" s="140"/>
    </row>
    <row r="909" spans="9:13" ht="14.25" customHeight="1" x14ac:dyDescent="0.2">
      <c r="I909" s="140"/>
      <c r="K909" s="141">
        <f t="shared" si="22"/>
        <v>0</v>
      </c>
      <c r="L909" s="141">
        <f t="shared" si="23"/>
        <v>0</v>
      </c>
      <c r="M909" s="140"/>
    </row>
    <row r="910" spans="9:13" ht="14.25" customHeight="1" x14ac:dyDescent="0.2">
      <c r="I910" s="140"/>
      <c r="K910" s="141">
        <f t="shared" si="22"/>
        <v>0</v>
      </c>
      <c r="L910" s="141">
        <f t="shared" si="23"/>
        <v>0</v>
      </c>
      <c r="M910" s="140"/>
    </row>
    <row r="911" spans="9:13" ht="14.25" customHeight="1" x14ac:dyDescent="0.2">
      <c r="I911" s="140"/>
      <c r="K911" s="141">
        <f t="shared" si="22"/>
        <v>0</v>
      </c>
      <c r="L911" s="141">
        <f t="shared" si="23"/>
        <v>0</v>
      </c>
      <c r="M911" s="140"/>
    </row>
    <row r="912" spans="9:13" ht="14.25" customHeight="1" x14ac:dyDescent="0.2">
      <c r="I912" s="140"/>
      <c r="K912" s="141">
        <f t="shared" si="22"/>
        <v>0</v>
      </c>
      <c r="L912" s="141">
        <f t="shared" si="23"/>
        <v>0</v>
      </c>
      <c r="M912" s="140"/>
    </row>
    <row r="913" spans="9:13" ht="14.25" customHeight="1" x14ac:dyDescent="0.2">
      <c r="I913" s="140"/>
      <c r="K913" s="141">
        <f t="shared" si="22"/>
        <v>0</v>
      </c>
      <c r="L913" s="141">
        <f t="shared" si="23"/>
        <v>0</v>
      </c>
      <c r="M913" s="140"/>
    </row>
    <row r="914" spans="9:13" ht="14.25" customHeight="1" x14ac:dyDescent="0.2">
      <c r="I914" s="140"/>
      <c r="K914" s="141">
        <f t="shared" si="22"/>
        <v>0</v>
      </c>
      <c r="L914" s="141">
        <f t="shared" si="23"/>
        <v>0</v>
      </c>
      <c r="M914" s="140"/>
    </row>
    <row r="915" spans="9:13" ht="14.25" customHeight="1" x14ac:dyDescent="0.2">
      <c r="I915" s="140"/>
      <c r="K915" s="141">
        <f t="shared" si="22"/>
        <v>0</v>
      </c>
      <c r="L915" s="141">
        <f t="shared" si="23"/>
        <v>0</v>
      </c>
      <c r="M915" s="140"/>
    </row>
    <row r="916" spans="9:13" ht="14.25" customHeight="1" x14ac:dyDescent="0.2">
      <c r="I916" s="140"/>
      <c r="K916" s="141">
        <f t="shared" si="22"/>
        <v>0</v>
      </c>
      <c r="L916" s="141">
        <f t="shared" si="23"/>
        <v>0</v>
      </c>
      <c r="M916" s="140"/>
    </row>
    <row r="917" spans="9:13" ht="14.25" customHeight="1" x14ac:dyDescent="0.2">
      <c r="I917" s="140"/>
      <c r="K917" s="141">
        <f t="shared" si="22"/>
        <v>0</v>
      </c>
      <c r="L917" s="141">
        <f t="shared" si="23"/>
        <v>0</v>
      </c>
      <c r="M917" s="140"/>
    </row>
    <row r="918" spans="9:13" ht="14.25" customHeight="1" x14ac:dyDescent="0.2">
      <c r="I918" s="140"/>
      <c r="K918" s="141">
        <f t="shared" si="22"/>
        <v>0</v>
      </c>
      <c r="L918" s="141">
        <f t="shared" si="23"/>
        <v>0</v>
      </c>
      <c r="M918" s="140"/>
    </row>
    <row r="919" spans="9:13" ht="14.25" customHeight="1" x14ac:dyDescent="0.2">
      <c r="I919" s="140"/>
      <c r="K919" s="141">
        <f t="shared" si="22"/>
        <v>0</v>
      </c>
      <c r="L919" s="141">
        <f t="shared" si="23"/>
        <v>0</v>
      </c>
      <c r="M919" s="140"/>
    </row>
    <row r="920" spans="9:13" ht="14.25" customHeight="1" x14ac:dyDescent="0.2">
      <c r="I920" s="140"/>
      <c r="K920" s="141">
        <f t="shared" si="22"/>
        <v>0</v>
      </c>
      <c r="L920" s="141">
        <f t="shared" si="23"/>
        <v>0</v>
      </c>
      <c r="M920" s="140"/>
    </row>
    <row r="921" spans="9:13" ht="14.25" customHeight="1" x14ac:dyDescent="0.2">
      <c r="I921" s="140"/>
      <c r="K921" s="141">
        <f t="shared" si="22"/>
        <v>0</v>
      </c>
      <c r="L921" s="141">
        <f t="shared" si="23"/>
        <v>0</v>
      </c>
      <c r="M921" s="140"/>
    </row>
    <row r="922" spans="9:13" ht="14.25" customHeight="1" x14ac:dyDescent="0.2">
      <c r="I922" s="140"/>
      <c r="K922" s="141">
        <f t="shared" si="22"/>
        <v>0</v>
      </c>
      <c r="L922" s="141">
        <f t="shared" si="23"/>
        <v>0</v>
      </c>
      <c r="M922" s="140"/>
    </row>
    <row r="923" spans="9:13" ht="14.25" customHeight="1" x14ac:dyDescent="0.2">
      <c r="I923" s="140"/>
      <c r="K923" s="141">
        <f t="shared" si="22"/>
        <v>0</v>
      </c>
      <c r="L923" s="141">
        <f t="shared" si="23"/>
        <v>0</v>
      </c>
      <c r="M923" s="140"/>
    </row>
    <row r="924" spans="9:13" ht="14.25" customHeight="1" x14ac:dyDescent="0.2">
      <c r="I924" s="140"/>
      <c r="K924" s="141">
        <f t="shared" si="22"/>
        <v>0</v>
      </c>
      <c r="L924" s="141">
        <f t="shared" si="23"/>
        <v>0</v>
      </c>
      <c r="M924" s="140"/>
    </row>
    <row r="925" spans="9:13" ht="14.25" customHeight="1" x14ac:dyDescent="0.2">
      <c r="I925" s="140"/>
      <c r="K925" s="141">
        <f t="shared" si="22"/>
        <v>0</v>
      </c>
      <c r="L925" s="141">
        <f t="shared" si="23"/>
        <v>0</v>
      </c>
      <c r="M925" s="140"/>
    </row>
    <row r="926" spans="9:13" ht="14.25" customHeight="1" x14ac:dyDescent="0.2">
      <c r="I926" s="140"/>
      <c r="K926" s="141">
        <f t="shared" si="22"/>
        <v>0</v>
      </c>
      <c r="L926" s="141">
        <f t="shared" si="23"/>
        <v>0</v>
      </c>
      <c r="M926" s="140"/>
    </row>
    <row r="927" spans="9:13" ht="14.25" customHeight="1" x14ac:dyDescent="0.2">
      <c r="I927" s="140"/>
      <c r="K927" s="141">
        <f t="shared" si="22"/>
        <v>0</v>
      </c>
      <c r="L927" s="141">
        <f t="shared" si="23"/>
        <v>0</v>
      </c>
      <c r="M927" s="140"/>
    </row>
    <row r="928" spans="9:13" ht="14.25" customHeight="1" x14ac:dyDescent="0.2">
      <c r="I928" s="140"/>
      <c r="K928" s="141">
        <f t="shared" si="22"/>
        <v>0</v>
      </c>
      <c r="L928" s="141">
        <f t="shared" si="23"/>
        <v>0</v>
      </c>
      <c r="M928" s="140"/>
    </row>
    <row r="929" spans="9:13" ht="14.25" customHeight="1" x14ac:dyDescent="0.2">
      <c r="I929" s="140"/>
      <c r="K929" s="141">
        <f t="shared" si="22"/>
        <v>0</v>
      </c>
      <c r="L929" s="141">
        <f t="shared" si="23"/>
        <v>0</v>
      </c>
      <c r="M929" s="140"/>
    </row>
    <row r="930" spans="9:13" ht="14.25" customHeight="1" x14ac:dyDescent="0.2">
      <c r="I930" s="140"/>
      <c r="K930" s="141">
        <f t="shared" si="22"/>
        <v>0</v>
      </c>
      <c r="L930" s="141">
        <f t="shared" si="23"/>
        <v>0</v>
      </c>
      <c r="M930" s="140"/>
    </row>
    <row r="931" spans="9:13" ht="14.25" customHeight="1" x14ac:dyDescent="0.2">
      <c r="I931" s="140"/>
      <c r="K931" s="141">
        <f t="shared" si="22"/>
        <v>0</v>
      </c>
      <c r="L931" s="141">
        <f t="shared" si="23"/>
        <v>0</v>
      </c>
      <c r="M931" s="140"/>
    </row>
    <row r="932" spans="9:13" ht="14.25" customHeight="1" x14ac:dyDescent="0.2">
      <c r="I932" s="140"/>
      <c r="K932" s="141">
        <f t="shared" si="22"/>
        <v>0</v>
      </c>
      <c r="L932" s="141">
        <f t="shared" si="23"/>
        <v>0</v>
      </c>
      <c r="M932" s="140"/>
    </row>
    <row r="933" spans="9:13" ht="14.25" customHeight="1" x14ac:dyDescent="0.2">
      <c r="I933" s="140"/>
      <c r="K933" s="141">
        <f t="shared" si="22"/>
        <v>0</v>
      </c>
      <c r="L933" s="141">
        <f t="shared" si="23"/>
        <v>0</v>
      </c>
      <c r="M933" s="140"/>
    </row>
    <row r="934" spans="9:13" ht="14.25" customHeight="1" x14ac:dyDescent="0.2">
      <c r="I934" s="140"/>
      <c r="K934" s="141">
        <f t="shared" si="22"/>
        <v>0</v>
      </c>
      <c r="L934" s="141">
        <f t="shared" si="23"/>
        <v>0</v>
      </c>
      <c r="M934" s="140"/>
    </row>
    <row r="935" spans="9:13" ht="14.25" customHeight="1" x14ac:dyDescent="0.2">
      <c r="I935" s="140"/>
      <c r="K935" s="141">
        <f t="shared" si="22"/>
        <v>0</v>
      </c>
      <c r="L935" s="141">
        <f t="shared" si="23"/>
        <v>0</v>
      </c>
      <c r="M935" s="140"/>
    </row>
    <row r="936" spans="9:13" ht="14.25" customHeight="1" x14ac:dyDescent="0.2">
      <c r="I936" s="140"/>
      <c r="K936" s="141">
        <f t="shared" si="22"/>
        <v>0</v>
      </c>
      <c r="L936" s="141">
        <f t="shared" si="23"/>
        <v>0</v>
      </c>
      <c r="M936" s="140"/>
    </row>
    <row r="937" spans="9:13" ht="14.25" customHeight="1" x14ac:dyDescent="0.2">
      <c r="I937" s="140"/>
      <c r="K937" s="141">
        <f t="shared" si="22"/>
        <v>0</v>
      </c>
      <c r="L937" s="141">
        <f t="shared" si="23"/>
        <v>0</v>
      </c>
      <c r="M937" s="140"/>
    </row>
    <row r="938" spans="9:13" ht="14.25" customHeight="1" x14ac:dyDescent="0.2">
      <c r="I938" s="140"/>
      <c r="K938" s="141">
        <f t="shared" si="22"/>
        <v>0</v>
      </c>
      <c r="L938" s="141">
        <f t="shared" si="23"/>
        <v>0</v>
      </c>
      <c r="M938" s="140"/>
    </row>
    <row r="939" spans="9:13" ht="14.25" customHeight="1" x14ac:dyDescent="0.2">
      <c r="I939" s="140"/>
      <c r="K939" s="141">
        <f t="shared" si="22"/>
        <v>0</v>
      </c>
      <c r="L939" s="141">
        <f t="shared" si="23"/>
        <v>0</v>
      </c>
      <c r="M939" s="140"/>
    </row>
    <row r="940" spans="9:13" ht="14.25" customHeight="1" x14ac:dyDescent="0.2">
      <c r="I940" s="140"/>
      <c r="K940" s="141">
        <f t="shared" si="22"/>
        <v>0</v>
      </c>
      <c r="L940" s="141">
        <f t="shared" si="23"/>
        <v>0</v>
      </c>
      <c r="M940" s="140"/>
    </row>
    <row r="941" spans="9:13" ht="14.25" customHeight="1" x14ac:dyDescent="0.2">
      <c r="I941" s="140"/>
      <c r="K941" s="141">
        <f t="shared" si="22"/>
        <v>0</v>
      </c>
      <c r="L941" s="141">
        <f t="shared" si="23"/>
        <v>0</v>
      </c>
      <c r="M941" s="140"/>
    </row>
    <row r="942" spans="9:13" ht="14.25" customHeight="1" x14ac:dyDescent="0.2">
      <c r="I942" s="140"/>
      <c r="K942" s="141">
        <f t="shared" si="22"/>
        <v>0</v>
      </c>
      <c r="L942" s="141">
        <f t="shared" si="23"/>
        <v>0</v>
      </c>
      <c r="M942" s="140"/>
    </row>
    <row r="943" spans="9:13" ht="14.25" customHeight="1" x14ac:dyDescent="0.2">
      <c r="I943" s="140"/>
      <c r="K943" s="141">
        <f t="shared" si="22"/>
        <v>0</v>
      </c>
      <c r="L943" s="141">
        <f t="shared" si="23"/>
        <v>0</v>
      </c>
      <c r="M943" s="140"/>
    </row>
    <row r="944" spans="9:13" ht="14.25" customHeight="1" x14ac:dyDescent="0.2">
      <c r="I944" s="140"/>
      <c r="K944" s="141">
        <f t="shared" si="22"/>
        <v>0</v>
      </c>
      <c r="L944" s="141">
        <f t="shared" si="23"/>
        <v>0</v>
      </c>
      <c r="M944" s="140"/>
    </row>
    <row r="945" spans="9:13" ht="14.25" customHeight="1" x14ac:dyDescent="0.2">
      <c r="I945" s="140"/>
      <c r="K945" s="141">
        <f t="shared" si="22"/>
        <v>0</v>
      </c>
      <c r="L945" s="141">
        <f t="shared" si="23"/>
        <v>0</v>
      </c>
      <c r="M945" s="140"/>
    </row>
    <row r="946" spans="9:13" ht="14.25" customHeight="1" x14ac:dyDescent="0.2">
      <c r="I946" s="140"/>
      <c r="K946" s="141">
        <f t="shared" si="22"/>
        <v>0</v>
      </c>
      <c r="L946" s="141">
        <f t="shared" si="23"/>
        <v>0</v>
      </c>
      <c r="M946" s="140"/>
    </row>
    <row r="947" spans="9:13" ht="14.25" customHeight="1" x14ac:dyDescent="0.2">
      <c r="I947" s="140"/>
      <c r="K947" s="141">
        <f t="shared" si="22"/>
        <v>0</v>
      </c>
      <c r="L947" s="141">
        <f t="shared" si="23"/>
        <v>0</v>
      </c>
      <c r="M947" s="140"/>
    </row>
    <row r="948" spans="9:13" ht="14.25" customHeight="1" x14ac:dyDescent="0.2">
      <c r="I948" s="140"/>
      <c r="K948" s="141">
        <f t="shared" si="22"/>
        <v>0</v>
      </c>
      <c r="L948" s="141">
        <f t="shared" si="23"/>
        <v>0</v>
      </c>
      <c r="M948" s="140"/>
    </row>
    <row r="949" spans="9:13" ht="14.25" customHeight="1" x14ac:dyDescent="0.2">
      <c r="I949" s="140"/>
      <c r="K949" s="141">
        <f t="shared" si="22"/>
        <v>0</v>
      </c>
      <c r="L949" s="141">
        <f t="shared" si="23"/>
        <v>0</v>
      </c>
      <c r="M949" s="140"/>
    </row>
    <row r="950" spans="9:13" ht="14.25" customHeight="1" x14ac:dyDescent="0.2">
      <c r="I950" s="140"/>
      <c r="K950" s="141">
        <f t="shared" si="22"/>
        <v>0</v>
      </c>
      <c r="L950" s="141">
        <f t="shared" si="23"/>
        <v>0</v>
      </c>
      <c r="M950" s="140"/>
    </row>
    <row r="951" spans="9:13" ht="14.25" customHeight="1" x14ac:dyDescent="0.2">
      <c r="I951" s="140"/>
      <c r="K951" s="141">
        <f t="shared" si="22"/>
        <v>0</v>
      </c>
      <c r="L951" s="141">
        <f t="shared" si="23"/>
        <v>0</v>
      </c>
      <c r="M951" s="140"/>
    </row>
    <row r="952" spans="9:13" ht="14.25" customHeight="1" x14ac:dyDescent="0.2">
      <c r="I952" s="140"/>
      <c r="K952" s="141">
        <f t="shared" si="22"/>
        <v>0</v>
      </c>
      <c r="L952" s="141">
        <f t="shared" si="23"/>
        <v>0</v>
      </c>
      <c r="M952" s="140"/>
    </row>
    <row r="953" spans="9:13" ht="14.25" customHeight="1" x14ac:dyDescent="0.2">
      <c r="I953" s="140"/>
      <c r="K953" s="141">
        <f t="shared" si="22"/>
        <v>0</v>
      </c>
      <c r="L953" s="141">
        <f t="shared" si="23"/>
        <v>0</v>
      </c>
      <c r="M953" s="140"/>
    </row>
    <row r="954" spans="9:13" ht="14.25" customHeight="1" x14ac:dyDescent="0.2">
      <c r="I954" s="140"/>
      <c r="K954" s="141">
        <f t="shared" si="22"/>
        <v>0</v>
      </c>
      <c r="L954" s="141">
        <f t="shared" si="23"/>
        <v>0</v>
      </c>
      <c r="M954" s="140"/>
    </row>
    <row r="955" spans="9:13" ht="14.25" customHeight="1" x14ac:dyDescent="0.2">
      <c r="I955" s="140"/>
      <c r="K955" s="141">
        <f t="shared" si="22"/>
        <v>0</v>
      </c>
      <c r="L955" s="141">
        <f t="shared" si="23"/>
        <v>0</v>
      </c>
      <c r="M955" s="140"/>
    </row>
    <row r="956" spans="9:13" ht="14.25" customHeight="1" x14ac:dyDescent="0.2">
      <c r="I956" s="140"/>
      <c r="K956" s="141">
        <f t="shared" si="22"/>
        <v>0</v>
      </c>
      <c r="L956" s="141">
        <f t="shared" si="23"/>
        <v>0</v>
      </c>
      <c r="M956" s="140"/>
    </row>
    <row r="957" spans="9:13" ht="14.25" customHeight="1" x14ac:dyDescent="0.2">
      <c r="I957" s="140"/>
      <c r="K957" s="141">
        <f t="shared" si="22"/>
        <v>0</v>
      </c>
      <c r="L957" s="141">
        <f t="shared" si="23"/>
        <v>0</v>
      </c>
      <c r="M957" s="140"/>
    </row>
    <row r="958" spans="9:13" ht="14.25" customHeight="1" x14ac:dyDescent="0.2">
      <c r="I958" s="140"/>
      <c r="K958" s="141">
        <f t="shared" si="22"/>
        <v>0</v>
      </c>
      <c r="L958" s="141">
        <f t="shared" si="23"/>
        <v>0</v>
      </c>
      <c r="M958" s="140"/>
    </row>
    <row r="959" spans="9:13" ht="14.25" customHeight="1" x14ac:dyDescent="0.2">
      <c r="I959" s="140"/>
      <c r="K959" s="141">
        <f t="shared" si="22"/>
        <v>0</v>
      </c>
      <c r="L959" s="141">
        <f t="shared" si="23"/>
        <v>0</v>
      </c>
      <c r="M959" s="140"/>
    </row>
    <row r="960" spans="9:13" ht="14.25" customHeight="1" x14ac:dyDescent="0.2">
      <c r="I960" s="140"/>
      <c r="K960" s="141">
        <f t="shared" si="22"/>
        <v>0</v>
      </c>
      <c r="L960" s="141">
        <f t="shared" si="23"/>
        <v>0</v>
      </c>
      <c r="M960" s="140"/>
    </row>
    <row r="961" spans="9:13" ht="14.25" customHeight="1" x14ac:dyDescent="0.2">
      <c r="I961" s="140"/>
      <c r="K961" s="141">
        <f t="shared" si="22"/>
        <v>0</v>
      </c>
      <c r="L961" s="141">
        <f t="shared" si="23"/>
        <v>0</v>
      </c>
      <c r="M961" s="140"/>
    </row>
    <row r="962" spans="9:13" ht="14.25" customHeight="1" x14ac:dyDescent="0.2">
      <c r="I962" s="140"/>
      <c r="K962" s="141">
        <f t="shared" si="22"/>
        <v>0</v>
      </c>
      <c r="L962" s="141">
        <f t="shared" si="23"/>
        <v>0</v>
      </c>
      <c r="M962" s="140"/>
    </row>
    <row r="963" spans="9:13" ht="14.25" customHeight="1" x14ac:dyDescent="0.2">
      <c r="I963" s="140"/>
      <c r="K963" s="141">
        <f t="shared" si="22"/>
        <v>0</v>
      </c>
      <c r="L963" s="141">
        <f t="shared" si="23"/>
        <v>0</v>
      </c>
      <c r="M963" s="140"/>
    </row>
    <row r="964" spans="9:13" ht="14.25" customHeight="1" x14ac:dyDescent="0.2">
      <c r="I964" s="140"/>
      <c r="K964" s="141">
        <f t="shared" si="22"/>
        <v>0</v>
      </c>
      <c r="L964" s="141">
        <f t="shared" si="23"/>
        <v>0</v>
      </c>
      <c r="M964" s="140"/>
    </row>
    <row r="965" spans="9:13" ht="14.25" customHeight="1" x14ac:dyDescent="0.2">
      <c r="I965" s="140"/>
      <c r="K965" s="141">
        <f t="shared" si="22"/>
        <v>0</v>
      </c>
      <c r="L965" s="141">
        <f t="shared" si="23"/>
        <v>0</v>
      </c>
      <c r="M965" s="140"/>
    </row>
    <row r="966" spans="9:13" ht="14.25" customHeight="1" x14ac:dyDescent="0.2">
      <c r="I966" s="140"/>
      <c r="K966" s="141">
        <f t="shared" si="22"/>
        <v>0</v>
      </c>
      <c r="L966" s="141">
        <f t="shared" si="23"/>
        <v>0</v>
      </c>
      <c r="M966" s="140"/>
    </row>
    <row r="967" spans="9:13" ht="14.25" customHeight="1" x14ac:dyDescent="0.2">
      <c r="I967" s="140"/>
      <c r="K967" s="141">
        <f t="shared" si="22"/>
        <v>0</v>
      </c>
      <c r="L967" s="141">
        <f t="shared" si="23"/>
        <v>0</v>
      </c>
      <c r="M967" s="140"/>
    </row>
    <row r="968" spans="9:13" ht="14.25" customHeight="1" x14ac:dyDescent="0.2">
      <c r="I968" s="140"/>
      <c r="K968" s="141">
        <f t="shared" si="22"/>
        <v>0</v>
      </c>
      <c r="L968" s="141">
        <f t="shared" si="23"/>
        <v>0</v>
      </c>
      <c r="M968" s="140"/>
    </row>
    <row r="969" spans="9:13" ht="14.25" customHeight="1" x14ac:dyDescent="0.2">
      <c r="I969" s="140"/>
      <c r="K969" s="141">
        <f t="shared" si="22"/>
        <v>0</v>
      </c>
      <c r="L969" s="141">
        <f t="shared" si="23"/>
        <v>0</v>
      </c>
      <c r="M969" s="140"/>
    </row>
    <row r="970" spans="9:13" ht="14.25" customHeight="1" x14ac:dyDescent="0.2">
      <c r="I970" s="140"/>
      <c r="K970" s="141">
        <f t="shared" si="22"/>
        <v>0</v>
      </c>
      <c r="L970" s="141">
        <f t="shared" si="23"/>
        <v>0</v>
      </c>
      <c r="M970" s="140"/>
    </row>
    <row r="971" spans="9:13" ht="14.25" customHeight="1" x14ac:dyDescent="0.2">
      <c r="I971" s="140"/>
      <c r="K971" s="141">
        <f t="shared" si="22"/>
        <v>0</v>
      </c>
      <c r="L971" s="141">
        <f t="shared" si="23"/>
        <v>0</v>
      </c>
      <c r="M971" s="140"/>
    </row>
    <row r="972" spans="9:13" ht="14.25" customHeight="1" x14ac:dyDescent="0.2">
      <c r="I972" s="140"/>
      <c r="K972" s="141">
        <f t="shared" si="22"/>
        <v>0</v>
      </c>
      <c r="L972" s="141">
        <f t="shared" si="23"/>
        <v>0</v>
      </c>
      <c r="M972" s="140"/>
    </row>
    <row r="973" spans="9:13" ht="14.25" customHeight="1" x14ac:dyDescent="0.2">
      <c r="I973" s="140"/>
      <c r="K973" s="141">
        <f t="shared" si="22"/>
        <v>0</v>
      </c>
      <c r="L973" s="141">
        <f t="shared" si="23"/>
        <v>0</v>
      </c>
      <c r="M973" s="140"/>
    </row>
    <row r="974" spans="9:13" ht="14.25" customHeight="1" x14ac:dyDescent="0.2">
      <c r="I974" s="140"/>
      <c r="K974" s="141">
        <f t="shared" si="22"/>
        <v>0</v>
      </c>
      <c r="L974" s="141">
        <f t="shared" si="23"/>
        <v>0</v>
      </c>
      <c r="M974" s="140"/>
    </row>
    <row r="975" spans="9:13" ht="14.25" customHeight="1" x14ac:dyDescent="0.2">
      <c r="I975" s="140"/>
      <c r="K975" s="141">
        <f t="shared" si="22"/>
        <v>0</v>
      </c>
      <c r="L975" s="141">
        <f t="shared" si="23"/>
        <v>0</v>
      </c>
      <c r="M975" s="140"/>
    </row>
    <row r="976" spans="9:13" ht="14.25" customHeight="1" x14ac:dyDescent="0.2">
      <c r="I976" s="140"/>
      <c r="K976" s="141">
        <f t="shared" si="22"/>
        <v>0</v>
      </c>
      <c r="L976" s="141">
        <f t="shared" si="23"/>
        <v>0</v>
      </c>
      <c r="M976" s="140"/>
    </row>
    <row r="977" spans="9:13" ht="14.25" customHeight="1" x14ac:dyDescent="0.2">
      <c r="I977" s="140"/>
      <c r="K977" s="141">
        <f t="shared" si="22"/>
        <v>0</v>
      </c>
      <c r="L977" s="141">
        <f t="shared" si="23"/>
        <v>0</v>
      </c>
      <c r="M977" s="140"/>
    </row>
    <row r="978" spans="9:13" ht="14.25" customHeight="1" x14ac:dyDescent="0.2">
      <c r="I978" s="140"/>
      <c r="K978" s="141">
        <f t="shared" si="22"/>
        <v>0</v>
      </c>
      <c r="L978" s="141">
        <f t="shared" si="23"/>
        <v>0</v>
      </c>
      <c r="M978" s="140"/>
    </row>
    <row r="979" spans="9:13" ht="14.25" customHeight="1" x14ac:dyDescent="0.2">
      <c r="I979" s="140"/>
      <c r="K979" s="141">
        <f t="shared" si="22"/>
        <v>0</v>
      </c>
      <c r="L979" s="141">
        <f t="shared" si="23"/>
        <v>0</v>
      </c>
      <c r="M979" s="140"/>
    </row>
    <row r="980" spans="9:13" ht="14.25" customHeight="1" x14ac:dyDescent="0.2">
      <c r="I980" s="140"/>
      <c r="K980" s="141">
        <f t="shared" si="22"/>
        <v>0</v>
      </c>
      <c r="L980" s="141">
        <f t="shared" si="23"/>
        <v>0</v>
      </c>
      <c r="M980" s="140"/>
    </row>
    <row r="981" spans="9:13" ht="14.25" customHeight="1" x14ac:dyDescent="0.2">
      <c r="I981" s="140"/>
      <c r="K981" s="141">
        <f t="shared" si="22"/>
        <v>0</v>
      </c>
      <c r="L981" s="141">
        <f t="shared" si="23"/>
        <v>0</v>
      </c>
      <c r="M981" s="140"/>
    </row>
    <row r="982" spans="9:13" ht="14.25" customHeight="1" x14ac:dyDescent="0.2">
      <c r="I982" s="140"/>
      <c r="K982" s="141">
        <f t="shared" si="22"/>
        <v>0</v>
      </c>
      <c r="L982" s="141">
        <f t="shared" si="23"/>
        <v>0</v>
      </c>
      <c r="M982" s="140"/>
    </row>
    <row r="983" spans="9:13" ht="14.25" customHeight="1" x14ac:dyDescent="0.2">
      <c r="I983" s="140"/>
      <c r="K983" s="141">
        <f t="shared" si="22"/>
        <v>0</v>
      </c>
      <c r="L983" s="141">
        <f t="shared" si="23"/>
        <v>0</v>
      </c>
      <c r="M983" s="140"/>
    </row>
    <row r="984" spans="9:13" ht="14.25" customHeight="1" x14ac:dyDescent="0.2">
      <c r="I984" s="140"/>
      <c r="K984" s="141">
        <f t="shared" si="22"/>
        <v>0</v>
      </c>
      <c r="L984" s="141">
        <f t="shared" si="23"/>
        <v>0</v>
      </c>
      <c r="M984" s="140"/>
    </row>
    <row r="985" spans="9:13" ht="14.25" customHeight="1" x14ac:dyDescent="0.2">
      <c r="I985" s="140"/>
      <c r="K985" s="141">
        <f t="shared" si="22"/>
        <v>0</v>
      </c>
      <c r="L985" s="141">
        <f t="shared" si="23"/>
        <v>0</v>
      </c>
      <c r="M985" s="140"/>
    </row>
    <row r="986" spans="9:13" ht="14.25" customHeight="1" x14ac:dyDescent="0.2">
      <c r="I986" s="140"/>
      <c r="K986" s="141">
        <f t="shared" si="22"/>
        <v>0</v>
      </c>
      <c r="L986" s="141">
        <f t="shared" si="23"/>
        <v>0</v>
      </c>
      <c r="M986" s="140"/>
    </row>
    <row r="987" spans="9:13" ht="14.25" customHeight="1" x14ac:dyDescent="0.2">
      <c r="I987" s="140"/>
      <c r="K987" s="141">
        <f t="shared" si="22"/>
        <v>0</v>
      </c>
      <c r="L987" s="141">
        <f t="shared" si="23"/>
        <v>0</v>
      </c>
      <c r="M987" s="140"/>
    </row>
    <row r="988" spans="9:13" ht="14.25" customHeight="1" x14ac:dyDescent="0.2">
      <c r="I988" s="140"/>
      <c r="K988" s="141">
        <f t="shared" si="22"/>
        <v>0</v>
      </c>
      <c r="L988" s="141">
        <f t="shared" si="23"/>
        <v>0</v>
      </c>
      <c r="M988" s="140"/>
    </row>
    <row r="989" spans="9:13" ht="14.25" customHeight="1" x14ac:dyDescent="0.2">
      <c r="I989" s="140"/>
      <c r="K989" s="141">
        <f t="shared" si="22"/>
        <v>0</v>
      </c>
      <c r="L989" s="141">
        <f t="shared" si="23"/>
        <v>0</v>
      </c>
      <c r="M989" s="140"/>
    </row>
    <row r="990" spans="9:13" ht="14.25" customHeight="1" x14ac:dyDescent="0.2">
      <c r="I990" s="140"/>
      <c r="K990" s="141">
        <f t="shared" si="22"/>
        <v>0</v>
      </c>
      <c r="L990" s="141">
        <f t="shared" si="23"/>
        <v>0</v>
      </c>
      <c r="M990" s="140"/>
    </row>
    <row r="991" spans="9:13" ht="14.25" customHeight="1" x14ac:dyDescent="0.2">
      <c r="I991" s="140"/>
      <c r="K991" s="141">
        <f t="shared" si="22"/>
        <v>0</v>
      </c>
      <c r="L991" s="141">
        <f t="shared" si="23"/>
        <v>0</v>
      </c>
      <c r="M991" s="140"/>
    </row>
    <row r="992" spans="9:13" ht="14.25" customHeight="1" x14ac:dyDescent="0.2">
      <c r="I992" s="140"/>
      <c r="K992" s="141">
        <f t="shared" si="22"/>
        <v>0</v>
      </c>
      <c r="L992" s="141">
        <f t="shared" si="23"/>
        <v>0</v>
      </c>
      <c r="M992" s="140"/>
    </row>
    <row r="993" spans="9:13" ht="14.25" customHeight="1" x14ac:dyDescent="0.2">
      <c r="I993" s="140"/>
      <c r="K993" s="141">
        <f t="shared" si="22"/>
        <v>0</v>
      </c>
      <c r="L993" s="141">
        <f t="shared" si="23"/>
        <v>0</v>
      </c>
      <c r="M993" s="140"/>
    </row>
    <row r="994" spans="9:13" ht="14.25" customHeight="1" x14ac:dyDescent="0.2">
      <c r="I994" s="140"/>
      <c r="K994" s="141">
        <f t="shared" si="22"/>
        <v>0</v>
      </c>
      <c r="L994" s="141">
        <f t="shared" si="23"/>
        <v>0</v>
      </c>
      <c r="M994" s="140"/>
    </row>
    <row r="995" spans="9:13" ht="14.25" customHeight="1" x14ac:dyDescent="0.2">
      <c r="I995" s="140"/>
      <c r="K995" s="141">
        <f t="shared" si="22"/>
        <v>0</v>
      </c>
      <c r="L995" s="141">
        <f t="shared" si="23"/>
        <v>0</v>
      </c>
      <c r="M995" s="140"/>
    </row>
    <row r="996" spans="9:13" ht="14.25" customHeight="1" x14ac:dyDescent="0.2">
      <c r="I996" s="140"/>
      <c r="K996" s="141">
        <f t="shared" si="22"/>
        <v>0</v>
      </c>
      <c r="L996" s="141">
        <f t="shared" si="23"/>
        <v>0</v>
      </c>
      <c r="M996" s="140"/>
    </row>
    <row r="997" spans="9:13" ht="14.25" customHeight="1" x14ac:dyDescent="0.2">
      <c r="I997" s="140"/>
      <c r="K997" s="141">
        <f t="shared" si="22"/>
        <v>0</v>
      </c>
      <c r="L997" s="141">
        <f t="shared" si="23"/>
        <v>0</v>
      </c>
      <c r="M997" s="140"/>
    </row>
    <row r="998" spans="9:13" ht="14.25" customHeight="1" x14ac:dyDescent="0.2">
      <c r="I998" s="140"/>
      <c r="K998" s="141">
        <f t="shared" si="22"/>
        <v>0</v>
      </c>
      <c r="L998" s="141">
        <f t="shared" si="23"/>
        <v>0</v>
      </c>
      <c r="M998" s="140"/>
    </row>
    <row r="999" spans="9:13" ht="14.25" customHeight="1" x14ac:dyDescent="0.2">
      <c r="I999" s="140"/>
      <c r="K999" s="141">
        <f t="shared" si="22"/>
        <v>0</v>
      </c>
      <c r="L999" s="141">
        <f t="shared" si="23"/>
        <v>0</v>
      </c>
      <c r="M999" s="140"/>
    </row>
    <row r="1000" spans="9:13" ht="14.25" customHeight="1" x14ac:dyDescent="0.2">
      <c r="I1000" s="140"/>
      <c r="K1000" s="141"/>
      <c r="L1000" s="141"/>
      <c r="M1000" s="140"/>
    </row>
    <row r="1001" spans="9:13" ht="14.25" customHeight="1" x14ac:dyDescent="0.2">
      <c r="I1001" s="140"/>
      <c r="K1001" s="141"/>
      <c r="L1001" s="141"/>
      <c r="M1001" s="140"/>
    </row>
    <row r="1002" spans="9:13" ht="14.25" customHeight="1" x14ac:dyDescent="0.2">
      <c r="I1002" s="140"/>
      <c r="K1002" s="141"/>
      <c r="L1002" s="141"/>
      <c r="M1002" s="140"/>
    </row>
    <row r="1003" spans="9:13" ht="14.25" customHeight="1" x14ac:dyDescent="0.2">
      <c r="I1003" s="140"/>
      <c r="K1003" s="141"/>
      <c r="L1003" s="141"/>
      <c r="M1003" s="140"/>
    </row>
    <row r="1004" spans="9:13" ht="14.25" customHeight="1" x14ac:dyDescent="0.2">
      <c r="I1004" s="140"/>
      <c r="K1004" s="141"/>
      <c r="L1004" s="141"/>
      <c r="M1004" s="140"/>
    </row>
    <row r="1005" spans="9:13" ht="14.25" customHeight="1" x14ac:dyDescent="0.2">
      <c r="I1005" s="140"/>
      <c r="K1005" s="141"/>
      <c r="L1005" s="141"/>
      <c r="M1005" s="140"/>
    </row>
    <row r="1006" spans="9:13" ht="14.25" customHeight="1" x14ac:dyDescent="0.2">
      <c r="I1006" s="140"/>
      <c r="K1006" s="141"/>
      <c r="L1006" s="141"/>
      <c r="M1006" s="140"/>
    </row>
    <row r="1007" spans="9:13" ht="14.25" customHeight="1" x14ac:dyDescent="0.2">
      <c r="I1007" s="140"/>
      <c r="K1007" s="141"/>
      <c r="L1007" s="141"/>
      <c r="M1007" s="140"/>
    </row>
    <row r="1008" spans="9:13" ht="14.25" customHeight="1" x14ac:dyDescent="0.2">
      <c r="I1008" s="140"/>
      <c r="K1008" s="141"/>
      <c r="L1008" s="141"/>
      <c r="M1008" s="140"/>
    </row>
    <row r="1009" spans="9:13" ht="14.25" customHeight="1" x14ac:dyDescent="0.2">
      <c r="I1009" s="140"/>
      <c r="K1009" s="141"/>
      <c r="L1009" s="141"/>
      <c r="M1009" s="140"/>
    </row>
    <row r="1010" spans="9:13" ht="14.25" customHeight="1" x14ac:dyDescent="0.2">
      <c r="I1010" s="140"/>
      <c r="K1010" s="141"/>
      <c r="L1010" s="141"/>
      <c r="M1010" s="140"/>
    </row>
    <row r="1011" spans="9:13" ht="14.25" customHeight="1" x14ac:dyDescent="0.2">
      <c r="I1011" s="140"/>
      <c r="K1011" s="141"/>
      <c r="L1011" s="141"/>
      <c r="M1011" s="140"/>
    </row>
    <row r="1012" spans="9:13" ht="14.25" customHeight="1" x14ac:dyDescent="0.2">
      <c r="I1012" s="140"/>
      <c r="K1012" s="141"/>
      <c r="L1012" s="141"/>
      <c r="M1012" s="140"/>
    </row>
    <row r="1013" spans="9:13" ht="14.25" customHeight="1" x14ac:dyDescent="0.2">
      <c r="I1013" s="140"/>
      <c r="K1013" s="141"/>
      <c r="L1013" s="141"/>
      <c r="M1013" s="140"/>
    </row>
    <row r="1014" spans="9:13" ht="14.25" customHeight="1" x14ac:dyDescent="0.2">
      <c r="I1014" s="140"/>
      <c r="K1014" s="141"/>
      <c r="L1014" s="141"/>
      <c r="M1014" s="140"/>
    </row>
    <row r="1015" spans="9:13" ht="14.25" customHeight="1" x14ac:dyDescent="0.2">
      <c r="I1015" s="140"/>
      <c r="K1015" s="141"/>
      <c r="L1015" s="141"/>
      <c r="M1015" s="140"/>
    </row>
    <row r="1016" spans="9:13" ht="14.25" customHeight="1" x14ac:dyDescent="0.2">
      <c r="I1016" s="140"/>
      <c r="K1016" s="141"/>
      <c r="L1016" s="141"/>
      <c r="M1016" s="140"/>
    </row>
    <row r="1017" spans="9:13" ht="14.25" customHeight="1" x14ac:dyDescent="0.2">
      <c r="I1017" s="140"/>
      <c r="K1017" s="141"/>
      <c r="L1017" s="141"/>
      <c r="M1017" s="140"/>
    </row>
    <row r="1018" spans="9:13" ht="14.25" customHeight="1" x14ac:dyDescent="0.2">
      <c r="I1018" s="140"/>
      <c r="K1018" s="141"/>
      <c r="L1018" s="141"/>
      <c r="M1018" s="140"/>
    </row>
    <row r="1019" spans="9:13" ht="14.25" customHeight="1" x14ac:dyDescent="0.2">
      <c r="I1019" s="140"/>
      <c r="K1019" s="141"/>
      <c r="L1019" s="141"/>
      <c r="M1019" s="140"/>
    </row>
    <row r="1020" spans="9:13" ht="14.25" customHeight="1" x14ac:dyDescent="0.2">
      <c r="I1020" s="140"/>
      <c r="K1020" s="141"/>
      <c r="L1020" s="141"/>
      <c r="M1020" s="140"/>
    </row>
    <row r="1021" spans="9:13" ht="14.25" customHeight="1" x14ac:dyDescent="0.2">
      <c r="I1021" s="140"/>
      <c r="K1021" s="141"/>
      <c r="L1021" s="141"/>
      <c r="M1021" s="140"/>
    </row>
    <row r="1022" spans="9:13" ht="14.25" customHeight="1" x14ac:dyDescent="0.2">
      <c r="I1022" s="140"/>
      <c r="K1022" s="141"/>
      <c r="L1022" s="141"/>
      <c r="M1022" s="140"/>
    </row>
    <row r="1023" spans="9:13" ht="14.25" customHeight="1" x14ac:dyDescent="0.2">
      <c r="I1023" s="140"/>
      <c r="K1023" s="141"/>
      <c r="L1023" s="141"/>
      <c r="M1023" s="140"/>
    </row>
    <row r="1024" spans="9:13" ht="14.25" customHeight="1" x14ac:dyDescent="0.2">
      <c r="I1024" s="140"/>
      <c r="K1024" s="141"/>
      <c r="L1024" s="141"/>
      <c r="M1024" s="140"/>
    </row>
    <row r="1025" spans="9:13" ht="14.25" customHeight="1" x14ac:dyDescent="0.2">
      <c r="I1025" s="140"/>
      <c r="K1025" s="141"/>
      <c r="L1025" s="141"/>
      <c r="M1025" s="140"/>
    </row>
    <row r="1026" spans="9:13" ht="14.25" customHeight="1" x14ac:dyDescent="0.2">
      <c r="I1026" s="140"/>
      <c r="K1026" s="141"/>
      <c r="L1026" s="141"/>
      <c r="M1026" s="140"/>
    </row>
    <row r="1027" spans="9:13" ht="14.25" customHeight="1" x14ac:dyDescent="0.2">
      <c r="I1027" s="140"/>
      <c r="K1027" s="141"/>
      <c r="L1027" s="141"/>
      <c r="M1027" s="140"/>
    </row>
    <row r="1028" spans="9:13" ht="14.25" customHeight="1" x14ac:dyDescent="0.2">
      <c r="I1028" s="140"/>
      <c r="K1028" s="141"/>
      <c r="L1028" s="141"/>
      <c r="M1028" s="140"/>
    </row>
    <row r="1029" spans="9:13" ht="14.25" customHeight="1" x14ac:dyDescent="0.2">
      <c r="I1029" s="140"/>
      <c r="K1029" s="141"/>
      <c r="L1029" s="141"/>
      <c r="M1029" s="140"/>
    </row>
    <row r="1030" spans="9:13" ht="14.25" customHeight="1" x14ac:dyDescent="0.2">
      <c r="I1030" s="140"/>
      <c r="K1030" s="141"/>
      <c r="L1030" s="141"/>
      <c r="M1030" s="140"/>
    </row>
    <row r="1031" spans="9:13" ht="14.25" customHeight="1" x14ac:dyDescent="0.2">
      <c r="I1031" s="140"/>
      <c r="K1031" s="141"/>
      <c r="L1031" s="141"/>
      <c r="M1031" s="140"/>
    </row>
    <row r="1032" spans="9:13" ht="14.25" customHeight="1" x14ac:dyDescent="0.2">
      <c r="I1032" s="140"/>
      <c r="K1032" s="141"/>
      <c r="L1032" s="141"/>
      <c r="M1032" s="140"/>
    </row>
    <row r="1033" spans="9:13" ht="14.25" customHeight="1" x14ac:dyDescent="0.2">
      <c r="I1033" s="140"/>
      <c r="K1033" s="141"/>
      <c r="L1033" s="141"/>
      <c r="M1033" s="140"/>
    </row>
    <row r="1034" spans="9:13" ht="14.25" customHeight="1" x14ac:dyDescent="0.2">
      <c r="I1034" s="140"/>
      <c r="K1034" s="141"/>
      <c r="L1034" s="141"/>
      <c r="M1034" s="140"/>
    </row>
    <row r="1035" spans="9:13" ht="14.25" customHeight="1" x14ac:dyDescent="0.2">
      <c r="I1035" s="140"/>
      <c r="K1035" s="141"/>
      <c r="L1035" s="141"/>
      <c r="M1035" s="140"/>
    </row>
    <row r="1036" spans="9:13" ht="14.25" customHeight="1" x14ac:dyDescent="0.2">
      <c r="I1036" s="140"/>
      <c r="K1036" s="141"/>
      <c r="L1036" s="141"/>
      <c r="M1036" s="140"/>
    </row>
    <row r="1037" spans="9:13" ht="14.25" customHeight="1" x14ac:dyDescent="0.2">
      <c r="I1037" s="140"/>
      <c r="K1037" s="141"/>
      <c r="L1037" s="141"/>
      <c r="M1037" s="140"/>
    </row>
    <row r="1038" spans="9:13" ht="14.25" customHeight="1" x14ac:dyDescent="0.2">
      <c r="I1038" s="140"/>
      <c r="K1038" s="141"/>
      <c r="L1038" s="141"/>
      <c r="M1038" s="140"/>
    </row>
    <row r="1039" spans="9:13" ht="14.25" customHeight="1" x14ac:dyDescent="0.2">
      <c r="I1039" s="140"/>
      <c r="K1039" s="141"/>
      <c r="L1039" s="141"/>
      <c r="M1039" s="140"/>
    </row>
    <row r="1040" spans="9:13" ht="14.25" customHeight="1" x14ac:dyDescent="0.2">
      <c r="I1040" s="140"/>
      <c r="K1040" s="141"/>
      <c r="L1040" s="141"/>
      <c r="M1040" s="140"/>
    </row>
    <row r="1041" spans="9:13" ht="14.25" customHeight="1" x14ac:dyDescent="0.2">
      <c r="I1041" s="140"/>
      <c r="K1041" s="141"/>
      <c r="L1041" s="141"/>
      <c r="M1041" s="140"/>
    </row>
    <row r="1042" spans="9:13" ht="14.25" customHeight="1" x14ac:dyDescent="0.2">
      <c r="I1042" s="140"/>
      <c r="K1042" s="141"/>
      <c r="L1042" s="141"/>
      <c r="M1042" s="140"/>
    </row>
    <row r="1043" spans="9:13" ht="14.25" customHeight="1" x14ac:dyDescent="0.2">
      <c r="I1043" s="140"/>
      <c r="K1043" s="141"/>
      <c r="L1043" s="141"/>
      <c r="M1043" s="140"/>
    </row>
    <row r="1044" spans="9:13" ht="14.25" customHeight="1" x14ac:dyDescent="0.2">
      <c r="I1044" s="140"/>
      <c r="K1044" s="141"/>
      <c r="L1044" s="141"/>
      <c r="M1044" s="140"/>
    </row>
    <row r="1045" spans="9:13" ht="14.25" customHeight="1" x14ac:dyDescent="0.2">
      <c r="I1045" s="140"/>
      <c r="K1045" s="141"/>
      <c r="L1045" s="141"/>
      <c r="M1045" s="140"/>
    </row>
    <row r="1046" spans="9:13" ht="14.25" customHeight="1" x14ac:dyDescent="0.2">
      <c r="I1046" s="140"/>
      <c r="K1046" s="141"/>
      <c r="L1046" s="141"/>
      <c r="M1046" s="140"/>
    </row>
    <row r="1047" spans="9:13" ht="14.25" customHeight="1" x14ac:dyDescent="0.2">
      <c r="I1047" s="140"/>
      <c r="K1047" s="141"/>
      <c r="L1047" s="141"/>
      <c r="M1047" s="140"/>
    </row>
    <row r="1048" spans="9:13" ht="14.25" customHeight="1" x14ac:dyDescent="0.2">
      <c r="I1048" s="140"/>
      <c r="K1048" s="141"/>
      <c r="L1048" s="141"/>
      <c r="M1048" s="140"/>
    </row>
    <row r="1049" spans="9:13" ht="14.25" customHeight="1" x14ac:dyDescent="0.2">
      <c r="I1049" s="140"/>
      <c r="K1049" s="141"/>
      <c r="L1049" s="141"/>
      <c r="M1049" s="140"/>
    </row>
    <row r="1050" spans="9:13" ht="14.25" customHeight="1" x14ac:dyDescent="0.2">
      <c r="I1050" s="140"/>
      <c r="K1050" s="141"/>
      <c r="L1050" s="141"/>
      <c r="M1050" s="140"/>
    </row>
    <row r="1051" spans="9:13" ht="14.25" customHeight="1" x14ac:dyDescent="0.2">
      <c r="I1051" s="140"/>
      <c r="K1051" s="141"/>
      <c r="L1051" s="141"/>
      <c r="M1051" s="140"/>
    </row>
    <row r="1052" spans="9:13" ht="14.25" customHeight="1" x14ac:dyDescent="0.2">
      <c r="I1052" s="140"/>
      <c r="K1052" s="141"/>
      <c r="L1052" s="141"/>
      <c r="M1052" s="140"/>
    </row>
    <row r="1053" spans="9:13" ht="14.25" customHeight="1" x14ac:dyDescent="0.2">
      <c r="I1053" s="140"/>
      <c r="K1053" s="141"/>
      <c r="L1053" s="141"/>
      <c r="M1053" s="140"/>
    </row>
    <row r="1054" spans="9:13" ht="14.25" customHeight="1" x14ac:dyDescent="0.2">
      <c r="I1054" s="140"/>
      <c r="K1054" s="141"/>
      <c r="L1054" s="141"/>
      <c r="M1054" s="140"/>
    </row>
    <row r="1055" spans="9:13" ht="14.25" customHeight="1" x14ac:dyDescent="0.2">
      <c r="I1055" s="140"/>
      <c r="K1055" s="141"/>
      <c r="L1055" s="141"/>
      <c r="M1055" s="140"/>
    </row>
    <row r="1056" spans="9:13" ht="14.25" customHeight="1" x14ac:dyDescent="0.2">
      <c r="I1056" s="140"/>
      <c r="K1056" s="141"/>
      <c r="L1056" s="141"/>
      <c r="M1056" s="140"/>
    </row>
    <row r="1057" spans="9:13" ht="14.25" customHeight="1" x14ac:dyDescent="0.2">
      <c r="I1057" s="140"/>
      <c r="K1057" s="141"/>
      <c r="L1057" s="141"/>
      <c r="M1057" s="140"/>
    </row>
    <row r="1058" spans="9:13" ht="14.25" customHeight="1" x14ac:dyDescent="0.2">
      <c r="I1058" s="140"/>
      <c r="K1058" s="141"/>
      <c r="L1058" s="141"/>
      <c r="M1058" s="140"/>
    </row>
    <row r="1059" spans="9:13" ht="14.25" customHeight="1" x14ac:dyDescent="0.2">
      <c r="I1059" s="140"/>
      <c r="K1059" s="141"/>
      <c r="L1059" s="141"/>
      <c r="M1059" s="140"/>
    </row>
    <row r="1060" spans="9:13" ht="14.25" customHeight="1" x14ac:dyDescent="0.2">
      <c r="I1060" s="140"/>
      <c r="K1060" s="141"/>
      <c r="L1060" s="141"/>
      <c r="M1060" s="140"/>
    </row>
    <row r="1061" spans="9:13" ht="14.25" customHeight="1" x14ac:dyDescent="0.2">
      <c r="I1061" s="140"/>
      <c r="K1061" s="141"/>
      <c r="L1061" s="141"/>
      <c r="M1061" s="140"/>
    </row>
    <row r="1062" spans="9:13" ht="14.25" customHeight="1" x14ac:dyDescent="0.2">
      <c r="I1062" s="140"/>
      <c r="K1062" s="141"/>
      <c r="L1062" s="141"/>
      <c r="M1062" s="140"/>
    </row>
    <row r="1063" spans="9:13" ht="14.25" customHeight="1" x14ac:dyDescent="0.2">
      <c r="I1063" s="140"/>
      <c r="K1063" s="141"/>
      <c r="L1063" s="141"/>
      <c r="M1063" s="140"/>
    </row>
    <row r="1064" spans="9:13" ht="14.25" customHeight="1" x14ac:dyDescent="0.2">
      <c r="I1064" s="140"/>
      <c r="K1064" s="141"/>
      <c r="L1064" s="141"/>
      <c r="M1064" s="140"/>
    </row>
    <row r="1065" spans="9:13" ht="14.25" customHeight="1" x14ac:dyDescent="0.2">
      <c r="I1065" s="140"/>
      <c r="K1065" s="141"/>
      <c r="L1065" s="141"/>
      <c r="M1065" s="140"/>
    </row>
    <row r="1066" spans="9:13" ht="14.25" customHeight="1" x14ac:dyDescent="0.2">
      <c r="I1066" s="140"/>
      <c r="K1066" s="141"/>
      <c r="L1066" s="141"/>
      <c r="M1066" s="140"/>
    </row>
    <row r="1067" spans="9:13" ht="14.25" customHeight="1" x14ac:dyDescent="0.2">
      <c r="I1067" s="140"/>
      <c r="K1067" s="141"/>
      <c r="L1067" s="141"/>
      <c r="M1067" s="140"/>
    </row>
    <row r="1068" spans="9:13" ht="14.25" customHeight="1" x14ac:dyDescent="0.2">
      <c r="I1068" s="140"/>
      <c r="K1068" s="141"/>
      <c r="L1068" s="141"/>
      <c r="M1068" s="140"/>
    </row>
    <row r="1069" spans="9:13" ht="14.25" customHeight="1" x14ac:dyDescent="0.2">
      <c r="I1069" s="140"/>
      <c r="K1069" s="141"/>
      <c r="L1069" s="141"/>
      <c r="M1069" s="140"/>
    </row>
    <row r="1070" spans="9:13" ht="14.25" customHeight="1" x14ac:dyDescent="0.2">
      <c r="I1070" s="140"/>
      <c r="K1070" s="141"/>
      <c r="L1070" s="141"/>
      <c r="M1070" s="140"/>
    </row>
    <row r="1071" spans="9:13" ht="14.25" customHeight="1" x14ac:dyDescent="0.2">
      <c r="I1071" s="140"/>
      <c r="K1071" s="141"/>
      <c r="L1071" s="141"/>
      <c r="M1071" s="140"/>
    </row>
    <row r="1072" spans="9:13" ht="14.25" customHeight="1" x14ac:dyDescent="0.2">
      <c r="I1072" s="140"/>
      <c r="K1072" s="141"/>
      <c r="L1072" s="141"/>
      <c r="M1072" s="140"/>
    </row>
    <row r="1073" spans="9:13" ht="14.25" customHeight="1" x14ac:dyDescent="0.2">
      <c r="I1073" s="140"/>
      <c r="K1073" s="141"/>
      <c r="L1073" s="141"/>
      <c r="M1073" s="140"/>
    </row>
    <row r="1074" spans="9:13" ht="14.25" customHeight="1" x14ac:dyDescent="0.2">
      <c r="I1074" s="140"/>
      <c r="K1074" s="141"/>
      <c r="L1074" s="141"/>
      <c r="M1074" s="140"/>
    </row>
    <row r="1075" spans="9:13" ht="14.25" customHeight="1" x14ac:dyDescent="0.2">
      <c r="I1075" s="140"/>
      <c r="K1075" s="141"/>
      <c r="L1075" s="141"/>
      <c r="M1075" s="140"/>
    </row>
    <row r="1076" spans="9:13" ht="14.25" customHeight="1" x14ac:dyDescent="0.2">
      <c r="I1076" s="140"/>
      <c r="K1076" s="141"/>
      <c r="L1076" s="141"/>
      <c r="M1076" s="140"/>
    </row>
    <row r="1077" spans="9:13" ht="14.25" customHeight="1" x14ac:dyDescent="0.2">
      <c r="I1077" s="140"/>
      <c r="K1077" s="141"/>
      <c r="L1077" s="141"/>
      <c r="M1077" s="140"/>
    </row>
    <row r="1078" spans="9:13" ht="14.25" customHeight="1" x14ac:dyDescent="0.2">
      <c r="I1078" s="140"/>
      <c r="K1078" s="141"/>
      <c r="L1078" s="141"/>
      <c r="M1078" s="140"/>
    </row>
    <row r="1079" spans="9:13" ht="14.25" customHeight="1" x14ac:dyDescent="0.2">
      <c r="I1079" s="140"/>
      <c r="K1079" s="141"/>
      <c r="L1079" s="141"/>
      <c r="M1079" s="140"/>
    </row>
    <row r="1080" spans="9:13" ht="14.25" customHeight="1" x14ac:dyDescent="0.2">
      <c r="I1080" s="140"/>
      <c r="K1080" s="141"/>
      <c r="L1080" s="141"/>
      <c r="M1080" s="140"/>
    </row>
    <row r="1081" spans="9:13" ht="14.25" customHeight="1" x14ac:dyDescent="0.2">
      <c r="I1081" s="140"/>
      <c r="K1081" s="141"/>
      <c r="L1081" s="141"/>
      <c r="M1081" s="140"/>
    </row>
    <row r="1082" spans="9:13" ht="14.25" customHeight="1" x14ac:dyDescent="0.2">
      <c r="I1082" s="140"/>
      <c r="K1082" s="141"/>
      <c r="L1082" s="141"/>
      <c r="M1082" s="140"/>
    </row>
    <row r="1083" spans="9:13" ht="14.25" customHeight="1" x14ac:dyDescent="0.2">
      <c r="I1083" s="140"/>
      <c r="K1083" s="141"/>
      <c r="L1083" s="141"/>
      <c r="M1083" s="140"/>
    </row>
    <row r="1084" spans="9:13" ht="14.25" customHeight="1" x14ac:dyDescent="0.2">
      <c r="I1084" s="140"/>
      <c r="K1084" s="141"/>
      <c r="L1084" s="141"/>
      <c r="M1084" s="140"/>
    </row>
    <row r="1085" spans="9:13" ht="14.25" customHeight="1" x14ac:dyDescent="0.2">
      <c r="I1085" s="140"/>
      <c r="K1085" s="141"/>
      <c r="L1085" s="141"/>
      <c r="M1085" s="140"/>
    </row>
    <row r="1086" spans="9:13" ht="14.25" customHeight="1" x14ac:dyDescent="0.2">
      <c r="I1086" s="140"/>
      <c r="K1086" s="141"/>
      <c r="L1086" s="141"/>
      <c r="M1086" s="140"/>
    </row>
    <row r="1087" spans="9:13" ht="14.25" customHeight="1" x14ac:dyDescent="0.2">
      <c r="I1087" s="140"/>
      <c r="K1087" s="141"/>
      <c r="L1087" s="141"/>
      <c r="M1087" s="140"/>
    </row>
    <row r="1088" spans="9:13" ht="14.25" customHeight="1" x14ac:dyDescent="0.2">
      <c r="I1088" s="140"/>
      <c r="K1088" s="141"/>
      <c r="L1088" s="141"/>
      <c r="M1088" s="140"/>
    </row>
    <row r="1089" spans="9:13" ht="14.25" customHeight="1" x14ac:dyDescent="0.2">
      <c r="I1089" s="140"/>
      <c r="K1089" s="141"/>
      <c r="L1089" s="141"/>
      <c r="M1089" s="140"/>
    </row>
    <row r="1090" spans="9:13" ht="14.25" customHeight="1" x14ac:dyDescent="0.2">
      <c r="I1090" s="140"/>
      <c r="K1090" s="141"/>
      <c r="L1090" s="141"/>
      <c r="M1090" s="140"/>
    </row>
    <row r="1091" spans="9:13" ht="14.25" customHeight="1" x14ac:dyDescent="0.2">
      <c r="I1091" s="140"/>
      <c r="K1091" s="141"/>
      <c r="L1091" s="141"/>
      <c r="M1091" s="140"/>
    </row>
    <row r="1092" spans="9:13" ht="14.25" customHeight="1" x14ac:dyDescent="0.2">
      <c r="I1092" s="140"/>
      <c r="K1092" s="141"/>
      <c r="L1092" s="141"/>
      <c r="M1092" s="140"/>
    </row>
    <row r="1093" spans="9:13" ht="14.25" customHeight="1" x14ac:dyDescent="0.2">
      <c r="I1093" s="140"/>
      <c r="K1093" s="141"/>
      <c r="L1093" s="141"/>
      <c r="M1093" s="140"/>
    </row>
    <row r="1094" spans="9:13" ht="14.25" customHeight="1" x14ac:dyDescent="0.2">
      <c r="I1094" s="140"/>
      <c r="K1094" s="141"/>
      <c r="L1094" s="141"/>
      <c r="M1094" s="140"/>
    </row>
    <row r="1095" spans="9:13" ht="14.25" customHeight="1" x14ac:dyDescent="0.2">
      <c r="I1095" s="140"/>
      <c r="K1095" s="141"/>
      <c r="L1095" s="141"/>
      <c r="M1095" s="140"/>
    </row>
    <row r="1096" spans="9:13" ht="14.25" customHeight="1" x14ac:dyDescent="0.2">
      <c r="I1096" s="140"/>
      <c r="K1096" s="141"/>
      <c r="L1096" s="141"/>
      <c r="M1096" s="140"/>
    </row>
    <row r="1097" spans="9:13" ht="14.25" customHeight="1" x14ac:dyDescent="0.2">
      <c r="I1097" s="140"/>
      <c r="K1097" s="141"/>
      <c r="L1097" s="141"/>
      <c r="M1097" s="140"/>
    </row>
    <row r="1098" spans="9:13" ht="14.25" customHeight="1" x14ac:dyDescent="0.2">
      <c r="I1098" s="140"/>
      <c r="K1098" s="141"/>
      <c r="L1098" s="141"/>
      <c r="M1098" s="140"/>
    </row>
    <row r="1099" spans="9:13" ht="14.25" customHeight="1" x14ac:dyDescent="0.2">
      <c r="I1099" s="140"/>
      <c r="K1099" s="141"/>
      <c r="L1099" s="141"/>
      <c r="M1099" s="140"/>
    </row>
    <row r="1100" spans="9:13" ht="14.25" customHeight="1" x14ac:dyDescent="0.2">
      <c r="I1100" s="140"/>
      <c r="K1100" s="141"/>
      <c r="L1100" s="141"/>
      <c r="M1100" s="140"/>
    </row>
    <row r="1101" spans="9:13" ht="14.25" customHeight="1" x14ac:dyDescent="0.2">
      <c r="I1101" s="140"/>
      <c r="K1101" s="141"/>
      <c r="L1101" s="141"/>
      <c r="M1101" s="140"/>
    </row>
    <row r="1102" spans="9:13" ht="14.25" customHeight="1" x14ac:dyDescent="0.2">
      <c r="I1102" s="140"/>
      <c r="K1102" s="141"/>
      <c r="L1102" s="141"/>
      <c r="M1102" s="140"/>
    </row>
    <row r="1103" spans="9:13" ht="14.25" customHeight="1" x14ac:dyDescent="0.2">
      <c r="I1103" s="140"/>
      <c r="K1103" s="141"/>
      <c r="L1103" s="141"/>
      <c r="M1103" s="140"/>
    </row>
    <row r="1104" spans="9:13" ht="14.25" customHeight="1" x14ac:dyDescent="0.2">
      <c r="I1104" s="140"/>
      <c r="K1104" s="141"/>
      <c r="L1104" s="141"/>
      <c r="M1104" s="140"/>
    </row>
    <row r="1105" spans="9:13" ht="14.25" customHeight="1" x14ac:dyDescent="0.2">
      <c r="I1105" s="140"/>
      <c r="K1105" s="141"/>
      <c r="L1105" s="141"/>
      <c r="M1105" s="140"/>
    </row>
  </sheetData>
  <mergeCells count="107">
    <mergeCell ref="B412:E412"/>
    <mergeCell ref="B413:E413"/>
    <mergeCell ref="B369:E374"/>
    <mergeCell ref="B375:E380"/>
    <mergeCell ref="B381:E386"/>
    <mergeCell ref="B387:E392"/>
    <mergeCell ref="B394:E394"/>
    <mergeCell ref="B395:E395"/>
    <mergeCell ref="B396:E401"/>
    <mergeCell ref="B402:E407"/>
    <mergeCell ref="B410:E410"/>
    <mergeCell ref="B329:E329"/>
    <mergeCell ref="B330:E335"/>
    <mergeCell ref="B336:E341"/>
    <mergeCell ref="B342:E347"/>
    <mergeCell ref="B348:E353"/>
    <mergeCell ref="B354:E359"/>
    <mergeCell ref="B360:E365"/>
    <mergeCell ref="B367:E367"/>
    <mergeCell ref="B368:E368"/>
    <mergeCell ref="B286:E292"/>
    <mergeCell ref="B293:E299"/>
    <mergeCell ref="B301:E301"/>
    <mergeCell ref="B302:E302"/>
    <mergeCell ref="B303:E309"/>
    <mergeCell ref="B310:E316"/>
    <mergeCell ref="B317:E323"/>
    <mergeCell ref="B326:E326"/>
    <mergeCell ref="B328:E328"/>
    <mergeCell ref="B234:E240"/>
    <mergeCell ref="B241:E247"/>
    <mergeCell ref="B249:E249"/>
    <mergeCell ref="B250:E250"/>
    <mergeCell ref="B251:E257"/>
    <mergeCell ref="B258:E264"/>
    <mergeCell ref="B265:E271"/>
    <mergeCell ref="B272:E278"/>
    <mergeCell ref="B279:E285"/>
    <mergeCell ref="B140:E146"/>
    <mergeCell ref="B147:E153"/>
    <mergeCell ref="B154:E160"/>
    <mergeCell ref="B161:E167"/>
    <mergeCell ref="B429:E429"/>
    <mergeCell ref="B430:E430"/>
    <mergeCell ref="B414:E416"/>
    <mergeCell ref="B419:E419"/>
    <mergeCell ref="B421:E421"/>
    <mergeCell ref="B422:E422"/>
    <mergeCell ref="B423:E423"/>
    <mergeCell ref="B426:E426"/>
    <mergeCell ref="B428:E428"/>
    <mergeCell ref="B169:E169"/>
    <mergeCell ref="B170:E170"/>
    <mergeCell ref="B171:E177"/>
    <mergeCell ref="B178:E184"/>
    <mergeCell ref="B185:E191"/>
    <mergeCell ref="B192:E198"/>
    <mergeCell ref="B199:E205"/>
    <mergeCell ref="B206:E212"/>
    <mergeCell ref="B213:E219"/>
    <mergeCell ref="B220:E226"/>
    <mergeCell ref="B227:E233"/>
    <mergeCell ref="B77:E83"/>
    <mergeCell ref="B84:E90"/>
    <mergeCell ref="B91:E97"/>
    <mergeCell ref="B98:E104"/>
    <mergeCell ref="B105:E111"/>
    <mergeCell ref="B112:E118"/>
    <mergeCell ref="B119:E125"/>
    <mergeCell ref="B126:E132"/>
    <mergeCell ref="B133:E139"/>
    <mergeCell ref="B31:E31"/>
    <mergeCell ref="B38:E38"/>
    <mergeCell ref="B40:E40"/>
    <mergeCell ref="B41:E41"/>
    <mergeCell ref="B42:E48"/>
    <mergeCell ref="B49:E55"/>
    <mergeCell ref="B56:E62"/>
    <mergeCell ref="B63:E69"/>
    <mergeCell ref="B70:E76"/>
    <mergeCell ref="B22:E22"/>
    <mergeCell ref="B23:E23"/>
    <mergeCell ref="B24:E24"/>
    <mergeCell ref="B25:E25"/>
    <mergeCell ref="B26:E26"/>
    <mergeCell ref="B27:E27"/>
    <mergeCell ref="B28:E28"/>
    <mergeCell ref="B29:E29"/>
    <mergeCell ref="B30:E30"/>
    <mergeCell ref="B13:E13"/>
    <mergeCell ref="B14:E14"/>
    <mergeCell ref="B15:E15"/>
    <mergeCell ref="B16:E16"/>
    <mergeCell ref="B17:E17"/>
    <mergeCell ref="B18:E18"/>
    <mergeCell ref="B19:E19"/>
    <mergeCell ref="B20:E20"/>
    <mergeCell ref="B21:E21"/>
    <mergeCell ref="B4:E4"/>
    <mergeCell ref="B5:E5"/>
    <mergeCell ref="B6:E6"/>
    <mergeCell ref="B7:E7"/>
    <mergeCell ref="B8:E8"/>
    <mergeCell ref="B9:E9"/>
    <mergeCell ref="B10:E10"/>
    <mergeCell ref="B11:E11"/>
    <mergeCell ref="B12:E12"/>
  </mergeCells>
  <pageMargins left="0.51180555555555596" right="0.51180555555555596" top="0.78749999999999998" bottom="0.78749999999999998"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Servente de limpeza</vt:lpstr>
      <vt:lpstr>Insumos IFRS</vt:lpstr>
      <vt:lpstr>produtividade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Queila</dc:creator>
  <cp:lastModifiedBy>Lenovo</cp:lastModifiedBy>
  <dcterms:created xsi:type="dcterms:W3CDTF">2024-04-08T20:25:00Z</dcterms:created>
  <dcterms:modified xsi:type="dcterms:W3CDTF">2025-06-26T20:10:01Z</dcterms:modified>
</cp:coreProperties>
</file>