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9EC579D-5092-4212-81F9-ED51E39DB28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CARREGADO" sheetId="1" r:id="rId1"/>
    <sheet name="INSUMOS" sheetId="2" r:id="rId2"/>
  </sheets>
  <definedNames>
    <definedName name="Print_Area" localSheetId="0">ENCARREGADO!$A$1:$I$170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8amBUmQk+OqxK+UHqrU8qRuM1af+iGo9WBeb6bx6iYo="/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5" i="2"/>
  <c r="H167" i="1"/>
  <c r="G160" i="1"/>
  <c r="H138" i="1"/>
  <c r="I116" i="1"/>
  <c r="I151" i="1" s="1"/>
  <c r="I65" i="1"/>
  <c r="I61" i="1"/>
  <c r="H44" i="1"/>
  <c r="H50" i="1" s="1"/>
  <c r="I28" i="1"/>
  <c r="I56" i="1" s="1"/>
  <c r="I70" i="1" s="1"/>
  <c r="I78" i="1" s="1"/>
  <c r="F16" i="2" l="1"/>
  <c r="F17" i="2" s="1"/>
  <c r="I29" i="1"/>
  <c r="B96" i="1" l="1"/>
  <c r="I87" i="1"/>
  <c r="I37" i="1"/>
  <c r="I85" i="1"/>
  <c r="I86" i="1" s="1"/>
  <c r="I36" i="1"/>
  <c r="I38" i="1" s="1"/>
  <c r="I76" i="1" s="1"/>
  <c r="I147" i="1"/>
  <c r="I47" i="1" l="1"/>
  <c r="I48" i="1"/>
  <c r="I83" i="1"/>
  <c r="I49" i="1"/>
  <c r="I42" i="1"/>
  <c r="I44" i="1"/>
  <c r="I45" i="1"/>
  <c r="I43" i="1"/>
  <c r="I46" i="1"/>
  <c r="I84" i="1" l="1"/>
  <c r="I88" i="1" s="1"/>
  <c r="I50" i="1"/>
  <c r="I77" i="1" s="1"/>
  <c r="I79" i="1" s="1"/>
  <c r="I149" i="1" l="1"/>
  <c r="H96" i="1"/>
  <c r="I104" i="1"/>
  <c r="I148" i="1"/>
  <c r="E96" i="1"/>
  <c r="I96" i="1" s="1"/>
  <c r="I105" i="1" l="1"/>
  <c r="I103" i="1"/>
  <c r="I102" i="1"/>
  <c r="I101" i="1"/>
  <c r="I100" i="1"/>
  <c r="I106" i="1" l="1"/>
  <c r="I110" i="1" s="1"/>
  <c r="I111" i="1" s="1"/>
  <c r="I150" i="1" l="1"/>
  <c r="I152" i="1" s="1"/>
  <c r="I122" i="1"/>
  <c r="I123" i="1" l="1"/>
  <c r="I124" i="1" l="1"/>
  <c r="I125" i="1" s="1"/>
  <c r="I126" i="1"/>
  <c r="I136" i="1" l="1"/>
  <c r="I153" i="1" s="1"/>
  <c r="I154" i="1" s="1"/>
  <c r="G158" i="1" s="1"/>
  <c r="G162" i="1" s="1"/>
  <c r="I135" i="1"/>
  <c r="I130" i="1"/>
  <c r="I129" i="1"/>
  <c r="I138" i="1" s="1"/>
</calcChain>
</file>

<file path=xl/sharedStrings.xml><?xml version="1.0" encoding="utf-8"?>
<sst xmlns="http://schemas.openxmlformats.org/spreadsheetml/2006/main" count="265" uniqueCount="185">
  <si>
    <r>
      <rPr>
        <b/>
        <sz val="12"/>
        <color theme="1"/>
        <rFont val="Arial"/>
      </rPr>
      <t xml:space="preserve">ANEXO II  </t>
    </r>
    <r>
      <rPr>
        <b/>
        <sz val="12"/>
        <color rgb="FFFF0000"/>
        <rFont val="Arial"/>
      </rPr>
      <t xml:space="preserve">do Pregão IFRS nº 90008/2025 – </t>
    </r>
    <r>
      <rPr>
        <b/>
        <sz val="12"/>
        <color rgb="FF053CE4"/>
        <rFont val="Arial"/>
      </rPr>
      <t xml:space="preserve">CONTA VINCULADA </t>
    </r>
    <r>
      <rPr>
        <b/>
        <sz val="12"/>
        <color rgb="FF0000FF"/>
        <rFont val="Arial"/>
      </rPr>
      <t xml:space="preserve">                                                                                         
</t>
    </r>
    <r>
      <rPr>
        <b/>
        <sz val="12"/>
        <color theme="1"/>
        <rFont val="Arial"/>
      </rPr>
      <t xml:space="preserve">PLANILHA DE CUSTOS E FORMAÇÃO DE PREÇOS - </t>
    </r>
    <r>
      <rPr>
        <b/>
        <sz val="12"/>
        <color rgb="FF053CE4"/>
        <rFont val="Arial"/>
      </rPr>
      <t>ENCARREGADO</t>
    </r>
    <r>
      <rPr>
        <b/>
        <sz val="12"/>
        <color rgb="FF800080"/>
        <rFont val="Arial"/>
      </rPr>
      <t xml:space="preserve">                                                       
</t>
    </r>
    <r>
      <rPr>
        <b/>
        <sz val="12"/>
        <color rgb="FFFF0000"/>
        <rFont val="Arial"/>
      </rPr>
      <t>IFRS - CAMPUS RIO GRANDE</t>
    </r>
  </si>
  <si>
    <t xml:space="preserve">LIMPEZA - Regime de Tributação: Lucro Real </t>
  </si>
  <si>
    <t>Nº do processo:</t>
  </si>
  <si>
    <t>23419.000890/2025-18</t>
  </si>
  <si>
    <t>Licitação nº:</t>
  </si>
  <si>
    <t>Pregão IFRS -  nº 90008/2025 (CAMPUS RIO GRANDE)</t>
  </si>
  <si>
    <t>Dia: xx/xx/2025 às xxh</t>
  </si>
  <si>
    <t xml:space="preserve">DISCRIMINAÇÃO DOS SERVIÇOS (DADOS REFERENTES À CONTRATAÇÃO) </t>
  </si>
  <si>
    <t>A</t>
  </si>
  <si>
    <t>Data de apresentação da proposta (dia/mês/ano)</t>
  </si>
  <si>
    <t>xx/xx/2025</t>
  </si>
  <si>
    <t>B</t>
  </si>
  <si>
    <t>Município/UF</t>
  </si>
  <si>
    <t>RIO GRANDE/RS</t>
  </si>
  <si>
    <t>C</t>
  </si>
  <si>
    <t>Ano do Acordo, Convenção ou Dissídio Coletivo</t>
  </si>
  <si>
    <t>01/01/2025 a 31/12/2025
SINDASSEIO/RS (RS000040/2025)</t>
  </si>
  <si>
    <t>D</t>
  </si>
  <si>
    <t xml:space="preserve">Número de meses de execução contratual </t>
  </si>
  <si>
    <t xml:space="preserve">IDENTIFICAÇÃO DO SERVIÇO </t>
  </si>
  <si>
    <t>1. MÓDULOS - Mão de obra</t>
  </si>
  <si>
    <t>Dados para composição dos custos referente à mão de obra</t>
  </si>
  <si>
    <t>Tipo de Serviço (mesmo serviço com características distintas)</t>
  </si>
  <si>
    <t>Encarregado</t>
  </si>
  <si>
    <t>Classificação Brasileira de Ocupações (CBO)</t>
  </si>
  <si>
    <t>4101-05</t>
  </si>
  <si>
    <r>
      <rPr>
        <b/>
        <sz val="8"/>
        <color theme="1"/>
        <rFont val="Arial"/>
      </rPr>
      <t xml:space="preserve">Salário Normativo da Categoria Profissional - </t>
    </r>
    <r>
      <rPr>
        <b/>
        <sz val="8"/>
        <color rgb="FF0000FF"/>
        <rFont val="Arial"/>
      </rPr>
      <t>para a jornada de 44 h/sem</t>
    </r>
  </si>
  <si>
    <t>Categoria Profissional (vinculada à execução contratual)</t>
  </si>
  <si>
    <t>Supervisor de serviço de limpeza</t>
  </si>
  <si>
    <t>Data-Base da Categoria (dia/mês/ano)</t>
  </si>
  <si>
    <t>1º de janeiro de 2025</t>
  </si>
  <si>
    <t>Quantidade de Funcionários por Posto</t>
  </si>
  <si>
    <t>Quantidade de Postos</t>
  </si>
  <si>
    <t>Nota 1: A planilha será calculada considerando o valor mensal do empregado.</t>
  </si>
  <si>
    <t>Módulo 1: Composição da Remuneração</t>
  </si>
  <si>
    <t xml:space="preserve">Composição da Remuneração </t>
  </si>
  <si>
    <t>Percentual
(R$)</t>
  </si>
  <si>
    <t xml:space="preserve">Valor
(R$) </t>
  </si>
  <si>
    <r>
      <rPr>
        <b/>
        <sz val="8"/>
        <color theme="1"/>
        <rFont val="Arial"/>
      </rPr>
      <t xml:space="preserve">Salário-Base   </t>
    </r>
    <r>
      <rPr>
        <b/>
        <sz val="8"/>
        <color rgb="FFFF0000"/>
        <rFont val="Arial"/>
      </rPr>
      <t>(Cláusula 5ª CCT 2025)</t>
    </r>
    <r>
      <rPr>
        <b/>
        <sz val="8"/>
        <color theme="1"/>
        <rFont val="Arial"/>
      </rPr>
      <t xml:space="preserve">                                                                                                                                                    (valor para somente 1 encarregado de servente de limpeza/ jornada de 44 horas semanais)</t>
    </r>
  </si>
  <si>
    <t xml:space="preserve">Total </t>
  </si>
  <si>
    <r>
      <rPr>
        <b/>
        <sz val="8"/>
        <color theme="1"/>
        <rFont val="Arial"/>
      </rPr>
      <t>Nota 1:</t>
    </r>
    <r>
      <rPr>
        <sz val="8"/>
        <color theme="1"/>
        <rFont val="Arial"/>
      </rPr>
      <t xml:space="preserve"> Salário Base - Devido ao CBO: 4101-05, Chefe de Serviços de Limpeza  não possuir CCT própria, para definição do salário foi utilizado o salário base da CCT SEEAC/RS 2025/2025, CBO 5143-20 – Servente de Limpeza, acrescido do percentual de acréscimo apurado através do método disponibilizado no caderno técnico de limpeza e conservação do RS, que estuda da média do percentual de acréscimo sobre os salários dos Serventes (estabelecidos em Acordo ou calculados). O estudo foi realizado em </t>
    </r>
    <r>
      <rPr>
        <b/>
        <sz val="8"/>
        <color rgb="FFFF0000"/>
        <rFont val="Arial"/>
      </rPr>
      <t>24 CCTS/2024</t>
    </r>
    <r>
      <rPr>
        <sz val="8"/>
        <color theme="1"/>
        <rFont val="Arial"/>
      </rPr>
      <t xml:space="preserve"> e o percentual de acréscimo apurado foi de 34,34%, desta forma o Salário base do Chefe de serviço de limpeza foi calculado com o seguinte valor: R$ 1.653,58 x </t>
    </r>
    <r>
      <rPr>
        <b/>
        <sz val="8"/>
        <color rgb="FFFF0000"/>
        <rFont val="Arial"/>
      </rPr>
      <t xml:space="preserve">1,3434 </t>
    </r>
    <r>
      <rPr>
        <sz val="8"/>
        <color theme="1"/>
        <rFont val="Arial"/>
      </rPr>
      <t>(R$ 567,84) = R$ 2.221,42</t>
    </r>
  </si>
  <si>
    <t>Nota 2: Adicional de Insalubridade - Considerando que a CCT não contempla a categoria ENCARREGADO, para efeito de isonomia das propostas, o referido adicional não deverá ser incluído nas Planilhas de Custos e Formação de Preços. Todavia, a empresa vencedora do certame poderá providenciar, caso julgue adequado, às suas expensas, laudo pericial após a assinatura do contrato.</t>
  </si>
  <si>
    <t>Módulo 2 – Encargos e Benefícios Anuais, Mensais e Diários</t>
  </si>
  <si>
    <r>
      <rPr>
        <b/>
        <sz val="8"/>
        <color theme="1"/>
        <rFont val="Arial"/>
      </rPr>
      <t>Submódulo 2.1 – 13º (décimo terceiro) Salário</t>
    </r>
    <r>
      <rPr>
        <b/>
        <sz val="8"/>
        <color rgb="FF009900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</si>
  <si>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2.1</t>
  </si>
  <si>
    <t>13º (décimo terceiro) Salário e Adicional de Férias</t>
  </si>
  <si>
    <t>Valor (R$)</t>
  </si>
  <si>
    <r>
      <rPr>
        <b/>
        <sz val="8"/>
        <color theme="1"/>
        <rFont val="Arial"/>
      </rPr>
      <t>13º (décimo terceiro) Salário  -</t>
    </r>
    <r>
      <rPr>
        <b/>
        <sz val="8"/>
        <color rgb="FF0000FF"/>
        <rFont val="Arial"/>
      </rPr>
      <t xml:space="preserve"> </t>
    </r>
    <r>
      <rPr>
        <b/>
        <sz val="8"/>
        <color rgb="FFFF0000"/>
        <rFont val="Arial"/>
      </rPr>
      <t>Obrigatória a cotação de 8,33% sobre o valor do Módulo 1 – Composição da Remuneração, conforme Anexo XII da IN 5/17</t>
    </r>
  </si>
  <si>
    <r>
      <rPr>
        <b/>
        <sz val="8"/>
        <color theme="1"/>
        <rFont val="Arial"/>
      </rPr>
      <t xml:space="preserve">Férias e Adicional de Férias </t>
    </r>
    <r>
      <rPr>
        <b/>
        <sz val="8"/>
        <color rgb="FFFF0000"/>
        <rFont val="Arial"/>
      </rPr>
      <t>Obrigatória a cotação de 12,10% sobre o valor do
Módulo 1 - Composição da Remuneração, conforme Anexo XII da IN 5/17
(Férias + Adicional = 12,10% = 9,075% + 3,025%).</t>
    </r>
    <r>
      <rPr>
        <b/>
        <sz val="8"/>
        <color theme="1"/>
        <rFont val="Arial"/>
      </rPr>
      <t xml:space="preserve"> </t>
    </r>
    <r>
      <rPr>
        <b/>
        <sz val="8"/>
        <color rgb="FF33CCCC"/>
        <rFont val="Arial"/>
      </rPr>
      <t>Na prorrogação, será excluído o item Férias (9,075%) em cumprimento da Nota 3, permanecendo somente o Adicional de Férias (3,025%)</t>
    </r>
  </si>
  <si>
    <t>Total</t>
  </si>
  <si>
    <r>
      <rPr>
        <b/>
        <sz val="8"/>
        <color theme="1"/>
        <rFont val="Arial"/>
      </rPr>
      <t xml:space="preserve">Nota 1: Como a planilha de custos e formação de preços é calculada mensalmente, provisiona-se proporcionalmente 1/12 (um doze avos) dos valores referentes à gratificação natalina, férias e adicional de férias.
</t>
    </r>
    <r>
      <rPr>
        <b/>
        <sz val="8"/>
        <color rgb="FF33CCCC"/>
        <rFont val="Arial"/>
      </rPr>
      <t xml:space="preserve">Nota 2: As Férias e o Adicional de Férias contidos no Submódulo 2.1 correspondem a 9,075% e 3,025%, respectivamente, do Módulo 1, em face do Anexo XII da IN nº 5/2017 exigir 12,10% no somatório de Férias + 1/3 de Férias (9,075% + 3,025%).                                                                                    
</t>
    </r>
    <r>
      <rPr>
        <b/>
        <sz val="8"/>
        <color rgb="FFFF0000"/>
        <rFont val="Arial"/>
      </rPr>
      <t>Nota 3: Levando em consideração a vigência contratual inicial de 12 (doze)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</si>
  <si>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b/>
        <sz val="10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0"/>
        <color rgb="FF0000FF"/>
        <rFont val="Arial"/>
      </rPr>
      <t>(Base de cálculo: Módulo 1 + Submódulo 2.1)</t>
    </r>
  </si>
  <si>
    <t>2.2</t>
  </si>
  <si>
    <t>GPS, FGTS e outras contribuições</t>
  </si>
  <si>
    <t>Percentual (%)</t>
  </si>
  <si>
    <t>Valor
 (R$)</t>
  </si>
  <si>
    <t>INSS</t>
  </si>
  <si>
    <t>Salário Educação</t>
  </si>
  <si>
    <r>
      <rPr>
        <b/>
        <sz val="8"/>
        <color theme="1"/>
        <rFont val="Arial"/>
      </rPr>
      <t xml:space="preserve">RAT x FAP
</t>
    </r>
    <r>
      <rPr>
        <b/>
        <sz val="8"/>
        <color rgb="FFFF0000"/>
        <rFont val="Arial"/>
      </rPr>
      <t>Cálculo do valor: % do RAT (Riscos Ambientais do Trabalho) x FAP (Fator Acidentário de Prevenção de cada empresa)</t>
    </r>
  </si>
  <si>
    <t>RAT =</t>
  </si>
  <si>
    <t xml:space="preserve"> FAP =</t>
  </si>
  <si>
    <t>SESC ou SESI</t>
  </si>
  <si>
    <t>E</t>
  </si>
  <si>
    <t>SENAC ou SENAI</t>
  </si>
  <si>
    <t>F</t>
  </si>
  <si>
    <t>SEBRAE</t>
  </si>
  <si>
    <t>G</t>
  </si>
  <si>
    <t>INCRA</t>
  </si>
  <si>
    <t>H</t>
  </si>
  <si>
    <t>FGTS</t>
  </si>
  <si>
    <r>
      <rPr>
        <sz val="8"/>
        <color theme="1"/>
        <rFont val="Arial"/>
      </rPr>
      <t>Nota 1: Os percentuais dos encargos previdenciários, do FGTS e demais contribuições são aqueles estabelecidos pela legislação vigente.
Nota 2: O RAT a depender do grau de risco do serviço irá variar entre 1%, para risco leve, de 2% para risco médio, e de 3% para risco grave.
Nota 3: Esses percentuais incidem sobre o Módulo 1 e Submódulo 2.1</t>
    </r>
    <r>
      <rPr>
        <sz val="8"/>
        <color rgb="FF009900"/>
        <rFont val="Arial"/>
      </rPr>
      <t>.</t>
    </r>
  </si>
  <si>
    <t>Submódulo 2.3 – Benefícios Mensais e Diários</t>
  </si>
  <si>
    <t>2.3</t>
  </si>
  <si>
    <t>Benefícios Mensais e Diários</t>
  </si>
  <si>
    <r>
      <rPr>
        <b/>
        <sz val="8"/>
        <color theme="1"/>
        <rFont val="Arial"/>
      </rPr>
      <t xml:space="preserve">Transporte                                               </t>
    </r>
    <r>
      <rPr>
        <b/>
        <sz val="8"/>
        <color rgb="FFFF0000"/>
        <rFont val="Arial"/>
      </rPr>
      <t>Cálculo do valor: [(2xVTx26) – (</t>
    </r>
    <r>
      <rPr>
        <b/>
        <sz val="8"/>
        <color rgb="FF0000FF"/>
        <rFont val="Arial"/>
      </rPr>
      <t>6%</t>
    </r>
    <r>
      <rPr>
        <b/>
        <sz val="8"/>
        <color rgb="FFFF0000"/>
        <rFont val="Arial"/>
      </rPr>
      <t>xSB)]</t>
    </r>
  </si>
  <si>
    <t xml:space="preserve">A.1) Valor da passagem do transporte coletivo no município de prestação dos serviços: </t>
  </si>
  <si>
    <t>-</t>
  </si>
  <si>
    <t>A.2) Quantidade de passagens por dia por empregado:</t>
  </si>
  <si>
    <t xml:space="preserve">A.3) Quantidade de dias do mês de recebimento de passagens </t>
  </si>
  <si>
    <t>A.4) Participação do empregado em percentual do salário-base (cláus. 21 CCT 2025)</t>
  </si>
  <si>
    <r>
      <rPr>
        <b/>
        <sz val="8"/>
        <color theme="1"/>
        <rFont val="Arial"/>
      </rPr>
      <t xml:space="preserve">Auxílio-Refeição/Alimentação </t>
    </r>
    <r>
      <rPr>
        <b/>
        <sz val="8"/>
        <color rgb="FFFF0000"/>
        <rFont val="Arial"/>
      </rPr>
      <t>Cálculo do valor = [(22xVA)x(1-</t>
    </r>
    <r>
      <rPr>
        <b/>
        <sz val="8"/>
        <color rgb="FF0000FF"/>
        <rFont val="Arial"/>
      </rPr>
      <t>0,19%</t>
    </r>
    <r>
      <rPr>
        <b/>
        <sz val="8"/>
        <color rgb="FFFF0000"/>
        <rFont val="Arial"/>
      </rPr>
      <t>)]</t>
    </r>
  </si>
  <si>
    <r>
      <rPr>
        <b/>
        <sz val="8"/>
        <color rgb="FFFF0000"/>
        <rFont val="Arial"/>
      </rPr>
      <t>B.1) Valor do auxílio-alimentação</t>
    </r>
    <r>
      <rPr>
        <b/>
        <sz val="8"/>
        <color rgb="FF0000FF"/>
        <rFont val="Arial"/>
      </rPr>
      <t xml:space="preserve"> (cláusula 19 da CCT 2025)</t>
    </r>
  </si>
  <si>
    <t>B.2) Quantidade de dias do mês de recebimento de auxílio-alimentação</t>
  </si>
  <si>
    <t>B.3) Participação do empregado em percentual sobre o auxílio-alimentação</t>
  </si>
  <si>
    <r>
      <rPr>
        <b/>
        <sz val="8"/>
        <color theme="1"/>
        <rFont val="Arial"/>
      </rPr>
      <t xml:space="preserve">Auxílio Lanche </t>
    </r>
    <r>
      <rPr>
        <b/>
        <sz val="8"/>
        <color rgb="FFFF0000"/>
        <rFont val="Arial"/>
      </rPr>
      <t>Cálculo do valor = [(04xVA)x(1-0,19%)]</t>
    </r>
  </si>
  <si>
    <r>
      <rPr>
        <b/>
        <sz val="8"/>
        <color rgb="FFFF0000"/>
        <rFont val="Arial"/>
      </rPr>
      <t xml:space="preserve">C.1) Valor do auxílio-alimentação </t>
    </r>
    <r>
      <rPr>
        <b/>
        <sz val="8"/>
        <color theme="1"/>
        <rFont val="Arial"/>
      </rPr>
      <t xml:space="preserve"> (cláusula 20 da CCT 2025)</t>
    </r>
  </si>
  <si>
    <t>C.2) Quantidade de dias do mês de recebimento de auxílio lanche</t>
  </si>
  <si>
    <t>C.3) Participação do empregado em percentual sobre o auxílio lanche</t>
  </si>
  <si>
    <r>
      <rPr>
        <b/>
        <sz val="8"/>
        <color theme="1"/>
        <rFont val="Arial"/>
      </rPr>
      <t xml:space="preserve">Plano de Benefício Social Familiar </t>
    </r>
    <r>
      <rPr>
        <b/>
        <sz val="8"/>
        <color rgb="FF0000FF"/>
        <rFont val="Arial"/>
      </rPr>
      <t>(cláusula 30 da CCT 2025)  Sem participação do empregado</t>
    </r>
  </si>
  <si>
    <t>Nota 1: O valor informado deverá ser o custo real do insumo (descontado o valor eventualmente pago pelo empregado).
Nota 2: Observar a previsão dos benefícios contidos em Acordos, Convenções e Dissídios Coletivos de Trabalho e atentar-se ao disposto no artigo 6º desta Instrução Normativa.</t>
  </si>
  <si>
    <t>Quadro-Resumo do Módulo 2 – Encargos e Benefícios Anuais, Mensais e Diários</t>
  </si>
  <si>
    <t>Encargos e Benefícios Anuais, Mensais e Diários</t>
  </si>
  <si>
    <r>
      <rPr>
        <b/>
        <sz val="8"/>
        <color theme="1"/>
        <rFont val="Arial"/>
      </rPr>
      <t>13º (décimo terceiro) Salário</t>
    </r>
    <r>
      <rPr>
        <b/>
        <strike/>
        <sz val="8"/>
        <color rgb="FF009933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</si>
  <si>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Módulo 3 - Provisão para Rescisão</t>
  </si>
  <si>
    <t>Provisão para Rescisão</t>
  </si>
  <si>
    <t>Valor  (R$)</t>
  </si>
  <si>
    <r>
      <rPr>
        <b/>
        <sz val="8"/>
        <color theme="1"/>
        <rFont val="Arial"/>
      </rPr>
      <t xml:space="preserve">Aviso Prévio Indenizado     </t>
    </r>
    <r>
      <rPr>
        <b/>
        <sz val="8"/>
        <color rgb="FFFF0000"/>
        <rFont val="Arial"/>
      </rPr>
      <t xml:space="preserve">Cálculo do valor = [Rem/12 + 13º/12 + Férias/12 + (1/3xFérias)/12] x (30/30=1) x 5% de rotatividade anual
Os reflexos de 13º, F e 1/3F são referentes a 1 mês de APInd - </t>
    </r>
    <r>
      <rPr>
        <b/>
        <sz val="8"/>
        <color rgb="FF0000FF"/>
        <rFont val="Arial"/>
      </rPr>
      <t>Na prorrogação, poderão ser considerados 3 dias conforme Lei nº 12.506/2011, dependendo da análise do nº de ocorrências deste evento no período.</t>
    </r>
  </si>
  <si>
    <t>Incidência do FGTS sobre o Aviso Prévio Indenizado</t>
  </si>
  <si>
    <r>
      <rPr>
        <b/>
        <sz val="8"/>
        <color theme="1"/>
        <rFont val="Arial"/>
      </rPr>
      <t xml:space="preserve">Aviso Prévio Trabalhado   </t>
    </r>
    <r>
      <rPr>
        <b/>
        <sz val="8"/>
        <color rgb="FFFF0000"/>
        <rFont val="Arial"/>
      </rPr>
      <t>Cálculo do valor= [(Rem/30)x7]/</t>
    </r>
    <r>
      <rPr>
        <b/>
        <sz val="8"/>
        <color rgb="FF0000FF"/>
        <rFont val="Arial"/>
      </rPr>
      <t>12</t>
    </r>
    <r>
      <rPr>
        <b/>
        <sz val="8"/>
        <color rgb="FFFF0000"/>
        <rFont val="Arial"/>
      </rPr>
      <t xml:space="preserve"> meses do contratox</t>
    </r>
    <r>
      <rPr>
        <b/>
        <sz val="8"/>
        <color rgb="FF0000FF"/>
        <rFont val="Arial"/>
      </rPr>
      <t>100%</t>
    </r>
    <r>
      <rPr>
        <b/>
        <sz val="8"/>
        <color rgb="FFFF0000"/>
        <rFont val="Arial"/>
      </rPr>
      <t xml:space="preserve"> dos empregados - ao final do contrato -</t>
    </r>
    <r>
      <rPr>
        <b/>
        <sz val="8"/>
        <color rgb="FF0000FF"/>
        <rFont val="Arial"/>
      </rPr>
      <t xml:space="preserve"> Negociar extinção/redução na 1ª prorrogação, dependendo da análise do nº de ocorrências deste evento no período.</t>
    </r>
  </si>
  <si>
    <t xml:space="preserve">Incidência de GPS, FGTS e outras contribuições sobre o Aviso Prévio Trabalhado         </t>
  </si>
  <si>
    <r>
      <rPr>
        <b/>
        <sz val="8"/>
        <color theme="1"/>
        <rFont val="Arial"/>
      </rPr>
      <t xml:space="preserve">Multa do FGTS sobre o Aviso Prévio Trabalhado e sobre o Aviso Prévio
Indenizado. </t>
    </r>
    <r>
      <rPr>
        <b/>
        <sz val="8"/>
        <color rgb="FFFF0000"/>
        <rFont val="Arial"/>
      </rPr>
      <t>Obrigatória a cotação de 4% sobre o valor do Módulo 1 –
Composição da Remuneração, conforme Anexo XII da IN Seges nº 5/2017</t>
    </r>
  </si>
  <si>
    <t>Nota 1:  Aviso Prévio Indenizado - Na prorrogação, poderão ser considerados 3 dias conforme Lei nº 12.506/2011, dependendo da análise do nº de ocorrências deste evento no período.
Nota 2: Aviso Prévio Trabalhado - corresponde ao percentual  de 1,94% no primeiro ano; em caso de prorrogação do contrato, poderão ser considerados 3 dias conforme Lei nº 12.506/2011, devendo o percentual máximo dessa parcela ser de até 0,194% a cada ano de prorrogação.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</si>
  <si>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</si>
  <si>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</si>
  <si>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b/>
        <sz val="8"/>
        <color rgb="FF0000FF"/>
        <rFont val="Arial"/>
      </rPr>
      <t xml:space="preserve">Base de cálculo para o Custo de Reposição do Profissional Ausente (substituto): BCCPA = </t>
    </r>
    <r>
      <rPr>
        <b/>
        <sz val="8"/>
        <color rgb="FFFF0000"/>
        <rFont val="Arial"/>
      </rPr>
      <t xml:space="preserve">MÓDULO 1 + MÓDULO 2 (-VA - VT) + MÓDULO 3 - exceto o Afastamento Maternidade, pois que a Rem e o 13º podem ser compensados pelo INSS,  e que tem cálculo diferenciado, conforme nele consta.                                                                </t>
    </r>
  </si>
  <si>
    <t>MÓD 1 =</t>
  </si>
  <si>
    <r>
      <rPr>
        <b/>
        <sz val="8"/>
        <color rgb="FF0000FF"/>
        <rFont val="Arial"/>
      </rPr>
      <t xml:space="preserve">MÓD 2 </t>
    </r>
    <r>
      <rPr>
        <b/>
        <sz val="8"/>
        <color rgb="FFFF0000"/>
        <rFont val="Arial"/>
      </rPr>
      <t>(sem VA e VT)</t>
    </r>
    <r>
      <rPr>
        <b/>
        <sz val="8"/>
        <color rgb="FF0000FF"/>
        <rFont val="Arial"/>
      </rPr>
      <t xml:space="preserve"> =</t>
    </r>
  </si>
  <si>
    <t>MÓD 3 =</t>
  </si>
  <si>
    <t xml:space="preserve">Submódulo 4.1 – Substituto nas Ausências Legais </t>
  </si>
  <si>
    <t>4.1</t>
  </si>
  <si>
    <t>Substituto nas Ausências Legais</t>
  </si>
  <si>
    <r>
      <rPr>
        <b/>
        <sz val="8"/>
        <color theme="1"/>
        <rFont val="Arial"/>
      </rPr>
      <t xml:space="preserve">Substituto na cobertura de Férias  </t>
    </r>
    <r>
      <rPr>
        <b/>
        <sz val="8"/>
        <color rgb="FFFF0000"/>
        <rFont val="Arial"/>
      </rPr>
      <t>Cálculo do valor = BCCPA/12
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</si>
  <si>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/>
        <sz val="8"/>
        <color rgb="FF000000"/>
        <rFont val="Arial"/>
      </rPr>
      <t xml:space="preserve">Substituto na cobertura de Ausências Legais 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/30)x1dia]/12</t>
    </r>
  </si>
  <si>
    <r>
      <rPr>
        <b/>
        <sz val="8"/>
        <color rgb="FF000000"/>
        <rFont val="Arial"/>
      </rPr>
      <t xml:space="preserve">Substituto na cobertura de Licença-Paternidade
</t>
    </r>
    <r>
      <rPr>
        <b/>
        <sz val="8"/>
        <color rgb="FFFF0000"/>
        <rFont val="Arial"/>
      </rPr>
      <t>Cálculo do valor = {[(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/30)x5dias]/12}x1,5%</t>
    </r>
  </si>
  <si>
    <r>
      <rPr>
        <b/>
        <sz val="8"/>
        <color theme="1"/>
        <rFont val="Arial"/>
      </rPr>
      <t xml:space="preserve">Substituto na cobertura de Ausência por acidente de trabalho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)  sobre a Rem)/30x0,97 dias]/12</t>
    </r>
  </si>
  <si>
    <r>
      <rPr>
        <b/>
        <sz val="8"/>
        <color rgb="FF000000"/>
        <rFont val="Arial"/>
      </rPr>
      <t xml:space="preserve">Substituto na cobertura de Afastamento Maternidade
</t>
    </r>
    <r>
      <rPr>
        <b/>
        <sz val="8"/>
        <color rgb="FFFF0000"/>
        <rFont val="Arial"/>
      </rPr>
      <t>Cálculo do valor = [((Férias + Férias / 3) + SUB2.2 x (Férias + Férias / 3)) x (4/12)] x 2% + [( FGTS x Rem + SUB 2.2 x 13º</t>
    </r>
    <r>
      <rPr>
        <b/>
        <sz val="8"/>
        <color rgb="FF3333FF"/>
        <rFont val="Arial"/>
      </rPr>
      <t xml:space="preserve"> </t>
    </r>
    <r>
      <rPr>
        <b/>
        <sz val="8"/>
        <color rgb="FFFF0000"/>
        <rFont val="Arial"/>
      </rPr>
      <t xml:space="preserve">+ SUB2.3 – VA – VT + MÓD3) x (4/12)] } x 2%     
</t>
    </r>
    <r>
      <rPr>
        <b/>
        <sz val="8"/>
        <color rgb="FF0000FF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</si>
  <si>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8"/>
        <color theme="1"/>
        <rFont val="Arial"/>
      </rPr>
      <t xml:space="preserve">Substituto na cobertura de Ausência por doença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 xml:space="preserve">)/30)x3dias]/12 
</t>
    </r>
    <r>
      <rPr>
        <b/>
        <sz val="8"/>
        <color rgb="FF0000FF"/>
        <rFont val="Arial"/>
      </rPr>
      <t>Incluído por permissão da IN Seges nº 5/2017, Anexo VII-B, item 1.7, alíneas "b" e "c".5.</t>
    </r>
  </si>
  <si>
    <t>Quadro-Resumo do Módulo 4 – Custo de Reposição do Profissional Ausente</t>
  </si>
  <si>
    <t>Custo de Reposição do Profissional Ausente</t>
  </si>
  <si>
    <t>Módulo 5 – Insumos Diversos</t>
  </si>
  <si>
    <t>Insumos diversos</t>
  </si>
  <si>
    <t>Uniformes/EPIs</t>
  </si>
  <si>
    <t>Nota: Valores mensais por empregado.</t>
  </si>
  <si>
    <t>Módulo 6 -  Custos Indiretos, Lucro e Tributos</t>
  </si>
  <si>
    <t xml:space="preserve">Custos Indiretos, Lucro e Tributos </t>
  </si>
  <si>
    <t>Valor
(R$)</t>
  </si>
  <si>
    <t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</si>
  <si>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>Custos Indiretos</t>
  </si>
  <si>
    <t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</si>
  <si>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>Lucro</t>
  </si>
  <si>
    <t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</si>
  <si>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>Tributos</t>
  </si>
  <si>
    <t>C.1    Tributos Federais (especificar)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</si>
  <si>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Cofins  </t>
    </r>
    <r>
      <rPr>
        <sz val="8"/>
        <color rgb="FFFF0000"/>
        <rFont val="Arial"/>
      </rPr>
      <t xml:space="preserve">(depende do regime de tributação - utilizada a hipótese de Lucro Real)
</t>
    </r>
    <r>
      <rPr>
        <b/>
        <sz val="8"/>
        <color rgb="FF0000FF"/>
        <rFont val="Arial"/>
      </rPr>
      <t>Os licitantes optantes ou obrigados ao regime não cumulativo da Cofins devem cotar a alíquota média, com demonstração</t>
    </r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</si>
  <si>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b) PIS </t>
    </r>
    <r>
      <rPr>
        <sz val="8"/>
        <color rgb="FFFF0000"/>
        <rFont val="Arial"/>
      </rPr>
      <t xml:space="preserve">(depende do regime de tributação - utilizada a hipótese de Lucro Real)
</t>
    </r>
    <r>
      <rPr>
        <b/>
        <sz val="8"/>
        <color rgb="FF0000FF"/>
        <rFont val="Arial"/>
      </rPr>
      <t>Os licitantes optantes ou obrigados ao regime não cumulativo do PIS devem cotar a alíquota média, com demonstração</t>
    </r>
  </si>
  <si>
    <r>
      <rPr>
        <b/>
        <sz val="8"/>
        <color theme="1"/>
        <rFont val="Arial"/>
      </rPr>
      <t xml:space="preserve"> c) IRPJ</t>
    </r>
    <r>
      <rPr>
        <b/>
        <sz val="8"/>
        <color rgb="FFFF0000"/>
        <rFont val="Arial"/>
      </rPr>
      <t xml:space="preserve"> </t>
    </r>
    <r>
      <rPr>
        <b/>
        <sz val="8"/>
        <color rgb="FF0000FF"/>
        <rFont val="Arial"/>
      </rPr>
      <t>-  Em face dos Acórdãos TCU nºs 950/2007-P e 205/2018-P, os licitante não podem cotar expressamente este tributo.</t>
    </r>
  </si>
  <si>
    <r>
      <rPr>
        <b/>
        <sz val="8"/>
        <color theme="1"/>
        <rFont val="Arial"/>
      </rPr>
      <t xml:space="preserve"> d) CSLL </t>
    </r>
    <r>
      <rPr>
        <b/>
        <sz val="8"/>
        <color rgb="FF0000FF"/>
        <rFont val="Arial"/>
      </rPr>
      <t>-  Em face dos Acórdãos TCU nºs 950/2007-P e 205/2018-P, os licitantes não podem cotar expressamente este tributo.</t>
    </r>
  </si>
  <si>
    <t>C.2   Tributos Estaduais (especificar)</t>
  </si>
  <si>
    <t>C.3   Tributos Municipais (especificar):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</si>
  <si>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ISS             </t>
    </r>
    <r>
      <rPr>
        <b/>
        <sz val="8"/>
        <color rgb="FFFF0000"/>
        <rFont val="Arial"/>
      </rPr>
      <t xml:space="preserve"> </t>
    </r>
    <r>
      <rPr>
        <sz val="8"/>
        <color rgb="FFFF0000"/>
        <rFont val="Arial"/>
      </rPr>
      <t>(Decreto Municipal de Rio Grande/RS)</t>
    </r>
  </si>
  <si>
    <t xml:space="preserve">Percentual Total e Valor Total de Tributos  </t>
  </si>
  <si>
    <t>Cálculo dos Tributos</t>
  </si>
  <si>
    <t xml:space="preserve">                  Base de Cálculo para os Tributos</t>
  </si>
  <si>
    <t xml:space="preserve"> = ( ---------------------------------------------------------------- ) x Alíquota do Tributo</t>
  </si>
  <si>
    <t xml:space="preserve">         1 - (Total de Tributos em % dividido por 100)</t>
  </si>
  <si>
    <t>Nota 1: Custos Indiretos, Lucro e Tributos por empregado.
Nota 2: O valor referente a tributos é obtido aplicando-se o percentual sobre o valor do faturamento.</t>
  </si>
  <si>
    <t>2. QUADRO-RESUMO DO CUSTO POR EMPREGADO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</si>
  <si>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</si>
  <si>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</si>
  <si>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</si>
  <si>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</si>
  <si>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</si>
  <si>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</si>
  <si>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</si>
  <si>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</si>
  <si>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Valor mensal do serviço</t>
  </si>
  <si>
    <t>Número de meses do contrato</t>
  </si>
  <si>
    <t>Valor global da proposta (valor mensal do serviço x nº de meses do contrato)</t>
  </si>
  <si>
    <t>QUANTIDADE DE PESSOAL ALOCADO NA EXECUÇÃO CONTRATUAL (item 6.2.e do Anexo VII da IN nº 5/2017 )</t>
  </si>
  <si>
    <t>Tipo de Mão de Obra</t>
  </si>
  <si>
    <t>Quantidade de Pessoal</t>
  </si>
  <si>
    <t>ITEM</t>
  </si>
  <si>
    <t xml:space="preserve">UNIFORMES/EPIS </t>
  </si>
  <si>
    <t>UNIDADE</t>
  </si>
  <si>
    <t>QTD
ANUAL</t>
  </si>
  <si>
    <t>VALOR UNITÁRIO</t>
  </si>
  <si>
    <t>VALOR TOTAL ANO POR COLABORADOR</t>
  </si>
  <si>
    <t>Blusão de lã</t>
  </si>
  <si>
    <t>unidade</t>
  </si>
  <si>
    <t>Botina segurança: de uso profissional de couro hidrofugado com fechamento em elástico, solado confeccionado em poliuretano, forro interno em TNT com tratamento antibacteriano, antifúngico e dessorção de suor, palmilha de montagem em EVA costurada, sobre palmilha em EVA. Numeração conforme a necessidade.</t>
  </si>
  <si>
    <t>par</t>
  </si>
  <si>
    <t>Capa de Chuva: em PVC com capuz, mangas compridas, com fechamento frontal através de botão de pressão, 100% impermeável, com forro de poliéster, resistente, cor amarela</t>
  </si>
  <si>
    <t>Camiseta manga curta, em 100% algodão, gola redonda </t>
  </si>
  <si>
    <t>Camiseta manga longa, em 100% algodão, gola redonda </t>
  </si>
  <si>
    <t>Conjunto de calça e jaleco (com manga curta, bolsos e de botão) em microfibra gabardine, cor preta ou azul escuro</t>
  </si>
  <si>
    <t>conjunto</t>
  </si>
  <si>
    <t>Jaqueta/Japona de Nylon, impermeável, material nylon resinado, com forro de manta térmica, fechamento frontal em velcro alinhado por botão de pressão e zíper, malha sanfonada para ajustes na barra e punho, tamanho a combinar</t>
  </si>
  <si>
    <t>Luva nitrílica/látex; com forro; comprimento mínimo :30 cm; reforçada; MARCA REFERÊNCIA: VOLK (CÓDIGO 10.65.018.03 E CÓDIGO 10.85.018.30)</t>
  </si>
  <si>
    <t>Boné</t>
  </si>
  <si>
    <t>Meias de algodão, acima do tornozelo (pacote com 3 unidades)</t>
  </si>
  <si>
    <t>pacote</t>
  </si>
  <si>
    <t>Crachá Funcional, em PVC, com nome da empresa, do empregado, função e foto.</t>
  </si>
  <si>
    <t>CUSTO ANUAL DO UNIFORMES/EPIs (SERVENTE)</t>
  </si>
  <si>
    <t>CUSTO MENSAL DO UNIFORME/EPIs (SERVENTE)</t>
  </si>
  <si>
    <t>Relação de peças e quantitativos do UNIFORME/EPIs – ENCARREGADO/SUPERVISOR DE SERVIÇOS DE LIMPEZA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</si>
</sst>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R$ &quot;* #,##0.00_);_(&quot;R$ &quot;* \(#,##0.00\);_(&quot;R$ &quot;* \-??_);_(@_)"/>
    <numFmt numFmtId="165" formatCode="&quot;R$ &quot;#,##0.00"/>
    <numFmt numFmtId="166" formatCode="0;[Red]\-0"/>
    <numFmt numFmtId="167" formatCode="0.000%"/>
    <numFmt numFmtId="168" formatCode="0.0000"/>
    <numFmt numFmtId="169" formatCode="0.0000%"/>
    <numFmt numFmtId="170" formatCode="_(* #,##0.00_);_(* \(#,##0.00\);_(* \-??_);_(@_)"/>
    <numFmt numFmtId="171" formatCode="&quot;R$&quot;\ #,##0.00"/>
  </numFmts>
  <fonts count="30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10"/>
      <color theme="1"/>
      <name val="Arial"/>
    </font>
    <font>
      <sz val="8"/>
      <color rgb="FF009900"/>
      <name val="Arial"/>
    </font>
    <font>
      <sz val="8"/>
      <color rgb="FFFF0000"/>
      <name val="Arial"/>
    </font>
    <font>
      <sz val="10"/>
      <color theme="1"/>
      <name val="Arial"/>
    </font>
    <font>
      <b/>
      <sz val="8"/>
      <color rgb="FF009900"/>
      <name val="Arial"/>
    </font>
    <font>
      <b/>
      <sz val="8"/>
      <color rgb="FF0000FF"/>
      <name val="Arial"/>
    </font>
    <font>
      <b/>
      <sz val="8"/>
      <color rgb="FF000000"/>
      <name val="Arial"/>
    </font>
    <font>
      <b/>
      <sz val="8"/>
      <color rgb="FFCC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FF0000"/>
      <name val="Arial"/>
    </font>
    <font>
      <b/>
      <sz val="12"/>
      <color rgb="FF053CE4"/>
      <name val="Arial"/>
    </font>
    <font>
      <b/>
      <sz val="12"/>
      <color rgb="FF0000FF"/>
      <name val="Arial"/>
    </font>
    <font>
      <b/>
      <sz val="12"/>
      <color rgb="FF800080"/>
      <name val="Arial"/>
    </font>
    <font>
      <b/>
      <sz val="8"/>
      <color rgb="FF33CCCC"/>
      <name val="Arial"/>
    </font>
    <font>
      <b/>
      <sz val="10"/>
      <color rgb="FF0000FF"/>
      <name val="Arial"/>
    </font>
    <font>
      <b/>
      <strike/>
      <sz val="8"/>
      <color rgb="FF009933"/>
      <name val="Arial"/>
    </font>
    <font>
      <b/>
      <sz val="8"/>
      <color rgb="FF3333FF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9933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B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5" fillId="0" borderId="7" xfId="0" applyNumberFormat="1" applyFont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horizontal="center" vertical="center"/>
    </xf>
    <xf numFmtId="167" fontId="5" fillId="5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wrapText="1"/>
    </xf>
    <xf numFmtId="167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 wrapText="1"/>
    </xf>
    <xf numFmtId="0" fontId="9" fillId="0" borderId="0" xfId="0" applyFont="1"/>
    <xf numFmtId="2" fontId="5" fillId="2" borderId="7" xfId="0" applyNumberFormat="1" applyFont="1" applyFill="1" applyBorder="1" applyAlignment="1">
      <alignment horizontal="right" vertical="center"/>
    </xf>
    <xf numFmtId="0" fontId="3" fillId="5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right" vertical="center"/>
    </xf>
    <xf numFmtId="169" fontId="5" fillId="2" borderId="7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10" fontId="5" fillId="3" borderId="11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10" fontId="6" fillId="0" borderId="7" xfId="0" applyNumberFormat="1" applyFont="1" applyBorder="1" applyAlignment="1">
      <alignment horizontal="right" vertical="center" wrapText="1"/>
    </xf>
    <xf numFmtId="10" fontId="6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horizontal="right" vertical="center" wrapText="1"/>
    </xf>
    <xf numFmtId="4" fontId="10" fillId="0" borderId="7" xfId="0" applyNumberFormat="1" applyFont="1" applyBorder="1" applyAlignment="1">
      <alignment horizontal="right" vertical="center"/>
    </xf>
    <xf numFmtId="4" fontId="5" fillId="5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 vertical="center" wrapText="1"/>
    </xf>
    <xf numFmtId="10" fontId="12" fillId="0" borderId="7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13" xfId="0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left" vertical="center" wrapText="1"/>
    </xf>
    <xf numFmtId="0" fontId="12" fillId="3" borderId="16" xfId="0" applyFont="1" applyFill="1" applyBorder="1" applyAlignment="1">
      <alignment horizontal="right" vertical="center" wrapText="1"/>
    </xf>
    <xf numFmtId="4" fontId="12" fillId="6" borderId="13" xfId="0" applyNumberFormat="1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right"/>
    </xf>
    <xf numFmtId="4" fontId="3" fillId="0" borderId="0" xfId="0" applyNumberFormat="1" applyFont="1"/>
    <xf numFmtId="4" fontId="5" fillId="5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3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right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10" fontId="6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6" fillId="5" borderId="7" xfId="0" applyNumberFormat="1" applyFont="1" applyFill="1" applyBorder="1" applyAlignment="1">
      <alignment horizontal="right" vertical="center" wrapText="1"/>
    </xf>
    <xf numFmtId="0" fontId="5" fillId="0" borderId="0" xfId="0" applyFont="1"/>
    <xf numFmtId="10" fontId="6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0" fontId="6" fillId="0" borderId="0" xfId="0" applyNumberFormat="1" applyFont="1" applyAlignment="1">
      <alignment horizontal="left"/>
    </xf>
    <xf numFmtId="170" fontId="6" fillId="5" borderId="9" xfId="0" applyNumberFormat="1" applyFont="1" applyFill="1" applyBorder="1" applyAlignment="1">
      <alignment horizontal="left"/>
    </xf>
    <xf numFmtId="170" fontId="3" fillId="0" borderId="0" xfId="0" applyNumberFormat="1" applyFont="1"/>
    <xf numFmtId="170" fontId="3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left" vertical="center" wrapText="1"/>
    </xf>
    <xf numFmtId="10" fontId="5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2" fillId="0" borderId="18" xfId="0" applyFont="1" applyBorder="1"/>
    <xf numFmtId="0" fontId="5" fillId="3" borderId="1" xfId="0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3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4" xfId="0" applyFont="1" applyBorder="1"/>
    <xf numFmtId="0" fontId="5" fillId="3" borderId="2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5" fillId="3" borderId="1" xfId="0" applyFont="1" applyFill="1" applyBorder="1" applyAlignment="1">
      <alignment horizontal="left"/>
    </xf>
    <xf numFmtId="165" fontId="6" fillId="0" borderId="1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6" fillId="0" borderId="0" xfId="0" applyFont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171" fontId="26" fillId="0" borderId="15" xfId="0" applyNumberFormat="1" applyFont="1" applyBorder="1" applyAlignment="1">
      <alignment horizontal="center" vertical="center"/>
    </xf>
    <xf numFmtId="4" fontId="27" fillId="0" borderId="7" xfId="0" applyNumberFormat="1" applyFont="1" applyBorder="1" applyAlignment="1">
      <alignment horizontal="center" vertical="center"/>
    </xf>
    <xf numFmtId="0" fontId="26" fillId="5" borderId="7" xfId="0" applyFont="1" applyFill="1" applyBorder="1" applyAlignment="1">
      <alignment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  <xf numFmtId="0" fontId="29" fillId="0" borderId="2" xfId="0" applyFont="1" applyBorder="1"/>
    <xf numFmtId="0" fontId="29" fillId="0" borderId="3" xfId="0" applyFont="1" applyBorder="1"/>
    <xf numFmtId="165" fontId="28" fillId="0" borderId="7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opLeftCell="A150" workbookViewId="0">
      <selection activeCell="B150" sqref="B150:H150"/>
    </sheetView>
  </sheetViews>
  <sheetFormatPr defaultColWidth="12.5703125" defaultRowHeight="15" customHeight="1" x14ac:dyDescent="0.2"/>
  <cols>
    <col min="1" max="1" width="15.28515625" customWidth="1"/>
    <col min="2" max="2" width="13.42578125" customWidth="1"/>
    <col min="3" max="3" width="23.7109375" customWidth="1"/>
    <col min="4" max="4" width="10.140625" customWidth="1"/>
    <col min="5" max="6" width="12.42578125" customWidth="1"/>
    <col min="7" max="7" width="9.85546875" customWidth="1"/>
    <col min="8" max="8" width="12.42578125" customWidth="1"/>
    <col min="9" max="9" width="9" customWidth="1"/>
    <col min="10" max="10" width="10.7109375" customWidth="1"/>
    <col min="11" max="11" width="11.140625" customWidth="1"/>
    <col min="12" max="12" width="7.42578125" customWidth="1"/>
    <col min="13" max="13" width="43.7109375" customWidth="1"/>
    <col min="14" max="15" width="9.28515625" customWidth="1"/>
    <col min="16" max="29" width="11.42578125" customWidth="1"/>
  </cols>
  <sheetData>
    <row r="1" spans="1:29" ht="57.75" customHeight="1" x14ac:dyDescent="0.2">
      <c r="A1" s="90" t="s">
        <v>0</v>
      </c>
      <c r="B1" s="91"/>
      <c r="C1" s="91"/>
      <c r="D1" s="91"/>
      <c r="E1" s="91"/>
      <c r="F1" s="91"/>
      <c r="G1" s="91"/>
      <c r="H1" s="91"/>
      <c r="I1" s="9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93" t="s">
        <v>1</v>
      </c>
      <c r="B2" s="91"/>
      <c r="C2" s="91"/>
      <c r="D2" s="91"/>
      <c r="E2" s="91"/>
      <c r="F2" s="91"/>
      <c r="G2" s="91"/>
      <c r="H2" s="91"/>
      <c r="I2" s="9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94" t="s">
        <v>2</v>
      </c>
      <c r="B3" s="95"/>
      <c r="C3" s="95"/>
      <c r="D3" s="95"/>
      <c r="E3" s="96"/>
      <c r="F3" s="97" t="s">
        <v>3</v>
      </c>
      <c r="G3" s="95"/>
      <c r="H3" s="95"/>
      <c r="I3" s="9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">
      <c r="A4" s="98" t="s">
        <v>4</v>
      </c>
      <c r="B4" s="91"/>
      <c r="C4" s="91"/>
      <c r="D4" s="91"/>
      <c r="E4" s="92"/>
      <c r="F4" s="99" t="s">
        <v>5</v>
      </c>
      <c r="G4" s="91"/>
      <c r="H4" s="91"/>
      <c r="I4" s="9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">
      <c r="A5" s="98" t="s">
        <v>6</v>
      </c>
      <c r="B5" s="91"/>
      <c r="C5" s="91"/>
      <c r="D5" s="91"/>
      <c r="E5" s="91"/>
      <c r="F5" s="91"/>
      <c r="G5" s="91"/>
      <c r="H5" s="91"/>
      <c r="I5" s="9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 customHeight="1" x14ac:dyDescent="0.2">
      <c r="A6" s="100" t="s">
        <v>7</v>
      </c>
      <c r="B6" s="91"/>
      <c r="C6" s="91"/>
      <c r="D6" s="91"/>
      <c r="E6" s="91"/>
      <c r="F6" s="91"/>
      <c r="G6" s="91"/>
      <c r="H6" s="91"/>
      <c r="I6" s="9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">
      <c r="A7" s="2" t="s">
        <v>8</v>
      </c>
      <c r="B7" s="98" t="s">
        <v>9</v>
      </c>
      <c r="C7" s="91"/>
      <c r="D7" s="91"/>
      <c r="E7" s="91"/>
      <c r="F7" s="91"/>
      <c r="G7" s="92"/>
      <c r="H7" s="99" t="s">
        <v>10</v>
      </c>
      <c r="I7" s="9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">
      <c r="A8" s="2" t="s">
        <v>11</v>
      </c>
      <c r="B8" s="98" t="s">
        <v>12</v>
      </c>
      <c r="C8" s="91"/>
      <c r="D8" s="91"/>
      <c r="E8" s="91"/>
      <c r="F8" s="91"/>
      <c r="G8" s="92"/>
      <c r="H8" s="99" t="s">
        <v>13</v>
      </c>
      <c r="I8" s="9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5.25" customHeight="1" x14ac:dyDescent="0.2">
      <c r="A9" s="2" t="s">
        <v>14</v>
      </c>
      <c r="B9" s="98" t="s">
        <v>15</v>
      </c>
      <c r="C9" s="91"/>
      <c r="D9" s="91"/>
      <c r="E9" s="91"/>
      <c r="F9" s="91"/>
      <c r="G9" s="92"/>
      <c r="H9" s="99" t="s">
        <v>16</v>
      </c>
      <c r="I9" s="9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 customHeight="1" x14ac:dyDescent="0.2">
      <c r="A10" s="2" t="s">
        <v>17</v>
      </c>
      <c r="B10" s="98" t="s">
        <v>18</v>
      </c>
      <c r="C10" s="91"/>
      <c r="D10" s="91"/>
      <c r="E10" s="91"/>
      <c r="F10" s="91"/>
      <c r="G10" s="92"/>
      <c r="H10" s="99">
        <v>12</v>
      </c>
      <c r="I10" s="9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 customHeight="1" x14ac:dyDescent="0.2">
      <c r="A11" s="103" t="s">
        <v>19</v>
      </c>
      <c r="B11" s="91"/>
      <c r="C11" s="91"/>
      <c r="D11" s="91"/>
      <c r="E11" s="91"/>
      <c r="F11" s="91"/>
      <c r="G11" s="91"/>
      <c r="H11" s="91"/>
      <c r="I11" s="9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7.5" customHeight="1" x14ac:dyDescent="0.2">
      <c r="A12" s="104"/>
      <c r="B12" s="91"/>
      <c r="C12" s="91"/>
      <c r="D12" s="91"/>
      <c r="E12" s="91"/>
      <c r="F12" s="91"/>
      <c r="G12" s="91"/>
      <c r="H12" s="91"/>
      <c r="I12" s="92"/>
      <c r="J12" s="3"/>
      <c r="K12" s="4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7.25" customHeight="1" x14ac:dyDescent="0.2">
      <c r="A13" s="105" t="s">
        <v>20</v>
      </c>
      <c r="B13" s="91"/>
      <c r="C13" s="91"/>
      <c r="D13" s="91"/>
      <c r="E13" s="91"/>
      <c r="F13" s="91"/>
      <c r="G13" s="91"/>
      <c r="H13" s="91"/>
      <c r="I13" s="92"/>
      <c r="J13" s="3"/>
      <c r="K13" s="4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9.75" customHeight="1" x14ac:dyDescent="0.2">
      <c r="A14" s="106"/>
      <c r="B14" s="91"/>
      <c r="C14" s="91"/>
      <c r="D14" s="91"/>
      <c r="E14" s="91"/>
      <c r="F14" s="91"/>
      <c r="G14" s="91"/>
      <c r="H14" s="91"/>
      <c r="I14" s="92"/>
      <c r="J14" s="3"/>
      <c r="K14" s="4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">
      <c r="A15" s="100" t="s">
        <v>21</v>
      </c>
      <c r="B15" s="91"/>
      <c r="C15" s="91"/>
      <c r="D15" s="91"/>
      <c r="E15" s="91"/>
      <c r="F15" s="91"/>
      <c r="G15" s="91"/>
      <c r="H15" s="91"/>
      <c r="I15" s="92"/>
      <c r="J15" s="101"/>
      <c r="K15" s="102"/>
      <c r="L15" s="102"/>
      <c r="M15" s="102"/>
      <c r="N15" s="102"/>
      <c r="O15" s="102"/>
      <c r="P15" s="102"/>
      <c r="Q15" s="101"/>
      <c r="R15" s="102"/>
      <c r="S15" s="102"/>
      <c r="T15" s="102"/>
      <c r="U15" s="102"/>
      <c r="V15" s="102"/>
      <c r="W15" s="102"/>
      <c r="X15" s="102"/>
      <c r="Y15" s="101"/>
      <c r="Z15" s="102"/>
      <c r="AA15" s="102"/>
      <c r="AB15" s="102"/>
      <c r="AC15" s="102"/>
    </row>
    <row r="16" spans="1:29" ht="30" customHeight="1" x14ac:dyDescent="0.2">
      <c r="A16" s="2">
        <v>1</v>
      </c>
      <c r="B16" s="98" t="s">
        <v>22</v>
      </c>
      <c r="C16" s="91"/>
      <c r="D16" s="91"/>
      <c r="E16" s="91"/>
      <c r="F16" s="91"/>
      <c r="G16" s="92"/>
      <c r="H16" s="107" t="s">
        <v>23</v>
      </c>
      <c r="I16" s="9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">
      <c r="A17" s="2">
        <v>2</v>
      </c>
      <c r="B17" s="98" t="s">
        <v>24</v>
      </c>
      <c r="C17" s="91"/>
      <c r="D17" s="91"/>
      <c r="E17" s="91"/>
      <c r="F17" s="91"/>
      <c r="G17" s="92"/>
      <c r="H17" s="108" t="s">
        <v>25</v>
      </c>
      <c r="I17" s="9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">
      <c r="A18" s="2">
        <v>3</v>
      </c>
      <c r="B18" s="98" t="s">
        <v>26</v>
      </c>
      <c r="C18" s="91"/>
      <c r="D18" s="91"/>
      <c r="E18" s="91"/>
      <c r="F18" s="91"/>
      <c r="G18" s="92"/>
      <c r="H18" s="107">
        <v>1653.58</v>
      </c>
      <c r="I18" s="9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">
      <c r="A19" s="2">
        <v>4</v>
      </c>
      <c r="B19" s="98" t="s">
        <v>27</v>
      </c>
      <c r="C19" s="91"/>
      <c r="D19" s="91"/>
      <c r="E19" s="91"/>
      <c r="F19" s="91"/>
      <c r="G19" s="92"/>
      <c r="H19" s="107" t="s">
        <v>28</v>
      </c>
      <c r="I19" s="9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">
      <c r="A20" s="2">
        <v>5</v>
      </c>
      <c r="B20" s="98" t="s">
        <v>29</v>
      </c>
      <c r="C20" s="91"/>
      <c r="D20" s="91"/>
      <c r="E20" s="91"/>
      <c r="F20" s="91"/>
      <c r="G20" s="92"/>
      <c r="H20" s="99" t="s">
        <v>30</v>
      </c>
      <c r="I20" s="9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">
      <c r="A21" s="2">
        <v>6</v>
      </c>
      <c r="B21" s="98" t="s">
        <v>31</v>
      </c>
      <c r="C21" s="91"/>
      <c r="D21" s="91"/>
      <c r="E21" s="91"/>
      <c r="F21" s="91"/>
      <c r="G21" s="92"/>
      <c r="H21" s="99">
        <v>1</v>
      </c>
      <c r="I21" s="9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">
      <c r="A22" s="2">
        <v>7</v>
      </c>
      <c r="B22" s="98" t="s">
        <v>32</v>
      </c>
      <c r="C22" s="91"/>
      <c r="D22" s="91"/>
      <c r="E22" s="91"/>
      <c r="F22" s="91"/>
      <c r="G22" s="92"/>
      <c r="H22" s="99">
        <v>1</v>
      </c>
      <c r="I22" s="9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9" customHeight="1" x14ac:dyDescent="0.2">
      <c r="A23" s="127"/>
      <c r="B23" s="91"/>
      <c r="C23" s="91"/>
      <c r="D23" s="91"/>
      <c r="E23" s="91"/>
      <c r="F23" s="91"/>
      <c r="G23" s="91"/>
      <c r="H23" s="91"/>
      <c r="I23" s="9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2.5" customHeight="1" x14ac:dyDescent="0.2">
      <c r="A24" s="118" t="s">
        <v>33</v>
      </c>
      <c r="B24" s="91"/>
      <c r="C24" s="91"/>
      <c r="D24" s="91"/>
      <c r="E24" s="91"/>
      <c r="F24" s="91"/>
      <c r="G24" s="91"/>
      <c r="H24" s="91"/>
      <c r="I24" s="9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9" customHeight="1" x14ac:dyDescent="0.2">
      <c r="A25" s="128"/>
      <c r="B25" s="91"/>
      <c r="C25" s="91"/>
      <c r="D25" s="91"/>
      <c r="E25" s="91"/>
      <c r="F25" s="91"/>
      <c r="G25" s="91"/>
      <c r="H25" s="91"/>
      <c r="I25" s="9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2.5" customHeight="1" x14ac:dyDescent="0.2">
      <c r="A26" s="98" t="s">
        <v>34</v>
      </c>
      <c r="B26" s="91"/>
      <c r="C26" s="91"/>
      <c r="D26" s="91"/>
      <c r="E26" s="91"/>
      <c r="F26" s="91"/>
      <c r="G26" s="91"/>
      <c r="H26" s="91"/>
      <c r="I26" s="9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0" customHeight="1" x14ac:dyDescent="0.2">
      <c r="A27" s="6">
        <v>1</v>
      </c>
      <c r="B27" s="119" t="s">
        <v>35</v>
      </c>
      <c r="C27" s="91"/>
      <c r="D27" s="91"/>
      <c r="E27" s="91"/>
      <c r="F27" s="91"/>
      <c r="G27" s="92"/>
      <c r="H27" s="6" t="s">
        <v>36</v>
      </c>
      <c r="I27" s="6" t="s">
        <v>37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24" customHeight="1" x14ac:dyDescent="0.2">
      <c r="A28" s="2" t="s">
        <v>8</v>
      </c>
      <c r="B28" s="98" t="s">
        <v>38</v>
      </c>
      <c r="C28" s="91"/>
      <c r="D28" s="91"/>
      <c r="E28" s="91"/>
      <c r="F28" s="91"/>
      <c r="G28" s="91"/>
      <c r="H28" s="92"/>
      <c r="I28" s="8">
        <f>ROUND(1653.58*1.3434,2)</f>
        <v>2221.42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">
      <c r="A29" s="120" t="s">
        <v>39</v>
      </c>
      <c r="B29" s="91"/>
      <c r="C29" s="91"/>
      <c r="D29" s="91"/>
      <c r="E29" s="91"/>
      <c r="F29" s="91"/>
      <c r="G29" s="91"/>
      <c r="H29" s="92"/>
      <c r="I29" s="9">
        <f>SUM(I28)</f>
        <v>2221.42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61.5" customHeight="1" x14ac:dyDescent="0.2">
      <c r="A30" s="129" t="s">
        <v>40</v>
      </c>
      <c r="B30" s="91"/>
      <c r="C30" s="91"/>
      <c r="D30" s="91"/>
      <c r="E30" s="91"/>
      <c r="F30" s="91"/>
      <c r="G30" s="91"/>
      <c r="H30" s="91"/>
      <c r="I30" s="9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33" customHeight="1" x14ac:dyDescent="0.2">
      <c r="A31" s="130" t="s">
        <v>41</v>
      </c>
      <c r="B31" s="91"/>
      <c r="C31" s="91"/>
      <c r="D31" s="91"/>
      <c r="E31" s="91"/>
      <c r="F31" s="91"/>
      <c r="G31" s="91"/>
      <c r="H31" s="91"/>
      <c r="I31" s="9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0.5" customHeight="1" x14ac:dyDescent="0.2">
      <c r="A32" s="131"/>
      <c r="B32" s="91"/>
      <c r="C32" s="91"/>
      <c r="D32" s="91"/>
      <c r="E32" s="91"/>
      <c r="F32" s="91"/>
      <c r="G32" s="91"/>
      <c r="H32" s="91"/>
      <c r="I32" s="9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1.75" customHeight="1" x14ac:dyDescent="0.2">
      <c r="A33" s="122" t="s">
        <v>42</v>
      </c>
      <c r="B33" s="91"/>
      <c r="C33" s="91"/>
      <c r="D33" s="91"/>
      <c r="E33" s="91"/>
      <c r="F33" s="91"/>
      <c r="G33" s="91"/>
      <c r="H33" s="91"/>
      <c r="I33" s="9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5.5" customHeight="1" x14ac:dyDescent="0.2">
      <c r="A34" s="132" t="s">
        <v>43</v>
      </c>
      <c r="B34" s="91"/>
      <c r="C34" s="91"/>
      <c r="D34" s="91"/>
      <c r="E34" s="91"/>
      <c r="F34" s="91"/>
      <c r="G34" s="91"/>
      <c r="H34" s="91"/>
      <c r="I34" s="9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5.5" customHeight="1" x14ac:dyDescent="0.2">
      <c r="A35" s="10" t="s">
        <v>44</v>
      </c>
      <c r="B35" s="133" t="s">
        <v>45</v>
      </c>
      <c r="C35" s="91"/>
      <c r="D35" s="91"/>
      <c r="E35" s="91"/>
      <c r="F35" s="91"/>
      <c r="G35" s="91"/>
      <c r="H35" s="92"/>
      <c r="I35" s="2" t="s">
        <v>46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8.5" customHeight="1" x14ac:dyDescent="0.2">
      <c r="A36" s="10" t="s">
        <v>8</v>
      </c>
      <c r="B36" s="98" t="s">
        <v>47</v>
      </c>
      <c r="C36" s="91"/>
      <c r="D36" s="91"/>
      <c r="E36" s="91"/>
      <c r="F36" s="91"/>
      <c r="G36" s="92"/>
      <c r="H36" s="12">
        <v>8.3299999999999999E-2</v>
      </c>
      <c r="I36" s="13">
        <f t="shared" ref="I36:I37" si="0">ROUND($I$29*H36,2)</f>
        <v>185.04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47.25" customHeight="1" x14ac:dyDescent="0.2">
      <c r="A37" s="14" t="s">
        <v>11</v>
      </c>
      <c r="B37" s="109" t="s">
        <v>48</v>
      </c>
      <c r="C37" s="91"/>
      <c r="D37" s="91"/>
      <c r="E37" s="91"/>
      <c r="F37" s="91"/>
      <c r="G37" s="92"/>
      <c r="H37" s="15">
        <v>0.121</v>
      </c>
      <c r="I37" s="16">
        <f t="shared" si="0"/>
        <v>268.79000000000002</v>
      </c>
      <c r="J37" s="1"/>
      <c r="K37" s="17"/>
      <c r="L37" s="110"/>
      <c r="M37" s="102"/>
      <c r="N37" s="102"/>
      <c r="O37" s="102"/>
      <c r="P37" s="102"/>
      <c r="Q37" s="102"/>
      <c r="R37" s="18"/>
      <c r="S37" s="19"/>
      <c r="T37" s="20"/>
      <c r="U37" s="1"/>
      <c r="V37" s="1"/>
      <c r="W37" s="1"/>
      <c r="X37" s="1"/>
      <c r="Y37" s="1"/>
      <c r="Z37" s="1"/>
      <c r="AA37" s="1"/>
      <c r="AB37" s="1"/>
      <c r="AC37" s="1"/>
    </row>
    <row r="38" spans="1:29" ht="19.5" customHeight="1" x14ac:dyDescent="0.2">
      <c r="A38" s="117" t="s">
        <v>49</v>
      </c>
      <c r="B38" s="91"/>
      <c r="C38" s="91"/>
      <c r="D38" s="91"/>
      <c r="E38" s="91"/>
      <c r="F38" s="91"/>
      <c r="G38" s="91"/>
      <c r="H38" s="92"/>
      <c r="I38" s="21">
        <f>SUM(I36+I37)</f>
        <v>453.83000000000004</v>
      </c>
      <c r="J38" s="1"/>
      <c r="K38" s="2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69.75" customHeight="1" x14ac:dyDescent="0.2">
      <c r="A39" s="134" t="s">
        <v>50</v>
      </c>
      <c r="B39" s="91"/>
      <c r="C39" s="91"/>
      <c r="D39" s="91"/>
      <c r="E39" s="91"/>
      <c r="F39" s="91"/>
      <c r="G39" s="91"/>
      <c r="H39" s="91"/>
      <c r="I39" s="92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32.25" customHeight="1" x14ac:dyDescent="0.2">
      <c r="A40" s="105" t="s">
        <v>51</v>
      </c>
      <c r="B40" s="91"/>
      <c r="C40" s="91"/>
      <c r="D40" s="91"/>
      <c r="E40" s="91"/>
      <c r="F40" s="91"/>
      <c r="G40" s="91"/>
      <c r="H40" s="91"/>
      <c r="I40" s="9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30" customHeight="1" x14ac:dyDescent="0.2">
      <c r="A41" s="23" t="s">
        <v>52</v>
      </c>
      <c r="B41" s="119" t="s">
        <v>53</v>
      </c>
      <c r="C41" s="91"/>
      <c r="D41" s="91"/>
      <c r="E41" s="91"/>
      <c r="F41" s="91"/>
      <c r="G41" s="92"/>
      <c r="H41" s="24" t="s">
        <v>54</v>
      </c>
      <c r="I41" s="24" t="s">
        <v>55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">
      <c r="A42" s="11" t="s">
        <v>8</v>
      </c>
      <c r="B42" s="98" t="s">
        <v>56</v>
      </c>
      <c r="C42" s="91"/>
      <c r="D42" s="91"/>
      <c r="E42" s="91"/>
      <c r="F42" s="91"/>
      <c r="G42" s="92"/>
      <c r="H42" s="25">
        <v>0.2</v>
      </c>
      <c r="I42" s="26">
        <f t="shared" ref="I42:I49" si="1">ROUND(($I$29+$I$38)*H42,2)</f>
        <v>535.04999999999995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">
      <c r="A43" s="11" t="s">
        <v>11</v>
      </c>
      <c r="B43" s="98" t="s">
        <v>57</v>
      </c>
      <c r="C43" s="91"/>
      <c r="D43" s="91"/>
      <c r="E43" s="91"/>
      <c r="F43" s="91"/>
      <c r="G43" s="92"/>
      <c r="H43" s="25">
        <v>2.5000000000000001E-2</v>
      </c>
      <c r="I43" s="26">
        <f t="shared" si="1"/>
        <v>66.88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57.75" customHeight="1" x14ac:dyDescent="0.2">
      <c r="A44" s="11" t="s">
        <v>14</v>
      </c>
      <c r="B44" s="98" t="s">
        <v>58</v>
      </c>
      <c r="C44" s="92"/>
      <c r="D44" s="27" t="s">
        <v>59</v>
      </c>
      <c r="E44" s="28">
        <v>0.03</v>
      </c>
      <c r="F44" s="27" t="s">
        <v>60</v>
      </c>
      <c r="G44" s="29">
        <v>1</v>
      </c>
      <c r="H44" s="30">
        <f>ROUND((E44*G44),6)</f>
        <v>0.03</v>
      </c>
      <c r="I44" s="26">
        <f t="shared" si="1"/>
        <v>80.260000000000005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">
      <c r="A45" s="11" t="s">
        <v>17</v>
      </c>
      <c r="B45" s="98" t="s">
        <v>61</v>
      </c>
      <c r="C45" s="91"/>
      <c r="D45" s="91"/>
      <c r="E45" s="91"/>
      <c r="F45" s="91"/>
      <c r="G45" s="92"/>
      <c r="H45" s="25">
        <v>1.4999999999999999E-2</v>
      </c>
      <c r="I45" s="26">
        <f t="shared" si="1"/>
        <v>40.130000000000003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">
      <c r="A46" s="11" t="s">
        <v>62</v>
      </c>
      <c r="B46" s="98" t="s">
        <v>63</v>
      </c>
      <c r="C46" s="91"/>
      <c r="D46" s="91"/>
      <c r="E46" s="91"/>
      <c r="F46" s="91"/>
      <c r="G46" s="92"/>
      <c r="H46" s="25">
        <v>0.01</v>
      </c>
      <c r="I46" s="26">
        <f t="shared" si="1"/>
        <v>26.75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">
      <c r="A47" s="11" t="s">
        <v>64</v>
      </c>
      <c r="B47" s="98" t="s">
        <v>65</v>
      </c>
      <c r="C47" s="91"/>
      <c r="D47" s="91"/>
      <c r="E47" s="91"/>
      <c r="F47" s="91"/>
      <c r="G47" s="92"/>
      <c r="H47" s="25">
        <v>6.0000000000000001E-3</v>
      </c>
      <c r="I47" s="26">
        <f t="shared" si="1"/>
        <v>16.05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0.25" customHeight="1" x14ac:dyDescent="0.2">
      <c r="A48" s="11" t="s">
        <v>66</v>
      </c>
      <c r="B48" s="98" t="s">
        <v>67</v>
      </c>
      <c r="C48" s="91"/>
      <c r="D48" s="91"/>
      <c r="E48" s="91"/>
      <c r="F48" s="91"/>
      <c r="G48" s="92"/>
      <c r="H48" s="25">
        <v>2E-3</v>
      </c>
      <c r="I48" s="26">
        <f t="shared" si="1"/>
        <v>5.35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">
      <c r="A49" s="11" t="s">
        <v>68</v>
      </c>
      <c r="B49" s="98" t="s">
        <v>69</v>
      </c>
      <c r="C49" s="91"/>
      <c r="D49" s="91"/>
      <c r="E49" s="91"/>
      <c r="F49" s="91"/>
      <c r="G49" s="92"/>
      <c r="H49" s="25">
        <v>0.08</v>
      </c>
      <c r="I49" s="26">
        <f t="shared" si="1"/>
        <v>214.02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">
      <c r="A50" s="117" t="s">
        <v>49</v>
      </c>
      <c r="B50" s="91"/>
      <c r="C50" s="91"/>
      <c r="D50" s="91"/>
      <c r="E50" s="91"/>
      <c r="F50" s="91"/>
      <c r="G50" s="92"/>
      <c r="H50" s="31">
        <f t="shared" ref="H50:I50" si="2">SUM(H42:H49)</f>
        <v>0.36800000000000005</v>
      </c>
      <c r="I50" s="32">
        <f t="shared" si="2"/>
        <v>984.4899999999999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8.25" customHeight="1" x14ac:dyDescent="0.2">
      <c r="A51" s="33"/>
      <c r="B51" s="34"/>
      <c r="C51" s="34"/>
      <c r="D51" s="34"/>
      <c r="E51" s="34"/>
      <c r="F51" s="34"/>
      <c r="G51" s="34"/>
      <c r="H51" s="35"/>
      <c r="I51" s="3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35.25" customHeight="1" x14ac:dyDescent="0.2">
      <c r="A52" s="118" t="s">
        <v>70</v>
      </c>
      <c r="B52" s="91"/>
      <c r="C52" s="91"/>
      <c r="D52" s="91"/>
      <c r="E52" s="91"/>
      <c r="F52" s="91"/>
      <c r="G52" s="91"/>
      <c r="H52" s="91"/>
      <c r="I52" s="9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7.5" customHeight="1" x14ac:dyDescent="0.2">
      <c r="A53" s="104"/>
      <c r="B53" s="91"/>
      <c r="C53" s="91"/>
      <c r="D53" s="91"/>
      <c r="E53" s="91"/>
      <c r="F53" s="91"/>
      <c r="G53" s="91"/>
      <c r="H53" s="91"/>
      <c r="I53" s="9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8" customHeight="1" x14ac:dyDescent="0.2">
      <c r="A54" s="122" t="s">
        <v>71</v>
      </c>
      <c r="B54" s="91"/>
      <c r="C54" s="91"/>
      <c r="D54" s="91"/>
      <c r="E54" s="91"/>
      <c r="F54" s="91"/>
      <c r="G54" s="91"/>
      <c r="H54" s="91"/>
      <c r="I54" s="9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8.75" customHeight="1" x14ac:dyDescent="0.2">
      <c r="A55" s="37" t="s">
        <v>72</v>
      </c>
      <c r="B55" s="119" t="s">
        <v>73</v>
      </c>
      <c r="C55" s="91"/>
      <c r="D55" s="91"/>
      <c r="E55" s="91"/>
      <c r="F55" s="91"/>
      <c r="G55" s="91"/>
      <c r="H55" s="92"/>
      <c r="I55" s="24" t="s">
        <v>46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">
      <c r="A56" s="113" t="s">
        <v>8</v>
      </c>
      <c r="B56" s="98" t="s">
        <v>74</v>
      </c>
      <c r="C56" s="91"/>
      <c r="D56" s="91"/>
      <c r="E56" s="91"/>
      <c r="F56" s="91"/>
      <c r="G56" s="91"/>
      <c r="H56" s="91"/>
      <c r="I56" s="26">
        <f>IF(ROUND((H59*H57*H58)-(I28*H60),2)&lt;0,0,ROUND((H59*H57*H58)-(I28*H60),2))</f>
        <v>168.31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2.5" customHeight="1" x14ac:dyDescent="0.2">
      <c r="A57" s="114"/>
      <c r="B57" s="111" t="s">
        <v>75</v>
      </c>
      <c r="C57" s="91"/>
      <c r="D57" s="91"/>
      <c r="E57" s="91"/>
      <c r="F57" s="91"/>
      <c r="G57" s="91"/>
      <c r="H57" s="38">
        <v>5.8</v>
      </c>
      <c r="I57" s="26" t="s">
        <v>76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7.25" customHeight="1" x14ac:dyDescent="0.2">
      <c r="A58" s="114"/>
      <c r="B58" s="111" t="s">
        <v>77</v>
      </c>
      <c r="C58" s="91"/>
      <c r="D58" s="91"/>
      <c r="E58" s="91"/>
      <c r="F58" s="91"/>
      <c r="G58" s="92"/>
      <c r="H58" s="39">
        <v>2</v>
      </c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" customHeight="1" x14ac:dyDescent="0.2">
      <c r="A59" s="114"/>
      <c r="B59" s="111" t="s">
        <v>78</v>
      </c>
      <c r="C59" s="91"/>
      <c r="D59" s="91"/>
      <c r="E59" s="91"/>
      <c r="F59" s="91"/>
      <c r="G59" s="92"/>
      <c r="H59" s="40">
        <v>26</v>
      </c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15"/>
      <c r="B60" s="112" t="s">
        <v>79</v>
      </c>
      <c r="C60" s="102"/>
      <c r="D60" s="102"/>
      <c r="E60" s="102"/>
      <c r="F60" s="102"/>
      <c r="G60" s="102"/>
      <c r="H60" s="41">
        <v>0.06</v>
      </c>
      <c r="I60" s="2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">
      <c r="A61" s="113" t="s">
        <v>11</v>
      </c>
      <c r="B61" s="98" t="s">
        <v>80</v>
      </c>
      <c r="C61" s="91"/>
      <c r="D61" s="91"/>
      <c r="E61" s="91"/>
      <c r="F61" s="91"/>
      <c r="G61" s="91"/>
      <c r="H61" s="91"/>
      <c r="I61" s="26">
        <f>ROUND(H63*H62*(1-H64),2)</f>
        <v>452.98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">
      <c r="A62" s="114"/>
      <c r="B62" s="111" t="s">
        <v>81</v>
      </c>
      <c r="C62" s="91"/>
      <c r="D62" s="91"/>
      <c r="E62" s="91"/>
      <c r="F62" s="91"/>
      <c r="G62" s="91"/>
      <c r="H62" s="38">
        <v>25.42</v>
      </c>
      <c r="I62" s="26" t="s">
        <v>76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">
      <c r="A63" s="114"/>
      <c r="B63" s="111" t="s">
        <v>82</v>
      </c>
      <c r="C63" s="91"/>
      <c r="D63" s="91"/>
      <c r="E63" s="91"/>
      <c r="F63" s="91"/>
      <c r="G63" s="91"/>
      <c r="H63" s="39">
        <v>22</v>
      </c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">
      <c r="A64" s="115"/>
      <c r="B64" s="111" t="s">
        <v>83</v>
      </c>
      <c r="C64" s="91"/>
      <c r="D64" s="91"/>
      <c r="E64" s="91"/>
      <c r="F64" s="91"/>
      <c r="G64" s="91"/>
      <c r="H64" s="42">
        <v>0.19</v>
      </c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">
      <c r="A65" s="113" t="s">
        <v>14</v>
      </c>
      <c r="B65" s="98" t="s">
        <v>84</v>
      </c>
      <c r="C65" s="91"/>
      <c r="D65" s="91"/>
      <c r="E65" s="91"/>
      <c r="F65" s="91"/>
      <c r="G65" s="91"/>
      <c r="H65" s="91"/>
      <c r="I65" s="43">
        <f>ROUND(H67*H66*(1-H68),2)</f>
        <v>41.18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">
      <c r="A66" s="114"/>
      <c r="B66" s="111" t="s">
        <v>85</v>
      </c>
      <c r="C66" s="91"/>
      <c r="D66" s="91"/>
      <c r="E66" s="91"/>
      <c r="F66" s="91"/>
      <c r="G66" s="91"/>
      <c r="H66" s="38">
        <v>12.71</v>
      </c>
      <c r="I66" s="26" t="s">
        <v>76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">
      <c r="A67" s="114"/>
      <c r="B67" s="111" t="s">
        <v>86</v>
      </c>
      <c r="C67" s="91"/>
      <c r="D67" s="91"/>
      <c r="E67" s="91"/>
      <c r="F67" s="91"/>
      <c r="G67" s="91"/>
      <c r="H67" s="39">
        <v>4</v>
      </c>
      <c r="I67" s="4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">
      <c r="A68" s="115"/>
      <c r="B68" s="111" t="s">
        <v>87</v>
      </c>
      <c r="C68" s="91"/>
      <c r="D68" s="91"/>
      <c r="E68" s="91"/>
      <c r="F68" s="91"/>
      <c r="G68" s="91"/>
      <c r="H68" s="41">
        <v>0.19</v>
      </c>
      <c r="I68" s="4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4" t="s">
        <v>17</v>
      </c>
      <c r="B69" s="116" t="s">
        <v>88</v>
      </c>
      <c r="C69" s="91"/>
      <c r="D69" s="91"/>
      <c r="E69" s="91"/>
      <c r="F69" s="91"/>
      <c r="G69" s="91"/>
      <c r="H69" s="92"/>
      <c r="I69" s="45">
        <v>24.1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">
      <c r="A70" s="46"/>
      <c r="B70" s="117" t="s">
        <v>39</v>
      </c>
      <c r="C70" s="91"/>
      <c r="D70" s="91"/>
      <c r="E70" s="91"/>
      <c r="F70" s="91"/>
      <c r="G70" s="91"/>
      <c r="H70" s="92"/>
      <c r="I70" s="32">
        <f>SUM(I56:I69)</f>
        <v>686.56999999999994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7.5" customHeight="1" x14ac:dyDescent="0.2">
      <c r="A71" s="104"/>
      <c r="B71" s="91"/>
      <c r="C71" s="91"/>
      <c r="D71" s="91"/>
      <c r="E71" s="91"/>
      <c r="F71" s="91"/>
      <c r="G71" s="91"/>
      <c r="H71" s="91"/>
      <c r="I71" s="9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36" customHeight="1" x14ac:dyDescent="0.2">
      <c r="A72" s="118" t="s">
        <v>89</v>
      </c>
      <c r="B72" s="91"/>
      <c r="C72" s="91"/>
      <c r="D72" s="91"/>
      <c r="E72" s="91"/>
      <c r="F72" s="91"/>
      <c r="G72" s="91"/>
      <c r="H72" s="91"/>
      <c r="I72" s="9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7.5" customHeight="1" x14ac:dyDescent="0.2">
      <c r="A73" s="106"/>
      <c r="B73" s="91"/>
      <c r="C73" s="91"/>
      <c r="D73" s="91"/>
      <c r="E73" s="91"/>
      <c r="F73" s="91"/>
      <c r="G73" s="91"/>
      <c r="H73" s="91"/>
      <c r="I73" s="9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1.75" customHeight="1" x14ac:dyDescent="0.2">
      <c r="A74" s="105" t="s">
        <v>90</v>
      </c>
      <c r="B74" s="91"/>
      <c r="C74" s="91"/>
      <c r="D74" s="91"/>
      <c r="E74" s="91"/>
      <c r="F74" s="91"/>
      <c r="G74" s="91"/>
      <c r="H74" s="91"/>
      <c r="I74" s="9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3.25" customHeight="1" x14ac:dyDescent="0.2">
      <c r="A75" s="24">
        <v>2</v>
      </c>
      <c r="B75" s="119" t="s">
        <v>91</v>
      </c>
      <c r="C75" s="91"/>
      <c r="D75" s="91"/>
      <c r="E75" s="91"/>
      <c r="F75" s="91"/>
      <c r="G75" s="91"/>
      <c r="H75" s="92"/>
      <c r="I75" s="24" t="s">
        <v>46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1.75" customHeight="1" x14ac:dyDescent="0.2">
      <c r="A76" s="2" t="s">
        <v>44</v>
      </c>
      <c r="B76" s="98" t="s">
        <v>92</v>
      </c>
      <c r="C76" s="91"/>
      <c r="D76" s="91"/>
      <c r="E76" s="91"/>
      <c r="F76" s="91"/>
      <c r="G76" s="91"/>
      <c r="H76" s="92"/>
      <c r="I76" s="43">
        <f>I38</f>
        <v>453.83000000000004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.75" customHeight="1" x14ac:dyDescent="0.2">
      <c r="A77" s="2" t="s">
        <v>52</v>
      </c>
      <c r="B77" s="98" t="s">
        <v>53</v>
      </c>
      <c r="C77" s="91"/>
      <c r="D77" s="91"/>
      <c r="E77" s="91"/>
      <c r="F77" s="91"/>
      <c r="G77" s="91"/>
      <c r="H77" s="92"/>
      <c r="I77" s="43">
        <f>I50</f>
        <v>984.4899999999999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1.75" customHeight="1" x14ac:dyDescent="0.2">
      <c r="A78" s="2" t="s">
        <v>72</v>
      </c>
      <c r="B78" s="98" t="s">
        <v>73</v>
      </c>
      <c r="C78" s="91"/>
      <c r="D78" s="91"/>
      <c r="E78" s="91"/>
      <c r="F78" s="91"/>
      <c r="G78" s="91"/>
      <c r="H78" s="92"/>
      <c r="I78" s="43">
        <f>I70</f>
        <v>686.56999999999994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1.75" customHeight="1" x14ac:dyDescent="0.2">
      <c r="A79" s="120" t="s">
        <v>49</v>
      </c>
      <c r="B79" s="91"/>
      <c r="C79" s="91"/>
      <c r="D79" s="91"/>
      <c r="E79" s="91"/>
      <c r="F79" s="91"/>
      <c r="G79" s="91"/>
      <c r="H79" s="92"/>
      <c r="I79" s="47">
        <f>SUM(I76+I77+I78)</f>
        <v>2124.89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" customHeight="1" x14ac:dyDescent="0.2">
      <c r="A80" s="121"/>
      <c r="B80" s="91"/>
      <c r="C80" s="91"/>
      <c r="D80" s="91"/>
      <c r="E80" s="91"/>
      <c r="F80" s="91"/>
      <c r="G80" s="91"/>
      <c r="H80" s="91"/>
      <c r="I80" s="9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6.25" customHeight="1" x14ac:dyDescent="0.2">
      <c r="A81" s="122" t="s">
        <v>93</v>
      </c>
      <c r="B81" s="91"/>
      <c r="C81" s="91"/>
      <c r="D81" s="91"/>
      <c r="E81" s="91"/>
      <c r="F81" s="91"/>
      <c r="G81" s="91"/>
      <c r="H81" s="91"/>
      <c r="I81" s="9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8.5" customHeight="1" x14ac:dyDescent="0.2">
      <c r="A82" s="37">
        <v>3</v>
      </c>
      <c r="B82" s="123" t="s">
        <v>94</v>
      </c>
      <c r="C82" s="91"/>
      <c r="D82" s="91"/>
      <c r="E82" s="91"/>
      <c r="F82" s="91"/>
      <c r="G82" s="91"/>
      <c r="H82" s="92"/>
      <c r="I82" s="37" t="s">
        <v>95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49.5" customHeight="1" x14ac:dyDescent="0.2">
      <c r="A83" s="10" t="s">
        <v>8</v>
      </c>
      <c r="B83" s="98" t="s">
        <v>96</v>
      </c>
      <c r="C83" s="91"/>
      <c r="D83" s="91"/>
      <c r="E83" s="91"/>
      <c r="F83" s="91"/>
      <c r="G83" s="91"/>
      <c r="H83" s="92"/>
      <c r="I83" s="26">
        <f>ROUND((($I$29/12)+($I$36/12)+($I$29*0.121/12))*(30/30)*0.05,2)</f>
        <v>11.15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">
      <c r="A84" s="10" t="s">
        <v>11</v>
      </c>
      <c r="B84" s="124" t="s">
        <v>97</v>
      </c>
      <c r="C84" s="91"/>
      <c r="D84" s="91"/>
      <c r="E84" s="91"/>
      <c r="F84" s="91"/>
      <c r="G84" s="91"/>
      <c r="H84" s="92"/>
      <c r="I84" s="26">
        <f>ROUND($I$83*H49,2)</f>
        <v>0.89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36.75" customHeight="1" x14ac:dyDescent="0.2">
      <c r="A85" s="10" t="s">
        <v>14</v>
      </c>
      <c r="B85" s="98" t="s">
        <v>98</v>
      </c>
      <c r="C85" s="91"/>
      <c r="D85" s="91"/>
      <c r="E85" s="91"/>
      <c r="F85" s="91"/>
      <c r="G85" s="91"/>
      <c r="H85" s="92"/>
      <c r="I85" s="26">
        <f>ROUND(((($I$29/30)*7)/$H$10)*(30/30),2)</f>
        <v>43.19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">
      <c r="A86" s="10" t="s">
        <v>17</v>
      </c>
      <c r="B86" s="124" t="s">
        <v>99</v>
      </c>
      <c r="C86" s="91"/>
      <c r="D86" s="91"/>
      <c r="E86" s="91"/>
      <c r="F86" s="91"/>
      <c r="G86" s="91"/>
      <c r="H86" s="92"/>
      <c r="I86" s="26">
        <f>ROUND($H$50*I85,2)</f>
        <v>15.89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35.25" customHeight="1" x14ac:dyDescent="0.2">
      <c r="A87" s="10" t="s">
        <v>62</v>
      </c>
      <c r="B87" s="98" t="s">
        <v>100</v>
      </c>
      <c r="C87" s="91"/>
      <c r="D87" s="91"/>
      <c r="E87" s="91"/>
      <c r="F87" s="91"/>
      <c r="G87" s="92"/>
      <c r="H87" s="48">
        <v>0.04</v>
      </c>
      <c r="I87" s="26">
        <f>ROUND($I$29*H87,2)</f>
        <v>88.86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">
      <c r="A88" s="117" t="s">
        <v>49</v>
      </c>
      <c r="B88" s="91"/>
      <c r="C88" s="91"/>
      <c r="D88" s="91"/>
      <c r="E88" s="91"/>
      <c r="F88" s="91"/>
      <c r="G88" s="91"/>
      <c r="H88" s="92"/>
      <c r="I88" s="32">
        <f>SUM(I83:I87)</f>
        <v>159.98000000000002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0.5" customHeight="1" x14ac:dyDescent="0.2">
      <c r="A89" s="123"/>
      <c r="B89" s="91"/>
      <c r="C89" s="91"/>
      <c r="D89" s="91"/>
      <c r="E89" s="91"/>
      <c r="F89" s="91"/>
      <c r="G89" s="91"/>
      <c r="H89" s="91"/>
      <c r="I89" s="9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57" customHeight="1" x14ac:dyDescent="0.2">
      <c r="A90" s="118" t="s">
        <v>101</v>
      </c>
      <c r="B90" s="91"/>
      <c r="C90" s="91"/>
      <c r="D90" s="91"/>
      <c r="E90" s="91"/>
      <c r="F90" s="91"/>
      <c r="G90" s="91"/>
      <c r="H90" s="91"/>
      <c r="I90" s="92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</row>
    <row r="91" spans="1:29" ht="10.5" customHeight="1" x14ac:dyDescent="0.2">
      <c r="A91" s="123"/>
      <c r="B91" s="91"/>
      <c r="C91" s="91"/>
      <c r="D91" s="91"/>
      <c r="E91" s="91"/>
      <c r="F91" s="91"/>
      <c r="G91" s="91"/>
      <c r="H91" s="91"/>
      <c r="I91" s="9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4" customHeight="1" x14ac:dyDescent="0.2">
      <c r="A92" s="105" t="s">
        <v>102</v>
      </c>
      <c r="B92" s="91"/>
      <c r="C92" s="91"/>
      <c r="D92" s="91"/>
      <c r="E92" s="91"/>
      <c r="F92" s="91"/>
      <c r="G92" s="91"/>
      <c r="H92" s="91"/>
      <c r="I92" s="9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7" customHeight="1" x14ac:dyDescent="0.2">
      <c r="A93" s="118" t="s">
        <v>103</v>
      </c>
      <c r="B93" s="91"/>
      <c r="C93" s="91"/>
      <c r="D93" s="91"/>
      <c r="E93" s="91"/>
      <c r="F93" s="91"/>
      <c r="G93" s="91"/>
      <c r="H93" s="91"/>
      <c r="I93" s="9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41.25" customHeight="1" x14ac:dyDescent="0.2">
      <c r="A94" s="125" t="s">
        <v>104</v>
      </c>
      <c r="B94" s="91"/>
      <c r="C94" s="91"/>
      <c r="D94" s="91"/>
      <c r="E94" s="91"/>
      <c r="F94" s="91"/>
      <c r="G94" s="91"/>
      <c r="H94" s="91"/>
      <c r="I94" s="9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8.25" customHeight="1" x14ac:dyDescent="0.2">
      <c r="A95" s="126"/>
      <c r="B95" s="91"/>
      <c r="C95" s="91"/>
      <c r="D95" s="91"/>
      <c r="E95" s="91"/>
      <c r="F95" s="91"/>
      <c r="G95" s="91"/>
      <c r="H95" s="91"/>
      <c r="I95" s="9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57" customHeight="1" x14ac:dyDescent="0.2">
      <c r="A96" s="50" t="s">
        <v>105</v>
      </c>
      <c r="B96" s="51">
        <f>I29</f>
        <v>2221.42</v>
      </c>
      <c r="C96" s="52"/>
      <c r="D96" s="50" t="s">
        <v>106</v>
      </c>
      <c r="E96" s="53">
        <f>I79-I56-I61-I65</f>
        <v>1462.4199999999998</v>
      </c>
      <c r="F96" s="54"/>
      <c r="G96" s="50" t="s">
        <v>107</v>
      </c>
      <c r="H96" s="51">
        <f>I88</f>
        <v>159.98000000000002</v>
      </c>
      <c r="I96" s="55">
        <f>B96+E96+H96</f>
        <v>3843.82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7.5" customHeight="1" x14ac:dyDescent="0.2">
      <c r="A97" s="135"/>
      <c r="B97" s="91"/>
      <c r="C97" s="91"/>
      <c r="D97" s="91"/>
      <c r="E97" s="91"/>
      <c r="F97" s="91"/>
      <c r="G97" s="91"/>
      <c r="H97" s="91"/>
      <c r="I97" s="9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2.5" customHeight="1" x14ac:dyDescent="0.2">
      <c r="A98" s="105" t="s">
        <v>108</v>
      </c>
      <c r="B98" s="91"/>
      <c r="C98" s="91"/>
      <c r="D98" s="91"/>
      <c r="E98" s="91"/>
      <c r="F98" s="91"/>
      <c r="G98" s="91"/>
      <c r="H98" s="91"/>
      <c r="I98" s="9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">
      <c r="A99" s="56" t="s">
        <v>109</v>
      </c>
      <c r="B99" s="123" t="s">
        <v>110</v>
      </c>
      <c r="C99" s="91"/>
      <c r="D99" s="91"/>
      <c r="E99" s="91"/>
      <c r="F99" s="91"/>
      <c r="G99" s="91"/>
      <c r="H99" s="92"/>
      <c r="I99" s="56" t="s">
        <v>46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44.25" customHeight="1" x14ac:dyDescent="0.2">
      <c r="A100" s="57" t="s">
        <v>8</v>
      </c>
      <c r="B100" s="136" t="s">
        <v>111</v>
      </c>
      <c r="C100" s="91"/>
      <c r="D100" s="91"/>
      <c r="E100" s="91"/>
      <c r="F100" s="91"/>
      <c r="G100" s="91"/>
      <c r="H100" s="92"/>
      <c r="I100" s="58">
        <f>ROUND(I96/12,0)</f>
        <v>320</v>
      </c>
      <c r="J100" s="1"/>
      <c r="K100" s="1"/>
      <c r="L100" s="5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8" customHeight="1" x14ac:dyDescent="0.2">
      <c r="A101" s="10" t="s">
        <v>11</v>
      </c>
      <c r="B101" s="137" t="s">
        <v>112</v>
      </c>
      <c r="C101" s="91"/>
      <c r="D101" s="91"/>
      <c r="E101" s="91"/>
      <c r="F101" s="91"/>
      <c r="G101" s="91"/>
      <c r="H101" s="92"/>
      <c r="I101" s="26">
        <f>ROUND((($I$96/30)*1)/12,2)</f>
        <v>10.68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1.75" customHeight="1" x14ac:dyDescent="0.2">
      <c r="A102" s="10" t="s">
        <v>14</v>
      </c>
      <c r="B102" s="137" t="s">
        <v>113</v>
      </c>
      <c r="C102" s="91"/>
      <c r="D102" s="91"/>
      <c r="E102" s="91"/>
      <c r="F102" s="91"/>
      <c r="G102" s="91"/>
      <c r="H102" s="92"/>
      <c r="I102" s="26">
        <f>ROUND((($I$96/30)*5)/12*0.015,2)</f>
        <v>0.8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1.75" customHeight="1" x14ac:dyDescent="0.2">
      <c r="A103" s="14" t="s">
        <v>17</v>
      </c>
      <c r="B103" s="116" t="s">
        <v>114</v>
      </c>
      <c r="C103" s="91"/>
      <c r="D103" s="91"/>
      <c r="E103" s="91"/>
      <c r="F103" s="91"/>
      <c r="G103" s="91"/>
      <c r="H103" s="92"/>
      <c r="I103" s="60">
        <f>ROUND((((($I$96)/30)*0.97)/12),2)</f>
        <v>10.36</v>
      </c>
      <c r="J103" s="1"/>
      <c r="K103" s="1"/>
      <c r="L103" s="1"/>
      <c r="M103" s="61"/>
      <c r="N103" s="20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63" customHeight="1" x14ac:dyDescent="0.2">
      <c r="A104" s="10" t="s">
        <v>62</v>
      </c>
      <c r="B104" s="137" t="s">
        <v>115</v>
      </c>
      <c r="C104" s="91"/>
      <c r="D104" s="91"/>
      <c r="E104" s="91"/>
      <c r="F104" s="91"/>
      <c r="G104" s="91"/>
      <c r="H104" s="92"/>
      <c r="I104" s="26">
        <f>ROUND(((((B96*0.121)+(H50)*(B96*0.121))*(4/12)))*0.02,2)+ROUND(((H49*B96+H50*I36+I70-I56-I61+I88)*4/12)*0.02,2)</f>
        <v>5.59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36.75" customHeight="1" x14ac:dyDescent="0.2">
      <c r="A105" s="62" t="s">
        <v>64</v>
      </c>
      <c r="B105" s="98" t="s">
        <v>116</v>
      </c>
      <c r="C105" s="91"/>
      <c r="D105" s="91"/>
      <c r="E105" s="91"/>
      <c r="F105" s="91"/>
      <c r="G105" s="91"/>
      <c r="H105" s="92"/>
      <c r="I105" s="26">
        <f>ROUND((((($I$96)/30)*3)/12),2)</f>
        <v>32.03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">
      <c r="A106" s="117" t="s">
        <v>49</v>
      </c>
      <c r="B106" s="91"/>
      <c r="C106" s="91"/>
      <c r="D106" s="91"/>
      <c r="E106" s="91"/>
      <c r="F106" s="91"/>
      <c r="G106" s="91"/>
      <c r="H106" s="92"/>
      <c r="I106" s="63">
        <f>SUM(I100:I105)</f>
        <v>379.46000000000004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9.75" customHeight="1" x14ac:dyDescent="0.2">
      <c r="A107" s="117"/>
      <c r="B107" s="91"/>
      <c r="C107" s="91"/>
      <c r="D107" s="91"/>
      <c r="E107" s="91"/>
      <c r="F107" s="91"/>
      <c r="G107" s="91"/>
      <c r="H107" s="91"/>
      <c r="I107" s="9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" customHeight="1" x14ac:dyDescent="0.2">
      <c r="A108" s="105" t="s">
        <v>117</v>
      </c>
      <c r="B108" s="91"/>
      <c r="C108" s="91"/>
      <c r="D108" s="91"/>
      <c r="E108" s="91"/>
      <c r="F108" s="91"/>
      <c r="G108" s="91"/>
      <c r="H108" s="91"/>
      <c r="I108" s="9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3.25" customHeight="1" x14ac:dyDescent="0.2">
      <c r="A109" s="24">
        <v>4</v>
      </c>
      <c r="B109" s="123" t="s">
        <v>118</v>
      </c>
      <c r="C109" s="91"/>
      <c r="D109" s="91"/>
      <c r="E109" s="91"/>
      <c r="F109" s="91"/>
      <c r="G109" s="91"/>
      <c r="H109" s="92"/>
      <c r="I109" s="64" t="s">
        <v>46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5" customHeight="1" x14ac:dyDescent="0.2">
      <c r="A110" s="2" t="s">
        <v>109</v>
      </c>
      <c r="B110" s="124" t="s">
        <v>110</v>
      </c>
      <c r="C110" s="91"/>
      <c r="D110" s="91"/>
      <c r="E110" s="91"/>
      <c r="F110" s="91"/>
      <c r="G110" s="91"/>
      <c r="H110" s="92"/>
      <c r="I110" s="26">
        <f>I106</f>
        <v>379.46000000000004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5" customHeight="1" x14ac:dyDescent="0.2">
      <c r="A111" s="120" t="s">
        <v>49</v>
      </c>
      <c r="B111" s="91"/>
      <c r="C111" s="91"/>
      <c r="D111" s="91"/>
      <c r="E111" s="91"/>
      <c r="F111" s="91"/>
      <c r="G111" s="91"/>
      <c r="H111" s="92"/>
      <c r="I111" s="32">
        <f>SUM(I110)</f>
        <v>379.46000000000004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9" customHeight="1" x14ac:dyDescent="0.2">
      <c r="A112" s="141"/>
      <c r="B112" s="91"/>
      <c r="C112" s="91"/>
      <c r="D112" s="91"/>
      <c r="E112" s="91"/>
      <c r="F112" s="91"/>
      <c r="G112" s="91"/>
      <c r="H112" s="91"/>
      <c r="I112" s="9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30" customHeight="1" x14ac:dyDescent="0.2">
      <c r="A113" s="105" t="s">
        <v>119</v>
      </c>
      <c r="B113" s="91"/>
      <c r="C113" s="91"/>
      <c r="D113" s="91"/>
      <c r="E113" s="91"/>
      <c r="F113" s="91"/>
      <c r="G113" s="91"/>
      <c r="H113" s="91"/>
      <c r="I113" s="9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5.5" customHeight="1" x14ac:dyDescent="0.2">
      <c r="A114" s="37">
        <v>5</v>
      </c>
      <c r="B114" s="119" t="s">
        <v>120</v>
      </c>
      <c r="C114" s="91"/>
      <c r="D114" s="91"/>
      <c r="E114" s="91"/>
      <c r="F114" s="91"/>
      <c r="G114" s="91"/>
      <c r="H114" s="92"/>
      <c r="I114" s="37" t="s">
        <v>46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">
      <c r="A115" s="65" t="s">
        <v>8</v>
      </c>
      <c r="B115" s="156" t="s">
        <v>121</v>
      </c>
      <c r="C115" s="91"/>
      <c r="D115" s="91"/>
      <c r="E115" s="91"/>
      <c r="F115" s="91"/>
      <c r="G115" s="91"/>
      <c r="H115" s="92"/>
      <c r="I115" s="66">
        <v>85.33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">
      <c r="A116" s="117" t="s">
        <v>39</v>
      </c>
      <c r="B116" s="91"/>
      <c r="C116" s="91"/>
      <c r="D116" s="91"/>
      <c r="E116" s="91"/>
      <c r="F116" s="91"/>
      <c r="G116" s="91"/>
      <c r="H116" s="92"/>
      <c r="I116" s="67">
        <f>SUM(I115)</f>
        <v>85.33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8.25" customHeight="1" x14ac:dyDescent="0.2">
      <c r="A117" s="104"/>
      <c r="B117" s="91"/>
      <c r="C117" s="91"/>
      <c r="D117" s="91"/>
      <c r="E117" s="91"/>
      <c r="F117" s="91"/>
      <c r="G117" s="91"/>
      <c r="H117" s="91"/>
      <c r="I117" s="9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2">
      <c r="A118" s="157" t="s">
        <v>122</v>
      </c>
      <c r="B118" s="91"/>
      <c r="C118" s="91"/>
      <c r="D118" s="91"/>
      <c r="E118" s="91"/>
      <c r="F118" s="91"/>
      <c r="G118" s="91"/>
      <c r="H118" s="91"/>
      <c r="I118" s="9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8.25" customHeight="1" x14ac:dyDescent="0.2">
      <c r="A119" s="68"/>
      <c r="B119" s="69"/>
      <c r="C119" s="69"/>
      <c r="D119" s="69"/>
      <c r="E119" s="69"/>
      <c r="F119" s="69"/>
      <c r="G119" s="69"/>
      <c r="H119" s="69"/>
      <c r="I119" s="7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9.25" customHeight="1" x14ac:dyDescent="0.2">
      <c r="A120" s="122" t="s">
        <v>123</v>
      </c>
      <c r="B120" s="91"/>
      <c r="C120" s="91"/>
      <c r="D120" s="91"/>
      <c r="E120" s="91"/>
      <c r="F120" s="91"/>
      <c r="G120" s="91"/>
      <c r="H120" s="91"/>
      <c r="I120" s="9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32.25" customHeight="1" x14ac:dyDescent="0.2">
      <c r="A121" s="37">
        <v>6</v>
      </c>
      <c r="B121" s="123" t="s">
        <v>124</v>
      </c>
      <c r="C121" s="91"/>
      <c r="D121" s="91"/>
      <c r="E121" s="91"/>
      <c r="F121" s="91"/>
      <c r="G121" s="92"/>
      <c r="H121" s="24" t="s">
        <v>54</v>
      </c>
      <c r="I121" s="71" t="s">
        <v>125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51" customHeight="1" x14ac:dyDescent="0.2">
      <c r="A122" s="111" t="s">
        <v>126</v>
      </c>
      <c r="B122" s="91"/>
      <c r="C122" s="91"/>
      <c r="D122" s="91"/>
      <c r="E122" s="91"/>
      <c r="F122" s="91"/>
      <c r="G122" s="92"/>
      <c r="H122" s="72" t="s">
        <v>76</v>
      </c>
      <c r="I122" s="73">
        <f>SUM(I29+I79+I88+I111+I116)</f>
        <v>4971.079999999999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">
      <c r="A123" s="10" t="s">
        <v>8</v>
      </c>
      <c r="B123" s="124" t="s">
        <v>127</v>
      </c>
      <c r="C123" s="91"/>
      <c r="D123" s="91"/>
      <c r="E123" s="91"/>
      <c r="F123" s="91"/>
      <c r="G123" s="92"/>
      <c r="H123" s="25">
        <v>0.03</v>
      </c>
      <c r="I123" s="26">
        <f>ROUND(H123*I122,2)</f>
        <v>149.13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48" customHeight="1" x14ac:dyDescent="0.2">
      <c r="A124" s="111" t="s">
        <v>128</v>
      </c>
      <c r="B124" s="91"/>
      <c r="C124" s="91"/>
      <c r="D124" s="91"/>
      <c r="E124" s="91"/>
      <c r="F124" s="91"/>
      <c r="G124" s="92"/>
      <c r="H124" s="74" t="s">
        <v>76</v>
      </c>
      <c r="I124" s="73">
        <f>SUM(I29+I79+I88+I111+I116+I123)</f>
        <v>5120.2099999999991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">
      <c r="A125" s="10" t="s">
        <v>11</v>
      </c>
      <c r="B125" s="124" t="s">
        <v>129</v>
      </c>
      <c r="C125" s="91"/>
      <c r="D125" s="91"/>
      <c r="E125" s="91"/>
      <c r="F125" s="91"/>
      <c r="G125" s="92"/>
      <c r="H125" s="25">
        <v>6.7900000000000002E-2</v>
      </c>
      <c r="I125" s="26">
        <f>ROUND(H125*I124,2)</f>
        <v>347.66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49.5" customHeight="1" x14ac:dyDescent="0.2">
      <c r="A126" s="111" t="s">
        <v>130</v>
      </c>
      <c r="B126" s="91"/>
      <c r="C126" s="91"/>
      <c r="D126" s="91"/>
      <c r="E126" s="91"/>
      <c r="F126" s="91"/>
      <c r="G126" s="92"/>
      <c r="H126" s="74" t="s">
        <v>76</v>
      </c>
      <c r="I126" s="73">
        <f>SUM(I122+I123+I125)</f>
        <v>5467.869999999999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">
      <c r="A127" s="10" t="s">
        <v>14</v>
      </c>
      <c r="B127" s="124" t="s">
        <v>131</v>
      </c>
      <c r="C127" s="91"/>
      <c r="D127" s="91"/>
      <c r="E127" s="91"/>
      <c r="F127" s="91"/>
      <c r="G127" s="92"/>
      <c r="H127" s="12" t="s">
        <v>76</v>
      </c>
      <c r="I127" s="75" t="s">
        <v>76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">
      <c r="A128" s="10"/>
      <c r="B128" s="124" t="s">
        <v>132</v>
      </c>
      <c r="C128" s="91"/>
      <c r="D128" s="91"/>
      <c r="E128" s="91"/>
      <c r="F128" s="91"/>
      <c r="G128" s="92"/>
      <c r="H128" s="12" t="s">
        <v>76</v>
      </c>
      <c r="I128" s="75" t="s">
        <v>76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36" customHeight="1" x14ac:dyDescent="0.2">
      <c r="A129" s="10"/>
      <c r="B129" s="118" t="s">
        <v>133</v>
      </c>
      <c r="C129" s="91"/>
      <c r="D129" s="91"/>
      <c r="E129" s="91"/>
      <c r="F129" s="91"/>
      <c r="G129" s="92"/>
      <c r="H129" s="76">
        <v>7.5999999999999998E-2</v>
      </c>
      <c r="I129" s="26">
        <f t="shared" ref="I129:I130" si="3">ROUND(($I$126/(1-$H$138))*H129,2)</f>
        <v>479.03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35.25" customHeight="1" x14ac:dyDescent="0.2">
      <c r="A130" s="10"/>
      <c r="B130" s="118" t="s">
        <v>134</v>
      </c>
      <c r="C130" s="91"/>
      <c r="D130" s="91"/>
      <c r="E130" s="91"/>
      <c r="F130" s="91"/>
      <c r="G130" s="92"/>
      <c r="H130" s="76">
        <v>1.6500000000000001E-2</v>
      </c>
      <c r="I130" s="26">
        <f t="shared" si="3"/>
        <v>104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7" customHeight="1" x14ac:dyDescent="0.2">
      <c r="A131" s="10"/>
      <c r="B131" s="98" t="s">
        <v>135</v>
      </c>
      <c r="C131" s="91"/>
      <c r="D131" s="91"/>
      <c r="E131" s="91"/>
      <c r="F131" s="91"/>
      <c r="G131" s="92"/>
      <c r="H131" s="77" t="s">
        <v>76</v>
      </c>
      <c r="I131" s="75" t="s">
        <v>76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7" customHeight="1" x14ac:dyDescent="0.2">
      <c r="A132" s="10"/>
      <c r="B132" s="98" t="s">
        <v>136</v>
      </c>
      <c r="C132" s="91"/>
      <c r="D132" s="91"/>
      <c r="E132" s="91"/>
      <c r="F132" s="91"/>
      <c r="G132" s="92"/>
      <c r="H132" s="77" t="s">
        <v>76</v>
      </c>
      <c r="I132" s="75" t="s">
        <v>76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8" customHeight="1" x14ac:dyDescent="0.2">
      <c r="A133" s="10"/>
      <c r="B133" s="118" t="s">
        <v>137</v>
      </c>
      <c r="C133" s="91"/>
      <c r="D133" s="91"/>
      <c r="E133" s="91"/>
      <c r="F133" s="91"/>
      <c r="G133" s="91"/>
      <c r="H133" s="77" t="s">
        <v>76</v>
      </c>
      <c r="I133" s="75" t="s">
        <v>76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8" customHeight="1" x14ac:dyDescent="0.2">
      <c r="A134" s="10"/>
      <c r="B134" s="98" t="s">
        <v>138</v>
      </c>
      <c r="C134" s="91"/>
      <c r="D134" s="91"/>
      <c r="E134" s="91"/>
      <c r="F134" s="91"/>
      <c r="G134" s="91"/>
      <c r="H134" s="77" t="s">
        <v>76</v>
      </c>
      <c r="I134" s="75" t="s">
        <v>76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" customHeight="1" x14ac:dyDescent="0.2">
      <c r="A135" s="10"/>
      <c r="B135" s="130" t="s">
        <v>139</v>
      </c>
      <c r="C135" s="91"/>
      <c r="D135" s="91"/>
      <c r="E135" s="91"/>
      <c r="F135" s="91"/>
      <c r="G135" s="92"/>
      <c r="H135" s="78">
        <v>0.04</v>
      </c>
      <c r="I135" s="26">
        <f>ROUND(($I$126/(1-$H$138))*H135,2)</f>
        <v>252.12</v>
      </c>
      <c r="J135" s="1"/>
      <c r="K135" s="7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">
      <c r="A136" s="117" t="s">
        <v>49</v>
      </c>
      <c r="B136" s="91"/>
      <c r="C136" s="91"/>
      <c r="D136" s="91"/>
      <c r="E136" s="91"/>
      <c r="F136" s="91"/>
      <c r="G136" s="91"/>
      <c r="H136" s="92"/>
      <c r="I136" s="32">
        <f>SUM(I123+I125+I129+I130+I135)</f>
        <v>1331.94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6.75" customHeight="1" x14ac:dyDescent="0.2">
      <c r="A137" s="141"/>
      <c r="B137" s="91"/>
      <c r="C137" s="91"/>
      <c r="D137" s="91"/>
      <c r="E137" s="91"/>
      <c r="F137" s="91"/>
      <c r="G137" s="91"/>
      <c r="H137" s="91"/>
      <c r="I137" s="9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">
      <c r="A138" s="159" t="s">
        <v>140</v>
      </c>
      <c r="B138" s="91"/>
      <c r="C138" s="91"/>
      <c r="D138" s="91"/>
      <c r="E138" s="91"/>
      <c r="F138" s="91"/>
      <c r="G138" s="92"/>
      <c r="H138" s="80">
        <f t="shared" ref="H138:I138" si="4">SUM(H129:H135)</f>
        <v>0.13250000000000001</v>
      </c>
      <c r="I138" s="73">
        <f t="shared" si="4"/>
        <v>835.15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60" t="s">
        <v>141</v>
      </c>
      <c r="B139" s="102"/>
      <c r="C139" s="158" t="s">
        <v>142</v>
      </c>
      <c r="D139" s="102"/>
      <c r="E139" s="102"/>
      <c r="F139" s="102"/>
      <c r="G139" s="102"/>
      <c r="H139" s="102"/>
      <c r="I139" s="10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" customHeight="1" x14ac:dyDescent="0.2">
      <c r="A140" s="161"/>
      <c r="B140" s="102"/>
      <c r="C140" s="158" t="s">
        <v>143</v>
      </c>
      <c r="D140" s="102"/>
      <c r="E140" s="102"/>
      <c r="F140" s="102"/>
      <c r="G140" s="102"/>
      <c r="H140" s="102"/>
      <c r="I140" s="10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 x14ac:dyDescent="0.2">
      <c r="A141" s="151"/>
      <c r="B141" s="95"/>
      <c r="C141" s="138" t="s">
        <v>144</v>
      </c>
      <c r="D141" s="95"/>
      <c r="E141" s="95"/>
      <c r="F141" s="95"/>
      <c r="G141" s="95"/>
      <c r="H141" s="95"/>
      <c r="I141" s="9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6.75" customHeight="1" x14ac:dyDescent="0.2">
      <c r="A142" s="139"/>
      <c r="B142" s="91"/>
      <c r="C142" s="91"/>
      <c r="D142" s="91"/>
      <c r="E142" s="91"/>
      <c r="F142" s="91"/>
      <c r="G142" s="91"/>
      <c r="H142" s="91"/>
      <c r="I142" s="14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5.5" customHeight="1" x14ac:dyDescent="0.2">
      <c r="A143" s="118" t="s">
        <v>145</v>
      </c>
      <c r="B143" s="91"/>
      <c r="C143" s="91"/>
      <c r="D143" s="91"/>
      <c r="E143" s="91"/>
      <c r="F143" s="91"/>
      <c r="G143" s="91"/>
      <c r="H143" s="91"/>
      <c r="I143" s="9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0.5" customHeight="1" x14ac:dyDescent="0.2">
      <c r="A144" s="141"/>
      <c r="B144" s="91"/>
      <c r="C144" s="91"/>
      <c r="D144" s="91"/>
      <c r="E144" s="91"/>
      <c r="F144" s="91"/>
      <c r="G144" s="91"/>
      <c r="H144" s="91"/>
      <c r="I144" s="9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1.75" customHeight="1" x14ac:dyDescent="0.2">
      <c r="A145" s="142" t="s">
        <v>146</v>
      </c>
      <c r="B145" s="91"/>
      <c r="C145" s="91"/>
      <c r="D145" s="91"/>
      <c r="E145" s="91"/>
      <c r="F145" s="91"/>
      <c r="G145" s="91"/>
      <c r="H145" s="91"/>
      <c r="I145" s="9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" customHeight="1" x14ac:dyDescent="0.2">
      <c r="A146" s="100" t="s">
        <v>147</v>
      </c>
      <c r="B146" s="91"/>
      <c r="C146" s="91"/>
      <c r="D146" s="91"/>
      <c r="E146" s="91"/>
      <c r="F146" s="91"/>
      <c r="G146" s="91"/>
      <c r="H146" s="92"/>
      <c r="I146" s="24" t="s">
        <v>46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" customHeight="1" x14ac:dyDescent="0.2">
      <c r="A147" s="81" t="s">
        <v>8</v>
      </c>
      <c r="B147" s="143" t="s">
        <v>148</v>
      </c>
      <c r="C147" s="91"/>
      <c r="D147" s="91"/>
      <c r="E147" s="91"/>
      <c r="F147" s="91"/>
      <c r="G147" s="91"/>
      <c r="H147" s="91"/>
      <c r="I147" s="43">
        <f>I29</f>
        <v>2221.42</v>
      </c>
      <c r="J147" s="1"/>
      <c r="K147" s="2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" customHeight="1" x14ac:dyDescent="0.2">
      <c r="A148" s="81" t="s">
        <v>11</v>
      </c>
      <c r="B148" s="143" t="s">
        <v>42</v>
      </c>
      <c r="C148" s="91"/>
      <c r="D148" s="91"/>
      <c r="E148" s="91"/>
      <c r="F148" s="91"/>
      <c r="G148" s="91"/>
      <c r="H148" s="91"/>
      <c r="I148" s="43">
        <f>I79</f>
        <v>2124.89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" customHeight="1" x14ac:dyDescent="0.2">
      <c r="A149" s="81" t="s">
        <v>14</v>
      </c>
      <c r="B149" s="143" t="s">
        <v>149</v>
      </c>
      <c r="C149" s="91"/>
      <c r="D149" s="91"/>
      <c r="E149" s="91"/>
      <c r="F149" s="91"/>
      <c r="G149" s="91"/>
      <c r="H149" s="91"/>
      <c r="I149" s="43">
        <f>I88</f>
        <v>159.98000000000002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" customHeight="1" x14ac:dyDescent="0.2">
      <c r="A150" s="81" t="s">
        <v>17</v>
      </c>
      <c r="B150" s="143" t="s">
        <v>150</v>
      </c>
      <c r="C150" s="91"/>
      <c r="D150" s="91"/>
      <c r="E150" s="91"/>
      <c r="F150" s="91"/>
      <c r="G150" s="91"/>
      <c r="H150" s="91"/>
      <c r="I150" s="43">
        <f>I111</f>
        <v>379.46000000000004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" customHeight="1" x14ac:dyDescent="0.2">
      <c r="A151" s="81" t="s">
        <v>62</v>
      </c>
      <c r="B151" s="143" t="s">
        <v>151</v>
      </c>
      <c r="C151" s="91"/>
      <c r="D151" s="91"/>
      <c r="E151" s="91"/>
      <c r="F151" s="91"/>
      <c r="G151" s="91"/>
      <c r="H151" s="91"/>
      <c r="I151" s="43">
        <f>I116</f>
        <v>85.33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" customHeight="1" x14ac:dyDescent="0.2">
      <c r="A152" s="144" t="s">
        <v>152</v>
      </c>
      <c r="B152" s="91"/>
      <c r="C152" s="91"/>
      <c r="D152" s="91"/>
      <c r="E152" s="91"/>
      <c r="F152" s="91"/>
      <c r="G152" s="91"/>
      <c r="H152" s="140"/>
      <c r="I152" s="47">
        <f>SUM(I147:I151)</f>
        <v>4971.079999999999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" customHeight="1" x14ac:dyDescent="0.2">
      <c r="A153" s="82" t="s">
        <v>64</v>
      </c>
      <c r="B153" s="143" t="s">
        <v>153</v>
      </c>
      <c r="C153" s="91"/>
      <c r="D153" s="91"/>
      <c r="E153" s="91"/>
      <c r="F153" s="91"/>
      <c r="G153" s="91"/>
      <c r="H153" s="91"/>
      <c r="I153" s="43">
        <f>I136</f>
        <v>1331.94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" customHeight="1" x14ac:dyDescent="0.2">
      <c r="A154" s="144" t="s">
        <v>154</v>
      </c>
      <c r="B154" s="91"/>
      <c r="C154" s="91"/>
      <c r="D154" s="91"/>
      <c r="E154" s="91"/>
      <c r="F154" s="91"/>
      <c r="G154" s="91"/>
      <c r="H154" s="140"/>
      <c r="I154" s="47">
        <f>ROUND(SUM(I152:I153),2)</f>
        <v>6303.02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" hidden="1" customHeight="1" x14ac:dyDescent="0.2">
      <c r="A155" s="83"/>
      <c r="B155" s="83"/>
      <c r="C155" s="83"/>
      <c r="D155" s="83"/>
      <c r="E155" s="83"/>
      <c r="F155" s="83"/>
      <c r="G155" s="83"/>
      <c r="H155" s="84"/>
      <c r="I155" s="85"/>
      <c r="J155" s="3"/>
      <c r="K155" s="86"/>
      <c r="L155" s="3"/>
      <c r="M155" s="8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01"/>
      <c r="B156" s="102"/>
      <c r="C156" s="102"/>
      <c r="D156" s="102"/>
      <c r="E156" s="102"/>
      <c r="F156" s="102"/>
      <c r="G156" s="102"/>
      <c r="H156" s="102"/>
      <c r="I156" s="10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6.75" customHeight="1" x14ac:dyDescent="0.2">
      <c r="A157" s="162"/>
      <c r="B157" s="91"/>
      <c r="C157" s="91"/>
      <c r="D157" s="91"/>
      <c r="E157" s="91"/>
      <c r="F157" s="91"/>
      <c r="G157" s="91"/>
      <c r="H157" s="91"/>
      <c r="I157" s="9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8.75" customHeight="1" x14ac:dyDescent="0.2">
      <c r="A158" s="98" t="s">
        <v>155</v>
      </c>
      <c r="B158" s="91"/>
      <c r="C158" s="91"/>
      <c r="D158" s="91"/>
      <c r="E158" s="91"/>
      <c r="F158" s="92"/>
      <c r="G158" s="163">
        <f>I154</f>
        <v>6303.02</v>
      </c>
      <c r="H158" s="91"/>
      <c r="I158" s="9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8.25" customHeight="1" x14ac:dyDescent="0.2">
      <c r="A159" s="164"/>
      <c r="B159" s="165"/>
      <c r="C159" s="165"/>
      <c r="D159" s="165"/>
      <c r="E159" s="165"/>
      <c r="F159" s="165"/>
      <c r="G159" s="165"/>
      <c r="H159" s="165"/>
      <c r="I159" s="16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9.5" customHeight="1" x14ac:dyDescent="0.2">
      <c r="A160" s="98" t="s">
        <v>156</v>
      </c>
      <c r="B160" s="91"/>
      <c r="C160" s="91"/>
      <c r="D160" s="91"/>
      <c r="E160" s="91"/>
      <c r="F160" s="92"/>
      <c r="G160" s="99">
        <f>H10</f>
        <v>12</v>
      </c>
      <c r="H160" s="91"/>
      <c r="I160" s="9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2">
      <c r="A161" s="152"/>
      <c r="B161" s="91"/>
      <c r="C161" s="91"/>
      <c r="D161" s="91"/>
      <c r="E161" s="91"/>
      <c r="F161" s="91"/>
      <c r="G161" s="91"/>
      <c r="H161" s="91"/>
      <c r="I161" s="14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31.5" customHeight="1" x14ac:dyDescent="0.2">
      <c r="A162" s="98" t="s">
        <v>157</v>
      </c>
      <c r="B162" s="91"/>
      <c r="C162" s="91"/>
      <c r="D162" s="91"/>
      <c r="E162" s="91"/>
      <c r="F162" s="92"/>
      <c r="G162" s="107">
        <f>G158*G160</f>
        <v>75636.240000000005</v>
      </c>
      <c r="H162" s="91"/>
      <c r="I162" s="9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8.25" customHeight="1" x14ac:dyDescent="0.2">
      <c r="A163" s="126"/>
      <c r="B163" s="91"/>
      <c r="C163" s="91"/>
      <c r="D163" s="91"/>
      <c r="E163" s="91"/>
      <c r="F163" s="91"/>
      <c r="G163" s="91"/>
      <c r="H163" s="91"/>
      <c r="I163" s="9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6.5" customHeight="1" x14ac:dyDescent="0.2">
      <c r="A164" s="153" t="s">
        <v>158</v>
      </c>
      <c r="B164" s="91"/>
      <c r="C164" s="91"/>
      <c r="D164" s="91"/>
      <c r="E164" s="91"/>
      <c r="F164" s="91"/>
      <c r="G164" s="91"/>
      <c r="H164" s="91"/>
      <c r="I164" s="9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" customHeight="1" x14ac:dyDescent="0.2">
      <c r="A165" s="154" t="s">
        <v>159</v>
      </c>
      <c r="B165" s="149"/>
      <c r="C165" s="149"/>
      <c r="D165" s="149"/>
      <c r="E165" s="149"/>
      <c r="F165" s="149"/>
      <c r="G165" s="150"/>
      <c r="H165" s="155" t="s">
        <v>160</v>
      </c>
      <c r="I165" s="15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1.25" customHeight="1" x14ac:dyDescent="0.2">
      <c r="A166" s="151"/>
      <c r="B166" s="95"/>
      <c r="C166" s="95"/>
      <c r="D166" s="95"/>
      <c r="E166" s="95"/>
      <c r="F166" s="95"/>
      <c r="G166" s="96"/>
      <c r="H166" s="151"/>
      <c r="I166" s="9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1.25" customHeight="1" x14ac:dyDescent="0.2">
      <c r="A167" s="145" t="s">
        <v>23</v>
      </c>
      <c r="B167" s="91"/>
      <c r="C167" s="91"/>
      <c r="D167" s="91"/>
      <c r="E167" s="91"/>
      <c r="F167" s="91"/>
      <c r="G167" s="92"/>
      <c r="H167" s="146">
        <f>H22</f>
        <v>1</v>
      </c>
      <c r="I167" s="9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47"/>
      <c r="B168" s="91"/>
      <c r="C168" s="91"/>
      <c r="D168" s="91"/>
      <c r="E168" s="91"/>
      <c r="F168" s="91"/>
      <c r="G168" s="91"/>
      <c r="H168" s="91"/>
      <c r="I168" s="9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9" customHeight="1" x14ac:dyDescent="0.2">
      <c r="A169" s="148"/>
      <c r="B169" s="149"/>
      <c r="C169" s="149"/>
      <c r="D169" s="149"/>
      <c r="E169" s="149"/>
      <c r="F169" s="149"/>
      <c r="G169" s="149"/>
      <c r="H169" s="149"/>
      <c r="I169" s="15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1.25" hidden="1" customHeight="1" x14ac:dyDescent="0.2">
      <c r="A170" s="151"/>
      <c r="B170" s="95"/>
      <c r="C170" s="95"/>
      <c r="D170" s="95"/>
      <c r="E170" s="95"/>
      <c r="F170" s="95"/>
      <c r="G170" s="95"/>
      <c r="H170" s="95"/>
      <c r="I170" s="9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2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2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2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2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2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2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2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2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2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2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2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2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2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2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2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2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2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2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2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2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2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2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2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2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2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2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2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2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2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2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2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2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2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2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2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2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2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2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2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2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2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2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2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2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2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2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2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2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2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2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2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2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2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2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2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2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2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2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2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2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2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2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2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2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2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2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2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2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2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2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2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2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2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2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2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2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2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2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2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2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2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2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2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2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2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2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2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2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2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2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2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2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2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2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2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2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2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2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2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2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2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2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2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2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2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2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2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2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2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2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2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2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2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2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  <c r="AC368" s="88"/>
    </row>
    <row r="369" spans="1:29" ht="15.75" customHeight="1" x14ac:dyDescent="0.2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  <c r="AC369" s="88"/>
    </row>
    <row r="370" spans="1:29" ht="15.75" customHeight="1" x14ac:dyDescent="0.2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</row>
    <row r="371" spans="1:29" ht="15.75" customHeight="1" x14ac:dyDescent="0.2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  <c r="AC371" s="88"/>
    </row>
    <row r="372" spans="1:29" ht="15.75" customHeight="1" x14ac:dyDescent="0.2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</row>
    <row r="373" spans="1:29" ht="15.75" customHeight="1" x14ac:dyDescent="0.2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  <c r="AC373" s="88"/>
    </row>
    <row r="374" spans="1:29" ht="15.75" customHeight="1" x14ac:dyDescent="0.2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  <c r="AC374" s="88"/>
    </row>
    <row r="375" spans="1:29" ht="15.75" customHeight="1" x14ac:dyDescent="0.2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  <c r="AC375" s="88"/>
    </row>
    <row r="376" spans="1:29" ht="15.75" customHeight="1" x14ac:dyDescent="0.2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  <c r="AC376" s="88"/>
    </row>
    <row r="377" spans="1:29" ht="15.75" customHeight="1" x14ac:dyDescent="0.2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</row>
    <row r="378" spans="1:29" ht="15.75" customHeight="1" x14ac:dyDescent="0.2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  <c r="AC378" s="88"/>
    </row>
    <row r="379" spans="1:29" ht="15.75" customHeight="1" x14ac:dyDescent="0.2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</row>
    <row r="380" spans="1:29" ht="15.75" customHeight="1" x14ac:dyDescent="0.2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  <c r="AC380" s="88"/>
    </row>
    <row r="381" spans="1:29" ht="15.75" customHeight="1" x14ac:dyDescent="0.2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  <c r="AC381" s="88"/>
    </row>
    <row r="382" spans="1:29" ht="15.75" customHeight="1" x14ac:dyDescent="0.2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</row>
    <row r="383" spans="1:29" ht="15.75" customHeight="1" x14ac:dyDescent="0.2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</row>
    <row r="384" spans="1:29" ht="15.75" customHeight="1" x14ac:dyDescent="0.2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</row>
    <row r="385" spans="1:29" ht="15.75" customHeight="1" x14ac:dyDescent="0.2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  <c r="AC385" s="88"/>
    </row>
    <row r="386" spans="1:29" ht="15.75" customHeight="1" x14ac:dyDescent="0.2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</row>
    <row r="387" spans="1:29" ht="15.75" customHeight="1" x14ac:dyDescent="0.2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  <c r="AC387" s="88"/>
    </row>
    <row r="388" spans="1:29" ht="15.75" customHeight="1" x14ac:dyDescent="0.2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</row>
    <row r="389" spans="1:29" ht="15.75" customHeight="1" x14ac:dyDescent="0.2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  <c r="AC389" s="88"/>
    </row>
    <row r="390" spans="1:29" ht="15.75" customHeight="1" x14ac:dyDescent="0.2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</row>
    <row r="391" spans="1:29" ht="15.75" customHeight="1" x14ac:dyDescent="0.2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  <c r="AC391" s="88"/>
    </row>
    <row r="392" spans="1:29" ht="15.75" customHeight="1" x14ac:dyDescent="0.2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</row>
    <row r="393" spans="1:29" ht="15.75" customHeight="1" x14ac:dyDescent="0.2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  <c r="AC393" s="88"/>
    </row>
    <row r="394" spans="1:29" ht="15.75" customHeight="1" x14ac:dyDescent="0.2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</row>
    <row r="395" spans="1:29" ht="15.75" customHeight="1" x14ac:dyDescent="0.2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  <c r="AC395" s="88"/>
    </row>
    <row r="396" spans="1:29" ht="15.75" customHeight="1" x14ac:dyDescent="0.2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</row>
    <row r="397" spans="1:29" ht="15.75" customHeight="1" x14ac:dyDescent="0.2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  <c r="AC397" s="88"/>
    </row>
    <row r="398" spans="1:29" ht="15.75" customHeight="1" x14ac:dyDescent="0.2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  <c r="AC398" s="88"/>
    </row>
    <row r="399" spans="1:29" ht="15.75" customHeight="1" x14ac:dyDescent="0.2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</row>
    <row r="400" spans="1:29" ht="15.75" customHeight="1" x14ac:dyDescent="0.2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  <c r="AC400" s="88"/>
    </row>
    <row r="401" spans="1:29" ht="15.75" customHeight="1" x14ac:dyDescent="0.2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  <c r="AC401" s="88"/>
    </row>
    <row r="402" spans="1:29" ht="15.75" customHeight="1" x14ac:dyDescent="0.2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  <c r="AC402" s="88"/>
    </row>
    <row r="403" spans="1:29" ht="15.75" customHeight="1" x14ac:dyDescent="0.2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  <c r="AC403" s="88"/>
    </row>
    <row r="404" spans="1:29" ht="15.75" customHeight="1" x14ac:dyDescent="0.2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</row>
    <row r="405" spans="1:29" ht="15.75" customHeight="1" x14ac:dyDescent="0.2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  <c r="AC405" s="88"/>
    </row>
    <row r="406" spans="1:29" ht="15.75" customHeight="1" x14ac:dyDescent="0.2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  <c r="AC406" s="88"/>
    </row>
    <row r="407" spans="1:29" ht="15.75" customHeight="1" x14ac:dyDescent="0.2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  <c r="AC407" s="88"/>
    </row>
    <row r="408" spans="1:29" ht="15.75" customHeight="1" x14ac:dyDescent="0.2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  <c r="AC408" s="88"/>
    </row>
    <row r="409" spans="1:29" ht="15.75" customHeight="1" x14ac:dyDescent="0.2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</row>
    <row r="410" spans="1:29" ht="15.75" customHeight="1" x14ac:dyDescent="0.2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  <c r="AC410" s="88"/>
    </row>
    <row r="411" spans="1:29" ht="15.75" customHeight="1" x14ac:dyDescent="0.2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  <c r="AC411" s="88"/>
    </row>
    <row r="412" spans="1:29" ht="15.75" customHeight="1" x14ac:dyDescent="0.2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  <c r="AC412" s="88"/>
    </row>
    <row r="413" spans="1:29" ht="15.75" customHeight="1" x14ac:dyDescent="0.2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  <c r="AC413" s="88"/>
    </row>
    <row r="414" spans="1:29" ht="15.75" customHeight="1" x14ac:dyDescent="0.2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  <c r="AC414" s="88"/>
    </row>
    <row r="415" spans="1:29" ht="15.75" customHeight="1" x14ac:dyDescent="0.2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  <c r="AC415" s="88"/>
    </row>
    <row r="416" spans="1:29" ht="15.75" customHeight="1" x14ac:dyDescent="0.2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  <c r="AC416" s="88"/>
    </row>
    <row r="417" spans="1:29" ht="15.75" customHeight="1" x14ac:dyDescent="0.2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</row>
    <row r="418" spans="1:29" ht="15.75" customHeight="1" x14ac:dyDescent="0.2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  <c r="AC418" s="88"/>
    </row>
    <row r="419" spans="1:29" ht="15.75" customHeight="1" x14ac:dyDescent="0.2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  <c r="AC419" s="88"/>
    </row>
    <row r="420" spans="1:29" ht="15.75" customHeight="1" x14ac:dyDescent="0.2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</row>
    <row r="421" spans="1:29" ht="15.75" customHeight="1" x14ac:dyDescent="0.2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</row>
    <row r="422" spans="1:29" ht="15.75" customHeight="1" x14ac:dyDescent="0.2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</row>
    <row r="423" spans="1:29" ht="15.75" customHeight="1" x14ac:dyDescent="0.2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</row>
    <row r="424" spans="1:29" ht="15.75" customHeight="1" x14ac:dyDescent="0.2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</row>
    <row r="425" spans="1:29" ht="15.75" customHeight="1" x14ac:dyDescent="0.2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</row>
    <row r="426" spans="1:29" ht="15.75" customHeight="1" x14ac:dyDescent="0.2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</row>
    <row r="427" spans="1:29" ht="15.75" customHeight="1" x14ac:dyDescent="0.2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</row>
    <row r="428" spans="1:29" ht="15.75" customHeight="1" x14ac:dyDescent="0.2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</row>
    <row r="429" spans="1:29" ht="15.75" customHeight="1" x14ac:dyDescent="0.2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</row>
    <row r="430" spans="1:29" ht="15.75" customHeight="1" x14ac:dyDescent="0.2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</row>
    <row r="431" spans="1:29" ht="15.75" customHeight="1" x14ac:dyDescent="0.2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</row>
    <row r="432" spans="1:29" ht="15.75" customHeight="1" x14ac:dyDescent="0.2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</row>
    <row r="433" spans="1:29" ht="15.75" customHeight="1" x14ac:dyDescent="0.2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</row>
    <row r="434" spans="1:29" ht="15.75" customHeight="1" x14ac:dyDescent="0.2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</row>
    <row r="435" spans="1:29" ht="15.75" customHeight="1" x14ac:dyDescent="0.2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</row>
    <row r="436" spans="1:29" ht="15.75" customHeight="1" x14ac:dyDescent="0.2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</row>
    <row r="437" spans="1:29" ht="15.75" customHeight="1" x14ac:dyDescent="0.2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</row>
    <row r="438" spans="1:29" ht="15.75" customHeight="1" x14ac:dyDescent="0.2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</row>
    <row r="439" spans="1:29" ht="15.75" customHeight="1" x14ac:dyDescent="0.2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</row>
    <row r="440" spans="1:29" ht="15.75" customHeight="1" x14ac:dyDescent="0.2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</row>
    <row r="441" spans="1:29" ht="15.75" customHeight="1" x14ac:dyDescent="0.2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</row>
    <row r="442" spans="1:29" ht="15.75" customHeight="1" x14ac:dyDescent="0.2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</row>
    <row r="443" spans="1:29" ht="15.75" customHeight="1" x14ac:dyDescent="0.2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</row>
    <row r="444" spans="1:29" ht="15.75" customHeight="1" x14ac:dyDescent="0.2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</row>
    <row r="445" spans="1:29" ht="15.75" customHeight="1" x14ac:dyDescent="0.2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</row>
    <row r="446" spans="1:29" ht="15.75" customHeight="1" x14ac:dyDescent="0.2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</row>
    <row r="447" spans="1:29" ht="15.75" customHeight="1" x14ac:dyDescent="0.2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</row>
    <row r="448" spans="1:29" ht="15.75" customHeight="1" x14ac:dyDescent="0.2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</row>
    <row r="449" spans="1:29" ht="15.75" customHeight="1" x14ac:dyDescent="0.2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</row>
    <row r="450" spans="1:29" ht="15.75" customHeight="1" x14ac:dyDescent="0.2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</row>
    <row r="451" spans="1:29" ht="15.75" customHeight="1" x14ac:dyDescent="0.2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</row>
    <row r="452" spans="1:29" ht="15.75" customHeight="1" x14ac:dyDescent="0.2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</row>
    <row r="453" spans="1:29" ht="15.75" customHeight="1" x14ac:dyDescent="0.2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</row>
    <row r="454" spans="1:29" ht="15.75" customHeight="1" x14ac:dyDescent="0.2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</row>
    <row r="455" spans="1:29" ht="15.75" customHeight="1" x14ac:dyDescent="0.2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</row>
    <row r="456" spans="1:29" ht="15.75" customHeight="1" x14ac:dyDescent="0.2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</row>
    <row r="457" spans="1:29" ht="15.75" customHeight="1" x14ac:dyDescent="0.2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</row>
    <row r="458" spans="1:29" ht="15.75" customHeight="1" x14ac:dyDescent="0.2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</row>
    <row r="459" spans="1:29" ht="15.75" customHeight="1" x14ac:dyDescent="0.2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</row>
    <row r="460" spans="1:29" ht="15.75" customHeight="1" x14ac:dyDescent="0.2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</row>
    <row r="461" spans="1:29" ht="15.75" customHeight="1" x14ac:dyDescent="0.2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</row>
    <row r="462" spans="1:29" ht="15.75" customHeight="1" x14ac:dyDescent="0.2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</row>
    <row r="463" spans="1:29" ht="15.75" customHeight="1" x14ac:dyDescent="0.2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</row>
    <row r="464" spans="1:29" ht="15.75" customHeight="1" x14ac:dyDescent="0.2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</row>
    <row r="465" spans="1:29" ht="15.75" customHeight="1" x14ac:dyDescent="0.2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</row>
    <row r="466" spans="1:29" ht="15.75" customHeight="1" x14ac:dyDescent="0.2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</row>
    <row r="467" spans="1:29" ht="15.75" customHeight="1" x14ac:dyDescent="0.2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</row>
    <row r="468" spans="1:29" ht="15.75" customHeight="1" x14ac:dyDescent="0.2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</row>
    <row r="469" spans="1:29" ht="15.75" customHeight="1" x14ac:dyDescent="0.2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</row>
    <row r="470" spans="1:29" ht="15.75" customHeight="1" x14ac:dyDescent="0.2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</row>
    <row r="471" spans="1:29" ht="15.75" customHeight="1" x14ac:dyDescent="0.2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</row>
    <row r="472" spans="1:29" ht="15.75" customHeight="1" x14ac:dyDescent="0.2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</row>
    <row r="473" spans="1:29" ht="15.75" customHeight="1" x14ac:dyDescent="0.2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</row>
    <row r="474" spans="1:29" ht="15.75" customHeight="1" x14ac:dyDescent="0.2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</row>
    <row r="475" spans="1:29" ht="15.75" customHeight="1" x14ac:dyDescent="0.2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</row>
    <row r="476" spans="1:29" ht="15.75" customHeight="1" x14ac:dyDescent="0.2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</row>
    <row r="477" spans="1:29" ht="15.75" customHeight="1" x14ac:dyDescent="0.2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</row>
    <row r="478" spans="1:29" ht="15.75" customHeight="1" x14ac:dyDescent="0.2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</row>
    <row r="479" spans="1:29" ht="15.75" customHeight="1" x14ac:dyDescent="0.2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</row>
    <row r="480" spans="1:29" ht="15.75" customHeight="1" x14ac:dyDescent="0.2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</row>
    <row r="481" spans="1:29" ht="15.75" customHeight="1" x14ac:dyDescent="0.2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</row>
    <row r="482" spans="1:29" ht="15.75" customHeight="1" x14ac:dyDescent="0.2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</row>
    <row r="483" spans="1:29" ht="15.75" customHeight="1" x14ac:dyDescent="0.2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</row>
    <row r="484" spans="1:29" ht="15.75" customHeight="1" x14ac:dyDescent="0.2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</row>
    <row r="485" spans="1:29" ht="15.75" customHeight="1" x14ac:dyDescent="0.2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</row>
    <row r="486" spans="1:29" ht="15.75" customHeight="1" x14ac:dyDescent="0.2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</row>
    <row r="487" spans="1:29" ht="15.75" customHeight="1" x14ac:dyDescent="0.2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</row>
    <row r="488" spans="1:29" ht="15.75" customHeight="1" x14ac:dyDescent="0.2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</row>
    <row r="489" spans="1:29" ht="15.75" customHeight="1" x14ac:dyDescent="0.2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</row>
    <row r="490" spans="1:29" ht="15.75" customHeight="1" x14ac:dyDescent="0.2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</row>
    <row r="491" spans="1:29" ht="15.75" customHeight="1" x14ac:dyDescent="0.2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</row>
    <row r="492" spans="1:29" ht="15.75" customHeight="1" x14ac:dyDescent="0.2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</row>
    <row r="493" spans="1:29" ht="15.75" customHeight="1" x14ac:dyDescent="0.2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</row>
    <row r="494" spans="1:29" ht="15.75" customHeight="1" x14ac:dyDescent="0.2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</row>
    <row r="495" spans="1:29" ht="15.75" customHeight="1" x14ac:dyDescent="0.2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</row>
    <row r="496" spans="1:29" ht="15.75" customHeight="1" x14ac:dyDescent="0.2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</row>
    <row r="497" spans="1:29" ht="15.75" customHeight="1" x14ac:dyDescent="0.2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</row>
    <row r="498" spans="1:29" ht="15.75" customHeight="1" x14ac:dyDescent="0.2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</row>
    <row r="499" spans="1:29" ht="15.75" customHeight="1" x14ac:dyDescent="0.2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</row>
    <row r="500" spans="1:29" ht="15.75" customHeight="1" x14ac:dyDescent="0.2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</row>
    <row r="501" spans="1:29" ht="15.75" customHeight="1" x14ac:dyDescent="0.2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</row>
    <row r="502" spans="1:29" ht="15.75" customHeight="1" x14ac:dyDescent="0.2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</row>
    <row r="503" spans="1:29" ht="15.75" customHeight="1" x14ac:dyDescent="0.2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</row>
    <row r="504" spans="1:29" ht="15.75" customHeight="1" x14ac:dyDescent="0.2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</row>
    <row r="505" spans="1:29" ht="15.75" customHeight="1" x14ac:dyDescent="0.2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</row>
    <row r="506" spans="1:29" ht="15.75" customHeight="1" x14ac:dyDescent="0.2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</row>
    <row r="507" spans="1:29" ht="15.75" customHeight="1" x14ac:dyDescent="0.2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</row>
    <row r="508" spans="1:29" ht="15.75" customHeight="1" x14ac:dyDescent="0.2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</row>
    <row r="509" spans="1:29" ht="15.75" customHeight="1" x14ac:dyDescent="0.2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</row>
    <row r="510" spans="1:29" ht="15.75" customHeight="1" x14ac:dyDescent="0.2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</row>
    <row r="511" spans="1:29" ht="15.75" customHeight="1" x14ac:dyDescent="0.2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</row>
    <row r="512" spans="1:29" ht="15.75" customHeight="1" x14ac:dyDescent="0.2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</row>
    <row r="513" spans="1:29" ht="15.75" customHeight="1" x14ac:dyDescent="0.2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</row>
    <row r="514" spans="1:29" ht="15.75" customHeight="1" x14ac:dyDescent="0.2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</row>
    <row r="515" spans="1:29" ht="15.75" customHeight="1" x14ac:dyDescent="0.2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</row>
    <row r="516" spans="1:29" ht="15.75" customHeight="1" x14ac:dyDescent="0.2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</row>
    <row r="517" spans="1:29" ht="15.75" customHeight="1" x14ac:dyDescent="0.2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</row>
    <row r="518" spans="1:29" ht="15.75" customHeight="1" x14ac:dyDescent="0.2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</row>
    <row r="519" spans="1:29" ht="15.75" customHeight="1" x14ac:dyDescent="0.2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</row>
    <row r="520" spans="1:29" ht="15.75" customHeight="1" x14ac:dyDescent="0.2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</row>
    <row r="521" spans="1:29" ht="15.75" customHeight="1" x14ac:dyDescent="0.2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</row>
    <row r="522" spans="1:29" ht="15.75" customHeight="1" x14ac:dyDescent="0.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</row>
    <row r="523" spans="1:29" ht="15.75" customHeight="1" x14ac:dyDescent="0.2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</row>
    <row r="524" spans="1:29" ht="15.75" customHeight="1" x14ac:dyDescent="0.2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</row>
    <row r="525" spans="1:29" ht="15.75" customHeight="1" x14ac:dyDescent="0.2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  <c r="AC525" s="88"/>
    </row>
    <row r="526" spans="1:29" ht="15.75" customHeight="1" x14ac:dyDescent="0.2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  <c r="AC526" s="88"/>
    </row>
    <row r="527" spans="1:29" ht="15.75" customHeight="1" x14ac:dyDescent="0.2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  <c r="AC527" s="88"/>
    </row>
    <row r="528" spans="1:29" ht="15.75" customHeight="1" x14ac:dyDescent="0.2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  <c r="AC528" s="88"/>
    </row>
    <row r="529" spans="1:29" ht="15.75" customHeight="1" x14ac:dyDescent="0.2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  <c r="AC529" s="88"/>
    </row>
    <row r="530" spans="1:29" ht="15.75" customHeight="1" x14ac:dyDescent="0.2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  <c r="AC530" s="88"/>
    </row>
    <row r="531" spans="1:29" ht="15.75" customHeight="1" x14ac:dyDescent="0.2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  <c r="AC531" s="88"/>
    </row>
    <row r="532" spans="1:29" ht="15.75" customHeight="1" x14ac:dyDescent="0.2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  <c r="AC532" s="88"/>
    </row>
    <row r="533" spans="1:29" ht="15.75" customHeight="1" x14ac:dyDescent="0.2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  <c r="AC533" s="88"/>
    </row>
    <row r="534" spans="1:29" ht="15.75" customHeight="1" x14ac:dyDescent="0.2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  <c r="AC534" s="88"/>
    </row>
    <row r="535" spans="1:29" ht="15.75" customHeight="1" x14ac:dyDescent="0.2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  <c r="AC535" s="88"/>
    </row>
    <row r="536" spans="1:29" ht="15.75" customHeight="1" x14ac:dyDescent="0.2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  <c r="AC536" s="88"/>
    </row>
    <row r="537" spans="1:29" ht="15.75" customHeight="1" x14ac:dyDescent="0.2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  <c r="AC537" s="88"/>
    </row>
    <row r="538" spans="1:29" ht="15.75" customHeight="1" x14ac:dyDescent="0.2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  <c r="AC538" s="88"/>
    </row>
    <row r="539" spans="1:29" ht="15.75" customHeight="1" x14ac:dyDescent="0.2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  <c r="AC539" s="88"/>
    </row>
    <row r="540" spans="1:29" ht="15.75" customHeight="1" x14ac:dyDescent="0.2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  <c r="AC540" s="88"/>
    </row>
    <row r="541" spans="1:29" ht="15.75" customHeight="1" x14ac:dyDescent="0.2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  <c r="AC541" s="88"/>
    </row>
    <row r="542" spans="1:29" ht="15.75" customHeight="1" x14ac:dyDescent="0.2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  <c r="AC542" s="88"/>
    </row>
    <row r="543" spans="1:29" ht="15.75" customHeight="1" x14ac:dyDescent="0.2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  <c r="AC543" s="88"/>
    </row>
    <row r="544" spans="1:29" ht="15.75" customHeight="1" x14ac:dyDescent="0.2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  <c r="AC544" s="88"/>
    </row>
    <row r="545" spans="1:29" ht="15.75" customHeight="1" x14ac:dyDescent="0.2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  <c r="AC545" s="88"/>
    </row>
    <row r="546" spans="1:29" ht="15.75" customHeight="1" x14ac:dyDescent="0.2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  <c r="AC546" s="88"/>
    </row>
    <row r="547" spans="1:29" ht="15.75" customHeight="1" x14ac:dyDescent="0.2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  <c r="AC547" s="88"/>
    </row>
    <row r="548" spans="1:29" ht="15.75" customHeight="1" x14ac:dyDescent="0.2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  <c r="AC548" s="88"/>
    </row>
    <row r="549" spans="1:29" ht="15.75" customHeight="1" x14ac:dyDescent="0.2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</row>
    <row r="550" spans="1:29" ht="15.75" customHeight="1" x14ac:dyDescent="0.2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</row>
    <row r="551" spans="1:29" ht="15.75" customHeight="1" x14ac:dyDescent="0.2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</row>
    <row r="552" spans="1:29" ht="15.75" customHeight="1" x14ac:dyDescent="0.2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</row>
    <row r="553" spans="1:29" ht="15.75" customHeight="1" x14ac:dyDescent="0.2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  <c r="AC553" s="88"/>
    </row>
    <row r="554" spans="1:29" ht="15.75" customHeight="1" x14ac:dyDescent="0.2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C554" s="88"/>
    </row>
    <row r="555" spans="1:29" ht="15.75" customHeight="1" x14ac:dyDescent="0.2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C555" s="88"/>
    </row>
    <row r="556" spans="1:29" ht="15.75" customHeight="1" x14ac:dyDescent="0.2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C556" s="88"/>
    </row>
    <row r="557" spans="1:29" ht="15.75" customHeight="1" x14ac:dyDescent="0.2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C557" s="88"/>
    </row>
    <row r="558" spans="1:29" ht="15.75" customHeight="1" x14ac:dyDescent="0.2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C558" s="88"/>
    </row>
    <row r="559" spans="1:29" ht="15.75" customHeight="1" x14ac:dyDescent="0.2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  <c r="AC559" s="88"/>
    </row>
    <row r="560" spans="1:29" ht="15.75" customHeight="1" x14ac:dyDescent="0.2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  <c r="AC560" s="88"/>
    </row>
    <row r="561" spans="1:29" ht="15.75" customHeight="1" x14ac:dyDescent="0.2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  <c r="AC561" s="88"/>
    </row>
    <row r="562" spans="1:29" ht="15.75" customHeight="1" x14ac:dyDescent="0.2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  <c r="AC562" s="88"/>
    </row>
    <row r="563" spans="1:29" ht="15.75" customHeight="1" x14ac:dyDescent="0.2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  <c r="AC563" s="88"/>
    </row>
    <row r="564" spans="1:29" ht="15.75" customHeight="1" x14ac:dyDescent="0.2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  <c r="AC564" s="88"/>
    </row>
    <row r="565" spans="1:29" ht="15.75" customHeight="1" x14ac:dyDescent="0.2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  <c r="AC565" s="88"/>
    </row>
    <row r="566" spans="1:29" ht="15.75" customHeight="1" x14ac:dyDescent="0.2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  <c r="AC566" s="88"/>
    </row>
    <row r="567" spans="1:29" ht="15.75" customHeight="1" x14ac:dyDescent="0.2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  <c r="AC567" s="88"/>
    </row>
    <row r="568" spans="1:29" ht="15.75" customHeight="1" x14ac:dyDescent="0.2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  <c r="AC568" s="88"/>
    </row>
    <row r="569" spans="1:29" ht="15.75" customHeight="1" x14ac:dyDescent="0.2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C569" s="88"/>
    </row>
    <row r="570" spans="1:29" ht="15.75" customHeight="1" x14ac:dyDescent="0.2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C570" s="88"/>
    </row>
    <row r="571" spans="1:29" ht="15.75" customHeight="1" x14ac:dyDescent="0.2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C571" s="88"/>
    </row>
    <row r="572" spans="1:29" ht="15.75" customHeight="1" x14ac:dyDescent="0.2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C572" s="88"/>
    </row>
    <row r="573" spans="1:29" ht="15.75" customHeight="1" x14ac:dyDescent="0.2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  <c r="AC573" s="88"/>
    </row>
    <row r="574" spans="1:29" ht="15.75" customHeight="1" x14ac:dyDescent="0.2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  <c r="AC574" s="88"/>
    </row>
    <row r="575" spans="1:29" ht="15.75" customHeight="1" x14ac:dyDescent="0.2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  <c r="AC575" s="88"/>
    </row>
    <row r="576" spans="1:29" ht="15.75" customHeight="1" x14ac:dyDescent="0.2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  <c r="AC576" s="88"/>
    </row>
    <row r="577" spans="1:29" ht="15.75" customHeight="1" x14ac:dyDescent="0.2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  <c r="AC577" s="88"/>
    </row>
    <row r="578" spans="1:29" ht="15.75" customHeight="1" x14ac:dyDescent="0.2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  <c r="AC578" s="88"/>
    </row>
    <row r="579" spans="1:29" ht="15.75" customHeight="1" x14ac:dyDescent="0.2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  <c r="AC579" s="88"/>
    </row>
    <row r="580" spans="1:29" ht="15.75" customHeight="1" x14ac:dyDescent="0.2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  <c r="AC580" s="88"/>
    </row>
    <row r="581" spans="1:29" ht="15.75" customHeight="1" x14ac:dyDescent="0.2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  <c r="AC581" s="88"/>
    </row>
    <row r="582" spans="1:29" ht="15.75" customHeight="1" x14ac:dyDescent="0.2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  <c r="AC582" s="88"/>
    </row>
    <row r="583" spans="1:29" ht="15.75" customHeight="1" x14ac:dyDescent="0.2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  <c r="AC583" s="88"/>
    </row>
    <row r="584" spans="1:29" ht="15.75" customHeight="1" x14ac:dyDescent="0.2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  <c r="AC584" s="88"/>
    </row>
    <row r="585" spans="1:29" ht="15.75" customHeight="1" x14ac:dyDescent="0.2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  <c r="AC585" s="88"/>
    </row>
    <row r="586" spans="1:29" ht="15.75" customHeight="1" x14ac:dyDescent="0.2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  <c r="AC586" s="88"/>
    </row>
    <row r="587" spans="1:29" ht="15.75" customHeight="1" x14ac:dyDescent="0.2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  <c r="AC587" s="88"/>
    </row>
    <row r="588" spans="1:29" ht="15.75" customHeight="1" x14ac:dyDescent="0.2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C588" s="88"/>
    </row>
    <row r="589" spans="1:29" ht="15.75" customHeight="1" x14ac:dyDescent="0.2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C589" s="88"/>
    </row>
    <row r="590" spans="1:29" ht="15.75" customHeight="1" x14ac:dyDescent="0.2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  <c r="AC590" s="88"/>
    </row>
    <row r="591" spans="1:29" ht="15.75" customHeight="1" x14ac:dyDescent="0.2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  <c r="AC591" s="88"/>
    </row>
    <row r="592" spans="1:29" ht="15.75" customHeight="1" x14ac:dyDescent="0.2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  <c r="AC592" s="88"/>
    </row>
    <row r="593" spans="1:29" ht="15.75" customHeight="1" x14ac:dyDescent="0.2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  <c r="AC593" s="88"/>
    </row>
    <row r="594" spans="1:29" ht="15.75" customHeight="1" x14ac:dyDescent="0.2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  <c r="AC594" s="88"/>
    </row>
    <row r="595" spans="1:29" ht="15.75" customHeight="1" x14ac:dyDescent="0.2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  <c r="AC595" s="88"/>
    </row>
    <row r="596" spans="1:29" ht="15.75" customHeight="1" x14ac:dyDescent="0.2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  <c r="AC596" s="88"/>
    </row>
    <row r="597" spans="1:29" ht="15.75" customHeight="1" x14ac:dyDescent="0.2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  <c r="AC597" s="88"/>
    </row>
    <row r="598" spans="1:29" ht="15.75" customHeight="1" x14ac:dyDescent="0.2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  <c r="AC598" s="88"/>
    </row>
    <row r="599" spans="1:29" ht="15.75" customHeight="1" x14ac:dyDescent="0.2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  <c r="AC599" s="88"/>
    </row>
    <row r="600" spans="1:29" ht="15.75" customHeight="1" x14ac:dyDescent="0.2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  <c r="AC600" s="88"/>
    </row>
    <row r="601" spans="1:29" ht="15.75" customHeight="1" x14ac:dyDescent="0.2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  <c r="AC601" s="88"/>
    </row>
    <row r="602" spans="1:29" ht="15.75" customHeight="1" x14ac:dyDescent="0.2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  <c r="AC602" s="88"/>
    </row>
    <row r="603" spans="1:29" ht="15.75" customHeight="1" x14ac:dyDescent="0.2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  <c r="AC603" s="88"/>
    </row>
    <row r="604" spans="1:29" ht="15.75" customHeight="1" x14ac:dyDescent="0.2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C604" s="88"/>
    </row>
    <row r="605" spans="1:29" ht="15.75" customHeight="1" x14ac:dyDescent="0.2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C605" s="88"/>
    </row>
    <row r="606" spans="1:29" ht="15.75" customHeight="1" x14ac:dyDescent="0.2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C606" s="88"/>
    </row>
    <row r="607" spans="1:29" ht="15.75" customHeight="1" x14ac:dyDescent="0.2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C607" s="88"/>
    </row>
    <row r="608" spans="1:29" ht="15.75" customHeight="1" x14ac:dyDescent="0.2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C608" s="88"/>
    </row>
    <row r="609" spans="1:29" ht="15.75" customHeight="1" x14ac:dyDescent="0.2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C609" s="88"/>
    </row>
    <row r="610" spans="1:29" ht="15.75" customHeight="1" x14ac:dyDescent="0.2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C610" s="88"/>
    </row>
    <row r="611" spans="1:29" ht="15.75" customHeight="1" x14ac:dyDescent="0.2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C611" s="88"/>
    </row>
    <row r="612" spans="1:29" ht="15.75" customHeight="1" x14ac:dyDescent="0.2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C612" s="88"/>
    </row>
    <row r="613" spans="1:29" ht="15.75" customHeight="1" x14ac:dyDescent="0.2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C613" s="88"/>
    </row>
    <row r="614" spans="1:29" ht="15.75" customHeight="1" x14ac:dyDescent="0.2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C614" s="88"/>
    </row>
    <row r="615" spans="1:29" ht="15.75" customHeight="1" x14ac:dyDescent="0.2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C615" s="88"/>
    </row>
    <row r="616" spans="1:29" ht="15.75" customHeight="1" x14ac:dyDescent="0.2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C616" s="88"/>
    </row>
    <row r="617" spans="1:29" ht="15.75" customHeight="1" x14ac:dyDescent="0.2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C617" s="88"/>
    </row>
    <row r="618" spans="1:29" ht="15.75" customHeight="1" x14ac:dyDescent="0.2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C618" s="88"/>
    </row>
    <row r="619" spans="1:29" ht="15.75" customHeight="1" x14ac:dyDescent="0.2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C619" s="88"/>
    </row>
    <row r="620" spans="1:29" ht="15.75" customHeight="1" x14ac:dyDescent="0.2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C620" s="88"/>
    </row>
    <row r="621" spans="1:29" ht="15.75" customHeight="1" x14ac:dyDescent="0.2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C621" s="88"/>
    </row>
    <row r="622" spans="1:29" ht="15.75" customHeight="1" x14ac:dyDescent="0.2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C622" s="88"/>
    </row>
    <row r="623" spans="1:29" ht="15.75" customHeight="1" x14ac:dyDescent="0.2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C623" s="88"/>
    </row>
    <row r="624" spans="1:29" ht="15.75" customHeight="1" x14ac:dyDescent="0.2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C624" s="88"/>
    </row>
    <row r="625" spans="1:29" ht="15.75" customHeight="1" x14ac:dyDescent="0.2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C625" s="88"/>
    </row>
    <row r="626" spans="1:29" ht="15.75" customHeight="1" x14ac:dyDescent="0.2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C626" s="88"/>
    </row>
    <row r="627" spans="1:29" ht="15.75" customHeight="1" x14ac:dyDescent="0.2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C627" s="88"/>
    </row>
    <row r="628" spans="1:29" ht="15.75" customHeight="1" x14ac:dyDescent="0.2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C628" s="88"/>
    </row>
    <row r="629" spans="1:29" ht="15.75" customHeight="1" x14ac:dyDescent="0.2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  <c r="AC629" s="88"/>
    </row>
    <row r="630" spans="1:29" ht="15.75" customHeight="1" x14ac:dyDescent="0.2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  <c r="AC630" s="88"/>
    </row>
    <row r="631" spans="1:29" ht="15.75" customHeight="1" x14ac:dyDescent="0.2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  <c r="AC631" s="88"/>
    </row>
    <row r="632" spans="1:29" ht="15.75" customHeight="1" x14ac:dyDescent="0.2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  <c r="AC632" s="88"/>
    </row>
    <row r="633" spans="1:29" ht="15.75" customHeight="1" x14ac:dyDescent="0.2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  <c r="AC633" s="88"/>
    </row>
    <row r="634" spans="1:29" ht="15.75" customHeight="1" x14ac:dyDescent="0.2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  <c r="AC634" s="88"/>
    </row>
    <row r="635" spans="1:29" ht="15.75" customHeight="1" x14ac:dyDescent="0.2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  <c r="AC635" s="88"/>
    </row>
    <row r="636" spans="1:29" ht="15.75" customHeight="1" x14ac:dyDescent="0.2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  <c r="AC636" s="88"/>
    </row>
    <row r="637" spans="1:29" ht="15.75" customHeight="1" x14ac:dyDescent="0.2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  <c r="AC637" s="88"/>
    </row>
    <row r="638" spans="1:29" ht="15.75" customHeight="1" x14ac:dyDescent="0.2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  <c r="AC638" s="88"/>
    </row>
    <row r="639" spans="1:29" ht="15.75" customHeight="1" x14ac:dyDescent="0.2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  <c r="AC639" s="88"/>
    </row>
    <row r="640" spans="1:29" ht="15.75" customHeight="1" x14ac:dyDescent="0.2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  <c r="AC640" s="88"/>
    </row>
    <row r="641" spans="1:29" ht="15.75" customHeight="1" x14ac:dyDescent="0.2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  <c r="AC641" s="88"/>
    </row>
    <row r="642" spans="1:29" ht="15.75" customHeight="1" x14ac:dyDescent="0.2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  <c r="AC642" s="88"/>
    </row>
    <row r="643" spans="1:29" ht="15.75" customHeight="1" x14ac:dyDescent="0.2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  <c r="AC643" s="88"/>
    </row>
    <row r="644" spans="1:29" ht="15.75" customHeight="1" x14ac:dyDescent="0.2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  <c r="AC644" s="88"/>
    </row>
    <row r="645" spans="1:29" ht="15.75" customHeight="1" x14ac:dyDescent="0.2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  <c r="AC645" s="88"/>
    </row>
    <row r="646" spans="1:29" ht="15.75" customHeight="1" x14ac:dyDescent="0.2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  <c r="AC646" s="88"/>
    </row>
    <row r="647" spans="1:29" ht="15.75" customHeight="1" x14ac:dyDescent="0.2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  <c r="AC647" s="88"/>
    </row>
    <row r="648" spans="1:29" ht="15.75" customHeight="1" x14ac:dyDescent="0.2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  <c r="AC648" s="88"/>
    </row>
    <row r="649" spans="1:29" ht="15.75" customHeight="1" x14ac:dyDescent="0.2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  <c r="AC649" s="88"/>
    </row>
    <row r="650" spans="1:29" ht="15.75" customHeight="1" x14ac:dyDescent="0.2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  <c r="AC650" s="88"/>
    </row>
    <row r="651" spans="1:29" ht="15.75" customHeight="1" x14ac:dyDescent="0.2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  <c r="AC651" s="88"/>
    </row>
    <row r="652" spans="1:29" ht="15.75" customHeight="1" x14ac:dyDescent="0.2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  <c r="AC652" s="88"/>
    </row>
    <row r="653" spans="1:29" ht="15.75" customHeight="1" x14ac:dyDescent="0.2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  <c r="AC653" s="88"/>
    </row>
    <row r="654" spans="1:29" ht="15.75" customHeight="1" x14ac:dyDescent="0.2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C654" s="88"/>
    </row>
    <row r="655" spans="1:29" ht="15.75" customHeight="1" x14ac:dyDescent="0.2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C655" s="88"/>
    </row>
    <row r="656" spans="1:29" ht="15.75" customHeight="1" x14ac:dyDescent="0.2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  <c r="AC656" s="88"/>
    </row>
    <row r="657" spans="1:29" ht="15.75" customHeight="1" x14ac:dyDescent="0.2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  <c r="AC657" s="88"/>
    </row>
    <row r="658" spans="1:29" ht="15.75" customHeight="1" x14ac:dyDescent="0.2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  <c r="AC658" s="88"/>
    </row>
    <row r="659" spans="1:29" ht="15.75" customHeight="1" x14ac:dyDescent="0.2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  <c r="AC659" s="88"/>
    </row>
    <row r="660" spans="1:29" ht="15.75" customHeight="1" x14ac:dyDescent="0.2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  <c r="AC660" s="88"/>
    </row>
    <row r="661" spans="1:29" ht="15.75" customHeight="1" x14ac:dyDescent="0.2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  <c r="AC661" s="88"/>
    </row>
    <row r="662" spans="1:29" ht="15.75" customHeight="1" x14ac:dyDescent="0.2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  <c r="AC662" s="88"/>
    </row>
    <row r="663" spans="1:29" ht="15.75" customHeight="1" x14ac:dyDescent="0.2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  <c r="AC663" s="88"/>
    </row>
    <row r="664" spans="1:29" ht="15.75" customHeight="1" x14ac:dyDescent="0.2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  <c r="AC664" s="88"/>
    </row>
    <row r="665" spans="1:29" ht="15.75" customHeight="1" x14ac:dyDescent="0.2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  <c r="AC665" s="88"/>
    </row>
    <row r="666" spans="1:29" ht="15.75" customHeight="1" x14ac:dyDescent="0.2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  <c r="AC666" s="88"/>
    </row>
    <row r="667" spans="1:29" ht="15.75" customHeight="1" x14ac:dyDescent="0.2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  <c r="AC667" s="88"/>
    </row>
    <row r="668" spans="1:29" ht="15.75" customHeight="1" x14ac:dyDescent="0.2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  <c r="AC668" s="88"/>
    </row>
    <row r="669" spans="1:29" ht="15.75" customHeight="1" x14ac:dyDescent="0.2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  <c r="AC669" s="88"/>
    </row>
    <row r="670" spans="1:29" ht="15.75" customHeight="1" x14ac:dyDescent="0.2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  <c r="AC670" s="88"/>
    </row>
    <row r="671" spans="1:29" ht="15.75" customHeight="1" x14ac:dyDescent="0.2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  <c r="AC671" s="88"/>
    </row>
    <row r="672" spans="1:29" ht="15.75" customHeight="1" x14ac:dyDescent="0.2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  <c r="AC672" s="88"/>
    </row>
    <row r="673" spans="1:29" ht="15.75" customHeight="1" x14ac:dyDescent="0.2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  <c r="AC673" s="88"/>
    </row>
    <row r="674" spans="1:29" ht="15.75" customHeight="1" x14ac:dyDescent="0.2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  <c r="AC674" s="88"/>
    </row>
    <row r="675" spans="1:29" ht="15.75" customHeight="1" x14ac:dyDescent="0.2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  <c r="AC675" s="88"/>
    </row>
    <row r="676" spans="1:29" ht="15.75" customHeight="1" x14ac:dyDescent="0.2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  <c r="AC676" s="88"/>
    </row>
    <row r="677" spans="1:29" ht="15.75" customHeight="1" x14ac:dyDescent="0.2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  <c r="AC677" s="88"/>
    </row>
    <row r="678" spans="1:29" ht="15.75" customHeight="1" x14ac:dyDescent="0.2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  <c r="AC678" s="88"/>
    </row>
    <row r="679" spans="1:29" ht="15.75" customHeight="1" x14ac:dyDescent="0.2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  <c r="AC679" s="88"/>
    </row>
    <row r="680" spans="1:29" ht="15.75" customHeight="1" x14ac:dyDescent="0.2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C680" s="88"/>
    </row>
    <row r="681" spans="1:29" ht="15.75" customHeight="1" x14ac:dyDescent="0.2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C681" s="88"/>
    </row>
    <row r="682" spans="1:29" ht="15.75" customHeight="1" x14ac:dyDescent="0.2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  <c r="AC682" s="88"/>
    </row>
    <row r="683" spans="1:29" ht="15.75" customHeight="1" x14ac:dyDescent="0.2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  <c r="AC683" s="88"/>
    </row>
    <row r="684" spans="1:29" ht="15.75" customHeight="1" x14ac:dyDescent="0.2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  <c r="AC684" s="88"/>
    </row>
    <row r="685" spans="1:29" ht="15.75" customHeight="1" x14ac:dyDescent="0.2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  <c r="AC685" s="88"/>
    </row>
    <row r="686" spans="1:29" ht="15.75" customHeight="1" x14ac:dyDescent="0.2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  <c r="AC686" s="88"/>
    </row>
    <row r="687" spans="1:29" ht="15.75" customHeight="1" x14ac:dyDescent="0.2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  <c r="AC687" s="88"/>
    </row>
    <row r="688" spans="1:29" ht="15.75" customHeight="1" x14ac:dyDescent="0.2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  <c r="AC688" s="88"/>
    </row>
    <row r="689" spans="1:29" ht="15.75" customHeight="1" x14ac:dyDescent="0.2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  <c r="AC689" s="88"/>
    </row>
    <row r="690" spans="1:29" ht="15.75" customHeight="1" x14ac:dyDescent="0.2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  <c r="AC690" s="88"/>
    </row>
    <row r="691" spans="1:29" ht="15.75" customHeight="1" x14ac:dyDescent="0.2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  <c r="AC691" s="88"/>
    </row>
    <row r="692" spans="1:29" ht="15.75" customHeight="1" x14ac:dyDescent="0.2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  <c r="AC692" s="88"/>
    </row>
    <row r="693" spans="1:29" ht="15.75" customHeight="1" x14ac:dyDescent="0.2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  <c r="AC693" s="88"/>
    </row>
    <row r="694" spans="1:29" ht="15.75" customHeight="1" x14ac:dyDescent="0.2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  <c r="AC694" s="88"/>
    </row>
    <row r="695" spans="1:29" ht="15.75" customHeight="1" x14ac:dyDescent="0.2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C695" s="88"/>
    </row>
    <row r="696" spans="1:29" ht="15.75" customHeight="1" x14ac:dyDescent="0.2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C696" s="88"/>
    </row>
    <row r="697" spans="1:29" ht="15.75" customHeight="1" x14ac:dyDescent="0.2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  <c r="AC697" s="88"/>
    </row>
    <row r="698" spans="1:29" ht="15.75" customHeight="1" x14ac:dyDescent="0.2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  <c r="AC698" s="88"/>
    </row>
    <row r="699" spans="1:29" ht="15.75" customHeight="1" x14ac:dyDescent="0.2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  <c r="AC699" s="88"/>
    </row>
    <row r="700" spans="1:29" ht="15.75" customHeight="1" x14ac:dyDescent="0.2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  <c r="AC700" s="88"/>
    </row>
    <row r="701" spans="1:29" ht="15.75" customHeight="1" x14ac:dyDescent="0.2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  <c r="AC701" s="88"/>
    </row>
    <row r="702" spans="1:29" ht="15.75" customHeight="1" x14ac:dyDescent="0.2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  <c r="AC702" s="88"/>
    </row>
    <row r="703" spans="1:29" ht="15.75" customHeight="1" x14ac:dyDescent="0.2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  <c r="AC703" s="88"/>
    </row>
    <row r="704" spans="1:29" ht="15.75" customHeight="1" x14ac:dyDescent="0.2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  <c r="AC704" s="88"/>
    </row>
    <row r="705" spans="1:29" ht="15.75" customHeight="1" x14ac:dyDescent="0.2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  <c r="AC705" s="88"/>
    </row>
    <row r="706" spans="1:29" ht="15.75" customHeight="1" x14ac:dyDescent="0.2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  <c r="AC706" s="88"/>
    </row>
    <row r="707" spans="1:29" ht="15.75" customHeight="1" x14ac:dyDescent="0.2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  <c r="AC707" s="88"/>
    </row>
    <row r="708" spans="1:29" ht="15.75" customHeight="1" x14ac:dyDescent="0.2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  <c r="AC708" s="88"/>
    </row>
    <row r="709" spans="1:29" ht="15.75" customHeight="1" x14ac:dyDescent="0.2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  <c r="AC709" s="88"/>
    </row>
    <row r="710" spans="1:29" ht="15.75" customHeight="1" x14ac:dyDescent="0.2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  <c r="AC710" s="88"/>
    </row>
    <row r="711" spans="1:29" ht="15.75" customHeight="1" x14ac:dyDescent="0.2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  <c r="AC711" s="88"/>
    </row>
    <row r="712" spans="1:29" ht="15.75" customHeight="1" x14ac:dyDescent="0.2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  <c r="AC712" s="88"/>
    </row>
    <row r="713" spans="1:29" ht="15.75" customHeight="1" x14ac:dyDescent="0.2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  <c r="AC713" s="88"/>
    </row>
    <row r="714" spans="1:29" ht="15.75" customHeight="1" x14ac:dyDescent="0.2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  <c r="AC714" s="88"/>
    </row>
    <row r="715" spans="1:29" ht="15.75" customHeight="1" x14ac:dyDescent="0.2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  <c r="AC715" s="88"/>
    </row>
    <row r="716" spans="1:29" ht="15.75" customHeight="1" x14ac:dyDescent="0.2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  <c r="AC716" s="88"/>
    </row>
    <row r="717" spans="1:29" ht="15.75" customHeight="1" x14ac:dyDescent="0.2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  <c r="AC717" s="88"/>
    </row>
    <row r="718" spans="1:29" ht="15.75" customHeight="1" x14ac:dyDescent="0.2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  <c r="AC718" s="88"/>
    </row>
    <row r="719" spans="1:29" ht="15.75" customHeight="1" x14ac:dyDescent="0.2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  <c r="AC719" s="88"/>
    </row>
    <row r="720" spans="1:29" ht="15.75" customHeight="1" x14ac:dyDescent="0.2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  <c r="AC720" s="88"/>
    </row>
    <row r="721" spans="1:29" ht="15.75" customHeight="1" x14ac:dyDescent="0.2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  <c r="AC721" s="88"/>
    </row>
    <row r="722" spans="1:29" ht="15.75" customHeight="1" x14ac:dyDescent="0.2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  <c r="AC722" s="88"/>
    </row>
    <row r="723" spans="1:29" ht="15.75" customHeight="1" x14ac:dyDescent="0.2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  <c r="AC723" s="88"/>
    </row>
    <row r="724" spans="1:29" ht="15.75" customHeight="1" x14ac:dyDescent="0.2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  <c r="AC724" s="88"/>
    </row>
    <row r="725" spans="1:29" ht="15.75" customHeight="1" x14ac:dyDescent="0.2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  <c r="AC725" s="88"/>
    </row>
    <row r="726" spans="1:29" ht="15.75" customHeight="1" x14ac:dyDescent="0.2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  <c r="AC726" s="88"/>
    </row>
    <row r="727" spans="1:29" ht="15.75" customHeight="1" x14ac:dyDescent="0.2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  <c r="AC727" s="88"/>
    </row>
    <row r="728" spans="1:29" ht="15.75" customHeight="1" x14ac:dyDescent="0.2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  <c r="AC728" s="88"/>
    </row>
    <row r="729" spans="1:29" ht="15.75" customHeight="1" x14ac:dyDescent="0.2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  <c r="AC729" s="88"/>
    </row>
    <row r="730" spans="1:29" ht="15.75" customHeight="1" x14ac:dyDescent="0.2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  <c r="AC730" s="88"/>
    </row>
    <row r="731" spans="1:29" ht="15.75" customHeight="1" x14ac:dyDescent="0.2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  <c r="AC731" s="88"/>
    </row>
    <row r="732" spans="1:29" ht="15.75" customHeight="1" x14ac:dyDescent="0.2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  <c r="AC732" s="88"/>
    </row>
    <row r="733" spans="1:29" ht="15.75" customHeight="1" x14ac:dyDescent="0.2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  <c r="AC733" s="88"/>
    </row>
    <row r="734" spans="1:29" ht="15.75" customHeight="1" x14ac:dyDescent="0.2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  <c r="AC734" s="88"/>
    </row>
    <row r="735" spans="1:29" ht="15.75" customHeight="1" x14ac:dyDescent="0.2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  <c r="AC735" s="88"/>
    </row>
    <row r="736" spans="1:29" ht="15.75" customHeight="1" x14ac:dyDescent="0.2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  <c r="AC736" s="88"/>
    </row>
    <row r="737" spans="1:29" ht="15.75" customHeight="1" x14ac:dyDescent="0.2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  <c r="AC737" s="88"/>
    </row>
    <row r="738" spans="1:29" ht="15.75" customHeight="1" x14ac:dyDescent="0.2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  <c r="AC738" s="88"/>
    </row>
    <row r="739" spans="1:29" ht="15.75" customHeight="1" x14ac:dyDescent="0.2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  <c r="AC739" s="88"/>
    </row>
    <row r="740" spans="1:29" ht="15.75" customHeight="1" x14ac:dyDescent="0.2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  <c r="AC740" s="88"/>
    </row>
    <row r="741" spans="1:29" ht="15.75" customHeight="1" x14ac:dyDescent="0.2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  <c r="AC741" s="88"/>
    </row>
    <row r="742" spans="1:29" ht="15.75" customHeight="1" x14ac:dyDescent="0.2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  <c r="AC742" s="88"/>
    </row>
    <row r="743" spans="1:29" ht="15.75" customHeight="1" x14ac:dyDescent="0.2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  <c r="AC743" s="88"/>
    </row>
    <row r="744" spans="1:29" ht="15.75" customHeight="1" x14ac:dyDescent="0.2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  <c r="AC744" s="88"/>
    </row>
    <row r="745" spans="1:29" ht="15.75" customHeight="1" x14ac:dyDescent="0.2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  <c r="AC745" s="88"/>
    </row>
    <row r="746" spans="1:29" ht="15.75" customHeight="1" x14ac:dyDescent="0.2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  <c r="AC746" s="88"/>
    </row>
    <row r="747" spans="1:29" ht="15.75" customHeight="1" x14ac:dyDescent="0.2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  <c r="AC747" s="88"/>
    </row>
    <row r="748" spans="1:29" ht="15.75" customHeight="1" x14ac:dyDescent="0.2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  <c r="AC748" s="88"/>
    </row>
    <row r="749" spans="1:29" ht="15.75" customHeight="1" x14ac:dyDescent="0.2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  <c r="AC749" s="88"/>
    </row>
    <row r="750" spans="1:29" ht="15.75" customHeight="1" x14ac:dyDescent="0.2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  <c r="AC750" s="88"/>
    </row>
    <row r="751" spans="1:29" ht="15.75" customHeight="1" x14ac:dyDescent="0.2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  <c r="AC751" s="88"/>
    </row>
    <row r="752" spans="1:29" ht="15.75" customHeight="1" x14ac:dyDescent="0.2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  <c r="AC752" s="88"/>
    </row>
    <row r="753" spans="1:29" ht="15.75" customHeight="1" x14ac:dyDescent="0.2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  <c r="AC753" s="88"/>
    </row>
    <row r="754" spans="1:29" ht="15.75" customHeight="1" x14ac:dyDescent="0.2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  <c r="AC754" s="88"/>
    </row>
    <row r="755" spans="1:29" ht="15.75" customHeight="1" x14ac:dyDescent="0.2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  <c r="AC755" s="88"/>
    </row>
    <row r="756" spans="1:29" ht="15.75" customHeight="1" x14ac:dyDescent="0.2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  <c r="AC756" s="88"/>
    </row>
    <row r="757" spans="1:29" ht="15.75" customHeight="1" x14ac:dyDescent="0.2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  <c r="AC757" s="88"/>
    </row>
    <row r="758" spans="1:29" ht="15.75" customHeight="1" x14ac:dyDescent="0.2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  <c r="AC758" s="88"/>
    </row>
    <row r="759" spans="1:29" ht="15.75" customHeight="1" x14ac:dyDescent="0.2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  <c r="AC759" s="88"/>
    </row>
    <row r="760" spans="1:29" ht="15.75" customHeight="1" x14ac:dyDescent="0.2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  <c r="AC760" s="88"/>
    </row>
    <row r="761" spans="1:29" ht="15.75" customHeight="1" x14ac:dyDescent="0.2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  <c r="AC761" s="88"/>
    </row>
    <row r="762" spans="1:29" ht="15.75" customHeight="1" x14ac:dyDescent="0.2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  <c r="AC762" s="88"/>
    </row>
    <row r="763" spans="1:29" ht="15.75" customHeight="1" x14ac:dyDescent="0.2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  <c r="AC763" s="88"/>
    </row>
    <row r="764" spans="1:29" ht="15.75" customHeight="1" x14ac:dyDescent="0.2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  <c r="AC764" s="88"/>
    </row>
    <row r="765" spans="1:29" ht="15.75" customHeight="1" x14ac:dyDescent="0.2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  <c r="AC765" s="88"/>
    </row>
    <row r="766" spans="1:29" ht="15.75" customHeight="1" x14ac:dyDescent="0.2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  <c r="AC766" s="88"/>
    </row>
    <row r="767" spans="1:29" ht="15.75" customHeight="1" x14ac:dyDescent="0.2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  <c r="AC767" s="88"/>
    </row>
    <row r="768" spans="1:29" ht="15.75" customHeight="1" x14ac:dyDescent="0.2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  <c r="AC768" s="88"/>
    </row>
    <row r="769" spans="1:29" ht="15.75" customHeight="1" x14ac:dyDescent="0.2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  <c r="AC769" s="88"/>
    </row>
    <row r="770" spans="1:29" ht="15.75" customHeight="1" x14ac:dyDescent="0.2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  <c r="AC770" s="88"/>
    </row>
    <row r="771" spans="1:29" ht="15.75" customHeight="1" x14ac:dyDescent="0.2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  <c r="AC771" s="88"/>
    </row>
    <row r="772" spans="1:29" ht="15.75" customHeight="1" x14ac:dyDescent="0.2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  <c r="AC772" s="88"/>
    </row>
    <row r="773" spans="1:29" ht="15.75" customHeight="1" x14ac:dyDescent="0.2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  <c r="AC773" s="88"/>
    </row>
    <row r="774" spans="1:29" ht="15.75" customHeight="1" x14ac:dyDescent="0.2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  <c r="AC774" s="88"/>
    </row>
    <row r="775" spans="1:29" ht="15.75" customHeight="1" x14ac:dyDescent="0.2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  <c r="AC775" s="88"/>
    </row>
    <row r="776" spans="1:29" ht="15.75" customHeight="1" x14ac:dyDescent="0.2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  <c r="AC776" s="88"/>
    </row>
    <row r="777" spans="1:29" ht="15.75" customHeight="1" x14ac:dyDescent="0.2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  <c r="AC777" s="88"/>
    </row>
    <row r="778" spans="1:29" ht="15.75" customHeight="1" x14ac:dyDescent="0.2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  <c r="AC778" s="88"/>
    </row>
    <row r="779" spans="1:29" ht="15.75" customHeight="1" x14ac:dyDescent="0.2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  <c r="AC779" s="88"/>
    </row>
    <row r="780" spans="1:29" ht="15.75" customHeight="1" x14ac:dyDescent="0.2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  <c r="AC780" s="88"/>
    </row>
    <row r="781" spans="1:29" ht="15.75" customHeight="1" x14ac:dyDescent="0.2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  <c r="AC781" s="88"/>
    </row>
    <row r="782" spans="1:29" ht="15.75" customHeight="1" x14ac:dyDescent="0.2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  <c r="AC782" s="88"/>
    </row>
    <row r="783" spans="1:29" ht="15.75" customHeight="1" x14ac:dyDescent="0.2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  <c r="AC783" s="88"/>
    </row>
    <row r="784" spans="1:29" ht="15.75" customHeight="1" x14ac:dyDescent="0.2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  <c r="AC784" s="88"/>
    </row>
    <row r="785" spans="1:29" ht="15.75" customHeight="1" x14ac:dyDescent="0.2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  <c r="AC785" s="88"/>
    </row>
    <row r="786" spans="1:29" ht="15.75" customHeight="1" x14ac:dyDescent="0.2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  <c r="AC786" s="88"/>
    </row>
    <row r="787" spans="1:29" ht="15.75" customHeight="1" x14ac:dyDescent="0.2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  <c r="AC787" s="88"/>
    </row>
    <row r="788" spans="1:29" ht="15.75" customHeight="1" x14ac:dyDescent="0.2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  <c r="AC788" s="88"/>
    </row>
    <row r="789" spans="1:29" ht="15.75" customHeight="1" x14ac:dyDescent="0.2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  <c r="AC789" s="88"/>
    </row>
    <row r="790" spans="1:29" ht="15.75" customHeight="1" x14ac:dyDescent="0.2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  <c r="AC790" s="88"/>
    </row>
    <row r="791" spans="1:29" ht="15.75" customHeight="1" x14ac:dyDescent="0.2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  <c r="AC791" s="88"/>
    </row>
    <row r="792" spans="1:29" ht="15.75" customHeight="1" x14ac:dyDescent="0.2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  <c r="AC792" s="88"/>
    </row>
    <row r="793" spans="1:29" ht="15.75" customHeight="1" x14ac:dyDescent="0.2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  <c r="AC793" s="88"/>
    </row>
    <row r="794" spans="1:29" ht="15.75" customHeight="1" x14ac:dyDescent="0.2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  <c r="AC794" s="88"/>
    </row>
    <row r="795" spans="1:29" ht="15.75" customHeight="1" x14ac:dyDescent="0.2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  <c r="AC795" s="88"/>
    </row>
    <row r="796" spans="1:29" ht="15.75" customHeight="1" x14ac:dyDescent="0.2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  <c r="AC796" s="88"/>
    </row>
    <row r="797" spans="1:29" ht="15.75" customHeight="1" x14ac:dyDescent="0.2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  <c r="AC797" s="88"/>
    </row>
    <row r="798" spans="1:29" ht="15.75" customHeight="1" x14ac:dyDescent="0.2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  <c r="AC798" s="88"/>
    </row>
    <row r="799" spans="1:29" ht="15.75" customHeight="1" x14ac:dyDescent="0.2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  <c r="AC799" s="88"/>
    </row>
    <row r="800" spans="1:29" ht="15.75" customHeight="1" x14ac:dyDescent="0.2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  <c r="AC800" s="88"/>
    </row>
    <row r="801" spans="1:29" ht="15.75" customHeight="1" x14ac:dyDescent="0.2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  <c r="AC801" s="88"/>
    </row>
    <row r="802" spans="1:29" ht="15.75" customHeight="1" x14ac:dyDescent="0.2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  <c r="AC802" s="88"/>
    </row>
    <row r="803" spans="1:29" ht="15.75" customHeight="1" x14ac:dyDescent="0.2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  <c r="AC803" s="88"/>
    </row>
    <row r="804" spans="1:29" ht="15.75" customHeight="1" x14ac:dyDescent="0.2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  <c r="AC804" s="88"/>
    </row>
    <row r="805" spans="1:29" ht="15.75" customHeight="1" x14ac:dyDescent="0.2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  <c r="AC805" s="88"/>
    </row>
    <row r="806" spans="1:29" ht="15.75" customHeight="1" x14ac:dyDescent="0.2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  <c r="AC806" s="88"/>
    </row>
    <row r="807" spans="1:29" ht="15.75" customHeight="1" x14ac:dyDescent="0.2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  <c r="AC807" s="88"/>
    </row>
    <row r="808" spans="1:29" ht="15.75" customHeight="1" x14ac:dyDescent="0.2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  <c r="AC808" s="88"/>
    </row>
    <row r="809" spans="1:29" ht="15.75" customHeight="1" x14ac:dyDescent="0.2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  <c r="AC809" s="88"/>
    </row>
    <row r="810" spans="1:29" ht="15.75" customHeight="1" x14ac:dyDescent="0.2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  <c r="AC810" s="88"/>
    </row>
    <row r="811" spans="1:29" ht="15.75" customHeight="1" x14ac:dyDescent="0.2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  <c r="AC811" s="88"/>
    </row>
    <row r="812" spans="1:29" ht="15.75" customHeight="1" x14ac:dyDescent="0.2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  <c r="AC812" s="88"/>
    </row>
    <row r="813" spans="1:29" ht="15.75" customHeight="1" x14ac:dyDescent="0.2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  <c r="AC813" s="88"/>
    </row>
    <row r="814" spans="1:29" ht="15.75" customHeight="1" x14ac:dyDescent="0.2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  <c r="AC814" s="88"/>
    </row>
    <row r="815" spans="1:29" ht="15.75" customHeight="1" x14ac:dyDescent="0.2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  <c r="AC815" s="88"/>
    </row>
    <row r="816" spans="1:29" ht="15.75" customHeight="1" x14ac:dyDescent="0.2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  <c r="AC816" s="88"/>
    </row>
    <row r="817" spans="1:29" ht="15.75" customHeight="1" x14ac:dyDescent="0.2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  <c r="AC817" s="88"/>
    </row>
    <row r="818" spans="1:29" ht="15.75" customHeight="1" x14ac:dyDescent="0.2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  <c r="AC818" s="88"/>
    </row>
    <row r="819" spans="1:29" ht="15.75" customHeight="1" x14ac:dyDescent="0.2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  <c r="AC819" s="88"/>
    </row>
    <row r="820" spans="1:29" ht="15.75" customHeight="1" x14ac:dyDescent="0.2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  <c r="AC820" s="88"/>
    </row>
    <row r="821" spans="1:29" ht="15.75" customHeight="1" x14ac:dyDescent="0.2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  <c r="AC821" s="88"/>
    </row>
    <row r="822" spans="1:29" ht="15.75" customHeight="1" x14ac:dyDescent="0.2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  <c r="AC822" s="88"/>
    </row>
    <row r="823" spans="1:29" ht="15.75" customHeight="1" x14ac:dyDescent="0.2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  <c r="AC823" s="88"/>
    </row>
    <row r="824" spans="1:29" ht="15.75" customHeight="1" x14ac:dyDescent="0.2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  <c r="AC824" s="88"/>
    </row>
    <row r="825" spans="1:29" ht="15.75" customHeight="1" x14ac:dyDescent="0.2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  <c r="AC825" s="88"/>
    </row>
    <row r="826" spans="1:29" ht="15.75" customHeight="1" x14ac:dyDescent="0.2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  <c r="AC826" s="88"/>
    </row>
    <row r="827" spans="1:29" ht="15.75" customHeight="1" x14ac:dyDescent="0.2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  <c r="AC827" s="88"/>
    </row>
    <row r="828" spans="1:29" ht="15.75" customHeight="1" x14ac:dyDescent="0.2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  <c r="AC828" s="88"/>
    </row>
    <row r="829" spans="1:29" ht="15.75" customHeight="1" x14ac:dyDescent="0.2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  <c r="AC829" s="88"/>
    </row>
    <row r="830" spans="1:29" ht="15.75" customHeight="1" x14ac:dyDescent="0.2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  <c r="AC830" s="88"/>
    </row>
    <row r="831" spans="1:29" ht="15.75" customHeight="1" x14ac:dyDescent="0.2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  <c r="AC831" s="88"/>
    </row>
    <row r="832" spans="1:29" ht="15.75" customHeight="1" x14ac:dyDescent="0.2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  <c r="AC832" s="88"/>
    </row>
    <row r="833" spans="1:29" ht="15.75" customHeight="1" x14ac:dyDescent="0.2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  <c r="AC833" s="88"/>
    </row>
    <row r="834" spans="1:29" ht="15.75" customHeight="1" x14ac:dyDescent="0.2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  <c r="AC834" s="88"/>
    </row>
    <row r="835" spans="1:29" ht="15.75" customHeight="1" x14ac:dyDescent="0.2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  <c r="AC835" s="88"/>
    </row>
    <row r="836" spans="1:29" ht="15.75" customHeight="1" x14ac:dyDescent="0.2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  <c r="AC836" s="88"/>
    </row>
    <row r="837" spans="1:29" ht="15.75" customHeight="1" x14ac:dyDescent="0.2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  <c r="AC837" s="88"/>
    </row>
    <row r="838" spans="1:29" ht="15.75" customHeight="1" x14ac:dyDescent="0.2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  <c r="AC838" s="88"/>
    </row>
    <row r="839" spans="1:29" ht="15.75" customHeight="1" x14ac:dyDescent="0.2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  <c r="AC839" s="88"/>
    </row>
    <row r="840" spans="1:29" ht="15.75" customHeight="1" x14ac:dyDescent="0.2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  <c r="AC840" s="88"/>
    </row>
    <row r="841" spans="1:29" ht="15.75" customHeight="1" x14ac:dyDescent="0.2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  <c r="AC841" s="88"/>
    </row>
    <row r="842" spans="1:29" ht="15.75" customHeight="1" x14ac:dyDescent="0.2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  <c r="AC842" s="88"/>
    </row>
    <row r="843" spans="1:29" ht="15.75" customHeight="1" x14ac:dyDescent="0.2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  <c r="AC843" s="88"/>
    </row>
    <row r="844" spans="1:29" ht="15.75" customHeight="1" x14ac:dyDescent="0.2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  <c r="AC844" s="88"/>
    </row>
    <row r="845" spans="1:29" ht="15.75" customHeight="1" x14ac:dyDescent="0.2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  <c r="AC845" s="88"/>
    </row>
    <row r="846" spans="1:29" ht="15.75" customHeight="1" x14ac:dyDescent="0.2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  <c r="AC846" s="88"/>
    </row>
    <row r="847" spans="1:29" ht="15.75" customHeight="1" x14ac:dyDescent="0.2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  <c r="AC847" s="88"/>
    </row>
    <row r="848" spans="1:29" ht="15.75" customHeight="1" x14ac:dyDescent="0.2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  <c r="AC848" s="88"/>
    </row>
    <row r="849" spans="1:29" ht="15.75" customHeight="1" x14ac:dyDescent="0.2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  <c r="AC849" s="88"/>
    </row>
    <row r="850" spans="1:29" ht="15.75" customHeight="1" x14ac:dyDescent="0.2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  <c r="AC850" s="88"/>
    </row>
    <row r="851" spans="1:29" ht="15.75" customHeight="1" x14ac:dyDescent="0.2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  <c r="AC851" s="88"/>
    </row>
    <row r="852" spans="1:29" ht="15.75" customHeight="1" x14ac:dyDescent="0.2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  <c r="AC852" s="88"/>
    </row>
    <row r="853" spans="1:29" ht="15.75" customHeight="1" x14ac:dyDescent="0.2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  <c r="AC853" s="88"/>
    </row>
    <row r="854" spans="1:29" ht="15.75" customHeight="1" x14ac:dyDescent="0.2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  <c r="AC854" s="88"/>
    </row>
    <row r="855" spans="1:29" ht="15.75" customHeight="1" x14ac:dyDescent="0.2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  <c r="AC855" s="88"/>
    </row>
    <row r="856" spans="1:29" ht="15.75" customHeight="1" x14ac:dyDescent="0.2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  <c r="AC856" s="88"/>
    </row>
    <row r="857" spans="1:29" ht="15.75" customHeight="1" x14ac:dyDescent="0.2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  <c r="AC857" s="88"/>
    </row>
    <row r="858" spans="1:29" ht="15.75" customHeight="1" x14ac:dyDescent="0.2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  <c r="AC858" s="88"/>
    </row>
    <row r="859" spans="1:29" ht="15.75" customHeight="1" x14ac:dyDescent="0.2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  <c r="AC859" s="88"/>
    </row>
    <row r="860" spans="1:29" ht="15.75" customHeight="1" x14ac:dyDescent="0.2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  <c r="AC860" s="88"/>
    </row>
    <row r="861" spans="1:29" ht="15.75" customHeight="1" x14ac:dyDescent="0.2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  <c r="AC861" s="88"/>
    </row>
    <row r="862" spans="1:29" ht="15.75" customHeight="1" x14ac:dyDescent="0.2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  <c r="AC862" s="88"/>
    </row>
    <row r="863" spans="1:29" ht="15.75" customHeight="1" x14ac:dyDescent="0.2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  <c r="AC863" s="88"/>
    </row>
    <row r="864" spans="1:29" ht="15.75" customHeight="1" x14ac:dyDescent="0.2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  <c r="AC864" s="88"/>
    </row>
    <row r="865" spans="1:29" ht="15.75" customHeight="1" x14ac:dyDescent="0.2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  <c r="AC865" s="88"/>
    </row>
    <row r="866" spans="1:29" ht="15.75" customHeight="1" x14ac:dyDescent="0.2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  <c r="AC866" s="88"/>
    </row>
    <row r="867" spans="1:29" ht="15.75" customHeight="1" x14ac:dyDescent="0.2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  <c r="AC867" s="88"/>
    </row>
    <row r="868" spans="1:29" ht="15.75" customHeight="1" x14ac:dyDescent="0.2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  <c r="AC868" s="88"/>
    </row>
    <row r="869" spans="1:29" ht="15.75" customHeight="1" x14ac:dyDescent="0.2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  <c r="AC869" s="88"/>
    </row>
    <row r="870" spans="1:29" ht="15.75" customHeight="1" x14ac:dyDescent="0.2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  <c r="AC870" s="88"/>
    </row>
    <row r="871" spans="1:29" ht="15.75" customHeight="1" x14ac:dyDescent="0.2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  <c r="AC871" s="88"/>
    </row>
    <row r="872" spans="1:29" ht="15.75" customHeight="1" x14ac:dyDescent="0.2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  <c r="AC872" s="88"/>
    </row>
    <row r="873" spans="1:29" ht="15.75" customHeight="1" x14ac:dyDescent="0.2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  <c r="AC873" s="88"/>
    </row>
    <row r="874" spans="1:29" ht="15.75" customHeight="1" x14ac:dyDescent="0.2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  <c r="AC874" s="88"/>
    </row>
    <row r="875" spans="1:29" ht="15.75" customHeight="1" x14ac:dyDescent="0.2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  <c r="AC875" s="88"/>
    </row>
    <row r="876" spans="1:29" ht="15.75" customHeight="1" x14ac:dyDescent="0.2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  <c r="AC876" s="88"/>
    </row>
    <row r="877" spans="1:29" ht="15.75" customHeight="1" x14ac:dyDescent="0.2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  <c r="AC877" s="88"/>
    </row>
    <row r="878" spans="1:29" ht="15.75" customHeight="1" x14ac:dyDescent="0.2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  <c r="AC878" s="88"/>
    </row>
    <row r="879" spans="1:29" ht="15.75" customHeight="1" x14ac:dyDescent="0.2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  <c r="AC879" s="88"/>
    </row>
    <row r="880" spans="1:29" ht="15.75" customHeight="1" x14ac:dyDescent="0.2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  <c r="AC880" s="88"/>
    </row>
    <row r="881" spans="1:29" ht="15.75" customHeight="1" x14ac:dyDescent="0.2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  <c r="AC881" s="88"/>
    </row>
    <row r="882" spans="1:29" ht="15.75" customHeight="1" x14ac:dyDescent="0.2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  <c r="AC882" s="88"/>
    </row>
    <row r="883" spans="1:29" ht="15.75" customHeight="1" x14ac:dyDescent="0.2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  <c r="AC883" s="88"/>
    </row>
    <row r="884" spans="1:29" ht="15.75" customHeight="1" x14ac:dyDescent="0.2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  <c r="AC884" s="88"/>
    </row>
    <row r="885" spans="1:29" ht="15.75" customHeight="1" x14ac:dyDescent="0.2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  <c r="AC885" s="88"/>
    </row>
    <row r="886" spans="1:29" ht="15.75" customHeight="1" x14ac:dyDescent="0.2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  <c r="AC886" s="88"/>
    </row>
    <row r="887" spans="1:29" ht="15.75" customHeight="1" x14ac:dyDescent="0.2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  <c r="AC887" s="88"/>
    </row>
    <row r="888" spans="1:29" ht="15.75" customHeight="1" x14ac:dyDescent="0.2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  <c r="AC888" s="88"/>
    </row>
    <row r="889" spans="1:29" ht="15.75" customHeight="1" x14ac:dyDescent="0.2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  <c r="AC889" s="88"/>
    </row>
    <row r="890" spans="1:29" ht="15.75" customHeight="1" x14ac:dyDescent="0.2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  <c r="AC890" s="88"/>
    </row>
    <row r="891" spans="1:29" ht="15.75" customHeight="1" x14ac:dyDescent="0.2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  <c r="AC891" s="88"/>
    </row>
    <row r="892" spans="1:29" ht="15.75" customHeight="1" x14ac:dyDescent="0.2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  <c r="AC892" s="88"/>
    </row>
    <row r="893" spans="1:29" ht="15.75" customHeight="1" x14ac:dyDescent="0.2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  <c r="AC893" s="88"/>
    </row>
    <row r="894" spans="1:29" ht="15.75" customHeight="1" x14ac:dyDescent="0.2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  <c r="AC894" s="88"/>
    </row>
    <row r="895" spans="1:29" ht="15.75" customHeight="1" x14ac:dyDescent="0.2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  <c r="AC895" s="88"/>
    </row>
    <row r="896" spans="1:29" ht="15.75" customHeight="1" x14ac:dyDescent="0.2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  <c r="AC896" s="88"/>
    </row>
    <row r="897" spans="1:29" ht="15.75" customHeight="1" x14ac:dyDescent="0.2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  <c r="AC897" s="88"/>
    </row>
    <row r="898" spans="1:29" ht="15.75" customHeight="1" x14ac:dyDescent="0.2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  <c r="AC898" s="88"/>
    </row>
    <row r="899" spans="1:29" ht="15.75" customHeight="1" x14ac:dyDescent="0.2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  <c r="AC899" s="88"/>
    </row>
    <row r="900" spans="1:29" ht="15.75" customHeight="1" x14ac:dyDescent="0.2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  <c r="AC900" s="88"/>
    </row>
    <row r="901" spans="1:29" ht="15.75" customHeight="1" x14ac:dyDescent="0.2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  <c r="AC901" s="88"/>
    </row>
    <row r="902" spans="1:29" ht="15.75" customHeight="1" x14ac:dyDescent="0.2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  <c r="AC902" s="88"/>
    </row>
    <row r="903" spans="1:29" ht="15.75" customHeight="1" x14ac:dyDescent="0.2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  <c r="AC903" s="88"/>
    </row>
    <row r="904" spans="1:29" ht="15.75" customHeight="1" x14ac:dyDescent="0.2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  <c r="AC904" s="88"/>
    </row>
    <row r="905" spans="1:29" ht="15.75" customHeight="1" x14ac:dyDescent="0.2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  <c r="AC905" s="88"/>
    </row>
    <row r="906" spans="1:29" ht="15.75" customHeight="1" x14ac:dyDescent="0.2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  <c r="AC906" s="88"/>
    </row>
    <row r="907" spans="1:29" ht="15.75" customHeight="1" x14ac:dyDescent="0.2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  <c r="AC907" s="88"/>
    </row>
    <row r="908" spans="1:29" ht="15.75" customHeight="1" x14ac:dyDescent="0.2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  <c r="AC908" s="88"/>
    </row>
    <row r="909" spans="1:29" ht="15.75" customHeight="1" x14ac:dyDescent="0.2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  <c r="AC909" s="88"/>
    </row>
    <row r="910" spans="1:29" ht="15.75" customHeight="1" x14ac:dyDescent="0.2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  <c r="AC910" s="88"/>
    </row>
    <row r="911" spans="1:29" ht="15.75" customHeight="1" x14ac:dyDescent="0.2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  <c r="AC911" s="88"/>
    </row>
    <row r="912" spans="1:29" ht="15.75" customHeight="1" x14ac:dyDescent="0.2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  <c r="AC912" s="88"/>
    </row>
    <row r="913" spans="1:29" ht="15.75" customHeight="1" x14ac:dyDescent="0.2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  <c r="AC913" s="88"/>
    </row>
    <row r="914" spans="1:29" ht="15.75" customHeight="1" x14ac:dyDescent="0.2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  <c r="AC914" s="88"/>
    </row>
    <row r="915" spans="1:29" ht="15.75" customHeight="1" x14ac:dyDescent="0.2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  <c r="AC915" s="88"/>
    </row>
    <row r="916" spans="1:29" ht="15.75" customHeight="1" x14ac:dyDescent="0.2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  <c r="AC916" s="88"/>
    </row>
    <row r="917" spans="1:29" ht="15.75" customHeight="1" x14ac:dyDescent="0.2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  <c r="AC917" s="88"/>
    </row>
    <row r="918" spans="1:29" ht="15.75" customHeight="1" x14ac:dyDescent="0.2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  <c r="AC918" s="88"/>
    </row>
    <row r="919" spans="1:29" ht="15.75" customHeight="1" x14ac:dyDescent="0.2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  <c r="AC919" s="88"/>
    </row>
    <row r="920" spans="1:29" ht="15.75" customHeight="1" x14ac:dyDescent="0.2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  <c r="AC920" s="88"/>
    </row>
    <row r="921" spans="1:29" ht="15.75" customHeight="1" x14ac:dyDescent="0.2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  <c r="AC921" s="88"/>
    </row>
    <row r="922" spans="1:29" ht="15.75" customHeight="1" x14ac:dyDescent="0.2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  <c r="AC922" s="88"/>
    </row>
    <row r="923" spans="1:29" ht="15.75" customHeight="1" x14ac:dyDescent="0.2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  <c r="AC923" s="88"/>
    </row>
    <row r="924" spans="1:29" ht="15.75" customHeight="1" x14ac:dyDescent="0.2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  <c r="AC924" s="88"/>
    </row>
    <row r="925" spans="1:29" ht="15.75" customHeight="1" x14ac:dyDescent="0.2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  <c r="AC925" s="88"/>
    </row>
    <row r="926" spans="1:29" ht="15.75" customHeight="1" x14ac:dyDescent="0.2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  <c r="AC926" s="88"/>
    </row>
    <row r="927" spans="1:29" ht="15.75" customHeight="1" x14ac:dyDescent="0.2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  <c r="AC927" s="88"/>
    </row>
    <row r="928" spans="1:29" ht="15.75" customHeight="1" x14ac:dyDescent="0.2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  <c r="AC928" s="88"/>
    </row>
    <row r="929" spans="1:29" ht="15.75" customHeight="1" x14ac:dyDescent="0.2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  <c r="AC929" s="88"/>
    </row>
    <row r="930" spans="1:29" ht="15.75" customHeight="1" x14ac:dyDescent="0.2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  <c r="AC930" s="88"/>
    </row>
    <row r="931" spans="1:29" ht="15.75" customHeight="1" x14ac:dyDescent="0.2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  <c r="AC931" s="88"/>
    </row>
    <row r="932" spans="1:29" ht="15.75" customHeight="1" x14ac:dyDescent="0.2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  <c r="AC932" s="88"/>
    </row>
    <row r="933" spans="1:29" ht="15.75" customHeight="1" x14ac:dyDescent="0.2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  <c r="AC933" s="88"/>
    </row>
    <row r="934" spans="1:29" ht="15.75" customHeight="1" x14ac:dyDescent="0.2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  <c r="AC934" s="88"/>
    </row>
    <row r="935" spans="1:29" ht="15.75" customHeight="1" x14ac:dyDescent="0.2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  <c r="AC935" s="88"/>
    </row>
    <row r="936" spans="1:29" ht="15.75" customHeight="1" x14ac:dyDescent="0.2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  <c r="AC936" s="88"/>
    </row>
    <row r="937" spans="1:29" ht="15.75" customHeight="1" x14ac:dyDescent="0.2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  <c r="AC937" s="88"/>
    </row>
    <row r="938" spans="1:29" ht="15.75" customHeight="1" x14ac:dyDescent="0.2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  <c r="AC938" s="88"/>
    </row>
    <row r="939" spans="1:29" ht="15.75" customHeight="1" x14ac:dyDescent="0.2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  <c r="AC939" s="88"/>
    </row>
    <row r="940" spans="1:29" ht="15.75" customHeight="1" x14ac:dyDescent="0.2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  <c r="AC940" s="88"/>
    </row>
    <row r="941" spans="1:29" ht="15.75" customHeight="1" x14ac:dyDescent="0.2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  <c r="AC941" s="88"/>
    </row>
    <row r="942" spans="1:29" ht="15.75" customHeight="1" x14ac:dyDescent="0.2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  <c r="AC942" s="88"/>
    </row>
    <row r="943" spans="1:29" ht="15.75" customHeight="1" x14ac:dyDescent="0.2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  <c r="AC943" s="88"/>
    </row>
    <row r="944" spans="1:29" ht="15.75" customHeight="1" x14ac:dyDescent="0.2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  <c r="AC944" s="88"/>
    </row>
    <row r="945" spans="1:29" ht="15.75" customHeight="1" x14ac:dyDescent="0.2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  <c r="AC945" s="88"/>
    </row>
    <row r="946" spans="1:29" ht="15.75" customHeight="1" x14ac:dyDescent="0.2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  <c r="AC946" s="88"/>
    </row>
    <row r="947" spans="1:29" ht="15.75" customHeight="1" x14ac:dyDescent="0.2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  <c r="AC947" s="88"/>
    </row>
    <row r="948" spans="1:29" ht="15.75" customHeight="1" x14ac:dyDescent="0.2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  <c r="AC948" s="88"/>
    </row>
    <row r="949" spans="1:29" ht="15.75" customHeight="1" x14ac:dyDescent="0.2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  <c r="AC949" s="88"/>
    </row>
    <row r="950" spans="1:29" ht="15.75" customHeight="1" x14ac:dyDescent="0.2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  <c r="AC950" s="88"/>
    </row>
    <row r="951" spans="1:29" ht="15.75" customHeight="1" x14ac:dyDescent="0.2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  <c r="AC951" s="88"/>
    </row>
    <row r="952" spans="1:29" ht="15.75" customHeight="1" x14ac:dyDescent="0.2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  <c r="AC952" s="88"/>
    </row>
    <row r="953" spans="1:29" ht="15.75" customHeight="1" x14ac:dyDescent="0.2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  <c r="AC953" s="88"/>
    </row>
    <row r="954" spans="1:29" ht="15.75" customHeight="1" x14ac:dyDescent="0.2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  <c r="AC954" s="88"/>
    </row>
    <row r="955" spans="1:29" ht="15.75" customHeight="1" x14ac:dyDescent="0.2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  <c r="AC955" s="88"/>
    </row>
    <row r="956" spans="1:29" ht="15.75" customHeight="1" x14ac:dyDescent="0.2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  <c r="AC956" s="88"/>
    </row>
    <row r="957" spans="1:29" ht="15.75" customHeight="1" x14ac:dyDescent="0.2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  <c r="AC957" s="88"/>
    </row>
    <row r="958" spans="1:29" ht="15.75" customHeight="1" x14ac:dyDescent="0.2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  <c r="AC958" s="88"/>
    </row>
    <row r="959" spans="1:29" ht="15.75" customHeight="1" x14ac:dyDescent="0.2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  <c r="AC959" s="88"/>
    </row>
    <row r="960" spans="1:29" ht="15.75" customHeight="1" x14ac:dyDescent="0.2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  <c r="AC960" s="88"/>
    </row>
    <row r="961" spans="1:29" ht="15.75" customHeight="1" x14ac:dyDescent="0.2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  <c r="AC961" s="88"/>
    </row>
    <row r="962" spans="1:29" ht="15.75" customHeight="1" x14ac:dyDescent="0.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  <c r="AC962" s="88"/>
    </row>
    <row r="963" spans="1:29" ht="15.75" customHeight="1" x14ac:dyDescent="0.2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  <c r="AC963" s="88"/>
    </row>
    <row r="964" spans="1:29" ht="15.75" customHeight="1" x14ac:dyDescent="0.2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  <c r="AC964" s="88"/>
    </row>
    <row r="965" spans="1:29" ht="15.75" customHeight="1" x14ac:dyDescent="0.2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  <c r="AB965" s="88"/>
      <c r="AC965" s="88"/>
    </row>
    <row r="966" spans="1:29" ht="15.75" customHeight="1" x14ac:dyDescent="0.2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  <c r="AB966" s="88"/>
      <c r="AC966" s="88"/>
    </row>
    <row r="967" spans="1:29" ht="15.75" customHeight="1" x14ac:dyDescent="0.2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  <c r="AB967" s="88"/>
      <c r="AC967" s="88"/>
    </row>
    <row r="968" spans="1:29" ht="15.75" customHeight="1" x14ac:dyDescent="0.2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  <c r="AB968" s="88"/>
      <c r="AC968" s="88"/>
    </row>
    <row r="969" spans="1:29" ht="15.75" customHeight="1" x14ac:dyDescent="0.2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  <c r="AB969" s="88"/>
      <c r="AC969" s="88"/>
    </row>
    <row r="970" spans="1:29" ht="15.75" customHeight="1" x14ac:dyDescent="0.2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  <c r="AB970" s="88"/>
      <c r="AC970" s="88"/>
    </row>
    <row r="971" spans="1:29" ht="15.75" customHeight="1" x14ac:dyDescent="0.2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  <c r="AC971" s="88"/>
    </row>
    <row r="972" spans="1:29" ht="15.75" customHeight="1" x14ac:dyDescent="0.2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  <c r="AC972" s="88"/>
    </row>
    <row r="973" spans="1:29" ht="15.75" customHeight="1" x14ac:dyDescent="0.2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  <c r="AC973" s="88"/>
    </row>
    <row r="974" spans="1:29" ht="15.75" customHeight="1" x14ac:dyDescent="0.2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  <c r="AC974" s="88"/>
    </row>
    <row r="975" spans="1:29" ht="15.75" customHeight="1" x14ac:dyDescent="0.2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  <c r="AC975" s="88"/>
    </row>
    <row r="976" spans="1:29" ht="15.75" customHeight="1" x14ac:dyDescent="0.2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  <c r="AC976" s="88"/>
    </row>
    <row r="977" spans="1:29" ht="15.75" customHeight="1" x14ac:dyDescent="0.2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  <c r="AC977" s="88"/>
    </row>
    <row r="978" spans="1:29" ht="15.75" customHeight="1" x14ac:dyDescent="0.2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  <c r="AC978" s="88"/>
    </row>
    <row r="979" spans="1:29" ht="15.75" customHeight="1" x14ac:dyDescent="0.2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  <c r="AC979" s="88"/>
    </row>
    <row r="980" spans="1:29" ht="15.75" customHeight="1" x14ac:dyDescent="0.2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  <c r="AC980" s="88"/>
    </row>
    <row r="981" spans="1:29" ht="15.75" customHeight="1" x14ac:dyDescent="0.2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  <c r="AC981" s="88"/>
    </row>
    <row r="982" spans="1:29" ht="15.75" customHeight="1" x14ac:dyDescent="0.2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  <c r="AC982" s="88"/>
    </row>
    <row r="983" spans="1:29" ht="15.75" customHeight="1" x14ac:dyDescent="0.2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  <c r="AC983" s="88"/>
    </row>
    <row r="984" spans="1:29" ht="15.75" customHeight="1" x14ac:dyDescent="0.2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  <c r="AC984" s="88"/>
    </row>
    <row r="985" spans="1:29" ht="15.75" customHeight="1" x14ac:dyDescent="0.2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  <c r="AC985" s="88"/>
    </row>
    <row r="986" spans="1:29" ht="15.75" customHeight="1" x14ac:dyDescent="0.2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  <c r="AC986" s="88"/>
    </row>
    <row r="987" spans="1:29" ht="15.75" customHeight="1" x14ac:dyDescent="0.2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  <c r="AC987" s="88"/>
    </row>
    <row r="988" spans="1:29" ht="15.75" customHeight="1" x14ac:dyDescent="0.2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  <c r="AA988" s="88"/>
      <c r="AB988" s="88"/>
      <c r="AC988" s="88"/>
    </row>
    <row r="989" spans="1:29" ht="15.75" customHeight="1" x14ac:dyDescent="0.2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  <c r="AA989" s="88"/>
      <c r="AB989" s="88"/>
      <c r="AC989" s="88"/>
    </row>
    <row r="990" spans="1:29" ht="15.75" customHeight="1" x14ac:dyDescent="0.2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  <c r="AA990" s="88"/>
      <c r="AB990" s="88"/>
      <c r="AC990" s="88"/>
    </row>
    <row r="991" spans="1:29" ht="15.75" customHeight="1" x14ac:dyDescent="0.2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  <c r="AA991" s="88"/>
      <c r="AB991" s="88"/>
      <c r="AC991" s="88"/>
    </row>
    <row r="992" spans="1:29" ht="15.75" customHeight="1" x14ac:dyDescent="0.2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  <c r="AA992" s="88"/>
      <c r="AB992" s="88"/>
      <c r="AC992" s="88"/>
    </row>
    <row r="993" spans="1:29" ht="15.75" customHeight="1" x14ac:dyDescent="0.2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  <c r="AA993" s="88"/>
      <c r="AB993" s="88"/>
      <c r="AC993" s="88"/>
    </row>
    <row r="994" spans="1:29" ht="15.75" customHeight="1" x14ac:dyDescent="0.2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  <c r="AA994" s="88"/>
      <c r="AB994" s="88"/>
      <c r="AC994" s="88"/>
    </row>
    <row r="995" spans="1:29" ht="15.75" customHeight="1" x14ac:dyDescent="0.2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  <c r="AA995" s="88"/>
      <c r="AB995" s="88"/>
      <c r="AC995" s="88"/>
    </row>
    <row r="996" spans="1:29" ht="15.75" customHeight="1" x14ac:dyDescent="0.2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  <c r="AA996" s="88"/>
      <c r="AB996" s="88"/>
      <c r="AC996" s="88"/>
    </row>
    <row r="997" spans="1:29" ht="15.75" customHeight="1" x14ac:dyDescent="0.2">
      <c r="A997" s="88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  <c r="AA997" s="88"/>
      <c r="AB997" s="88"/>
      <c r="AC997" s="88"/>
    </row>
    <row r="998" spans="1:29" ht="15.75" customHeight="1" x14ac:dyDescent="0.2">
      <c r="A998" s="88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  <c r="AA998" s="88"/>
      <c r="AB998" s="88"/>
      <c r="AC998" s="88"/>
    </row>
    <row r="999" spans="1:29" ht="15.75" customHeight="1" x14ac:dyDescent="0.2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  <c r="AA999" s="88"/>
      <c r="AB999" s="88"/>
      <c r="AC999" s="88"/>
    </row>
    <row r="1000" spans="1:29" ht="15.75" customHeight="1" x14ac:dyDescent="0.2">
      <c r="A1000" s="88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  <c r="AA1000" s="88"/>
      <c r="AB1000" s="88"/>
      <c r="AC1000" s="88"/>
    </row>
  </sheetData>
  <mergeCells count="190">
    <mergeCell ref="B129:G129"/>
    <mergeCell ref="B130:G130"/>
    <mergeCell ref="B131:G131"/>
    <mergeCell ref="B132:G132"/>
    <mergeCell ref="C139:I139"/>
    <mergeCell ref="C140:I140"/>
    <mergeCell ref="B133:G133"/>
    <mergeCell ref="B134:G134"/>
    <mergeCell ref="B135:G135"/>
    <mergeCell ref="A136:H136"/>
    <mergeCell ref="A137:I137"/>
    <mergeCell ref="A138:G138"/>
    <mergeCell ref="A139:B141"/>
    <mergeCell ref="A120:I120"/>
    <mergeCell ref="B121:G121"/>
    <mergeCell ref="A122:G122"/>
    <mergeCell ref="B123:G123"/>
    <mergeCell ref="A124:G124"/>
    <mergeCell ref="B125:G125"/>
    <mergeCell ref="A126:G126"/>
    <mergeCell ref="B127:G127"/>
    <mergeCell ref="B128:G128"/>
    <mergeCell ref="A168:I168"/>
    <mergeCell ref="A169:I170"/>
    <mergeCell ref="A161:I161"/>
    <mergeCell ref="A162:F162"/>
    <mergeCell ref="G162:I162"/>
    <mergeCell ref="A163:I163"/>
    <mergeCell ref="A164:I164"/>
    <mergeCell ref="A165:G166"/>
    <mergeCell ref="H165:I166"/>
    <mergeCell ref="B147:H147"/>
    <mergeCell ref="B148:H148"/>
    <mergeCell ref="B149:H149"/>
    <mergeCell ref="B150:H150"/>
    <mergeCell ref="B151:H151"/>
    <mergeCell ref="A152:H152"/>
    <mergeCell ref="B153:H153"/>
    <mergeCell ref="A154:H154"/>
    <mergeCell ref="A167:G167"/>
    <mergeCell ref="H167:I167"/>
    <mergeCell ref="A156:I156"/>
    <mergeCell ref="A157:I157"/>
    <mergeCell ref="A158:F158"/>
    <mergeCell ref="G158:I158"/>
    <mergeCell ref="A159:I159"/>
    <mergeCell ref="A160:F160"/>
    <mergeCell ref="G160:I160"/>
    <mergeCell ref="B101:H101"/>
    <mergeCell ref="B102:H102"/>
    <mergeCell ref="B103:H103"/>
    <mergeCell ref="C141:I141"/>
    <mergeCell ref="A142:I142"/>
    <mergeCell ref="A143:I143"/>
    <mergeCell ref="A144:I144"/>
    <mergeCell ref="A145:I145"/>
    <mergeCell ref="A146:H146"/>
    <mergeCell ref="B104:H104"/>
    <mergeCell ref="B105:H105"/>
    <mergeCell ref="A106:H106"/>
    <mergeCell ref="A107:I107"/>
    <mergeCell ref="A108:I108"/>
    <mergeCell ref="B109:H109"/>
    <mergeCell ref="B110:H110"/>
    <mergeCell ref="A111:H111"/>
    <mergeCell ref="A112:I112"/>
    <mergeCell ref="A113:I113"/>
    <mergeCell ref="B114:H114"/>
    <mergeCell ref="B115:H115"/>
    <mergeCell ref="A116:H116"/>
    <mergeCell ref="A117:I117"/>
    <mergeCell ref="A118:I118"/>
    <mergeCell ref="B56:H56"/>
    <mergeCell ref="B57:G57"/>
    <mergeCell ref="B58:G58"/>
    <mergeCell ref="B66:G66"/>
    <mergeCell ref="B67:G67"/>
    <mergeCell ref="A97:I97"/>
    <mergeCell ref="A98:I98"/>
    <mergeCell ref="B99:H99"/>
    <mergeCell ref="B100:H100"/>
    <mergeCell ref="A90:I90"/>
    <mergeCell ref="A91:I91"/>
    <mergeCell ref="A92:I92"/>
    <mergeCell ref="A93:I93"/>
    <mergeCell ref="A94:I94"/>
    <mergeCell ref="A95:I95"/>
    <mergeCell ref="A23:I23"/>
    <mergeCell ref="A24:I24"/>
    <mergeCell ref="A25:I25"/>
    <mergeCell ref="A26:I26"/>
    <mergeCell ref="B27:G27"/>
    <mergeCell ref="B28:H28"/>
    <mergeCell ref="A29:H29"/>
    <mergeCell ref="A30:I30"/>
    <mergeCell ref="A31:I31"/>
    <mergeCell ref="A32:I32"/>
    <mergeCell ref="A33:I33"/>
    <mergeCell ref="A34:I34"/>
    <mergeCell ref="B35:H35"/>
    <mergeCell ref="B36:G36"/>
    <mergeCell ref="A38:H38"/>
    <mergeCell ref="A39:I39"/>
    <mergeCell ref="A40:I40"/>
    <mergeCell ref="B41:G41"/>
    <mergeCell ref="A81:I81"/>
    <mergeCell ref="B82:H82"/>
    <mergeCell ref="B83:H83"/>
    <mergeCell ref="B84:H84"/>
    <mergeCell ref="B85:H85"/>
    <mergeCell ref="B86:H86"/>
    <mergeCell ref="B87:G87"/>
    <mergeCell ref="A88:H88"/>
    <mergeCell ref="A89:I89"/>
    <mergeCell ref="A72:I72"/>
    <mergeCell ref="A73:I73"/>
    <mergeCell ref="A74:I74"/>
    <mergeCell ref="B75:H75"/>
    <mergeCell ref="B76:H76"/>
    <mergeCell ref="B77:H77"/>
    <mergeCell ref="B78:H78"/>
    <mergeCell ref="A79:H79"/>
    <mergeCell ref="A80:I80"/>
    <mergeCell ref="A61:A64"/>
    <mergeCell ref="B61:H61"/>
    <mergeCell ref="B62:G62"/>
    <mergeCell ref="B63:G63"/>
    <mergeCell ref="A65:A68"/>
    <mergeCell ref="B68:G68"/>
    <mergeCell ref="B69:H69"/>
    <mergeCell ref="B70:H70"/>
    <mergeCell ref="A71:I71"/>
    <mergeCell ref="B21:G21"/>
    <mergeCell ref="H21:I21"/>
    <mergeCell ref="B22:G22"/>
    <mergeCell ref="H22:I22"/>
    <mergeCell ref="B37:G37"/>
    <mergeCell ref="L37:Q37"/>
    <mergeCell ref="B64:G64"/>
    <mergeCell ref="B65:H65"/>
    <mergeCell ref="B59:G59"/>
    <mergeCell ref="B60:G60"/>
    <mergeCell ref="B42:G42"/>
    <mergeCell ref="B43:G43"/>
    <mergeCell ref="B44:C44"/>
    <mergeCell ref="B45:G45"/>
    <mergeCell ref="B46:G46"/>
    <mergeCell ref="B47:G47"/>
    <mergeCell ref="B48:G48"/>
    <mergeCell ref="B49:G49"/>
    <mergeCell ref="A50:G50"/>
    <mergeCell ref="A52:I52"/>
    <mergeCell ref="A53:I53"/>
    <mergeCell ref="A54:I54"/>
    <mergeCell ref="B55:H55"/>
    <mergeCell ref="A56:A60"/>
    <mergeCell ref="B16:G16"/>
    <mergeCell ref="H16:I16"/>
    <mergeCell ref="B17:G17"/>
    <mergeCell ref="H17:I17"/>
    <mergeCell ref="B18:G18"/>
    <mergeCell ref="H18:I18"/>
    <mergeCell ref="H19:I19"/>
    <mergeCell ref="B19:G19"/>
    <mergeCell ref="B20:G20"/>
    <mergeCell ref="H20:I20"/>
    <mergeCell ref="B8:G8"/>
    <mergeCell ref="H8:I8"/>
    <mergeCell ref="B9:G9"/>
    <mergeCell ref="H9:I9"/>
    <mergeCell ref="J15:P15"/>
    <mergeCell ref="Q15:X15"/>
    <mergeCell ref="Y15:AC15"/>
    <mergeCell ref="B10:G10"/>
    <mergeCell ref="H10:I10"/>
    <mergeCell ref="A11:I11"/>
    <mergeCell ref="A12:I12"/>
    <mergeCell ref="A13:I13"/>
    <mergeCell ref="A14:I14"/>
    <mergeCell ref="A15:I15"/>
    <mergeCell ref="A1:I1"/>
    <mergeCell ref="A2:I2"/>
    <mergeCell ref="A3:E3"/>
    <mergeCell ref="F3:I3"/>
    <mergeCell ref="A4:E4"/>
    <mergeCell ref="F4:I4"/>
    <mergeCell ref="A5:I5"/>
    <mergeCell ref="A6:I6"/>
    <mergeCell ref="B7:G7"/>
    <mergeCell ref="H7:I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01"/>
  <sheetViews>
    <sheetView tabSelected="1" topLeftCell="A9" workbookViewId="0">
      <selection activeCell="B19" sqref="B19"/>
    </sheetView>
  </sheetViews>
  <sheetFormatPr defaultColWidth="12.5703125" defaultRowHeight="15" customHeight="1" x14ac:dyDescent="0.2"/>
  <cols>
    <col min="1" max="1" width="5.42578125" customWidth="1"/>
    <col min="2" max="2" width="33.42578125" customWidth="1"/>
    <col min="3" max="5" width="11.42578125" customWidth="1"/>
    <col min="6" max="6" width="13.42578125" customWidth="1"/>
    <col min="7" max="26" width="11.42578125" customWidth="1"/>
  </cols>
  <sheetData>
    <row r="2" spans="1:26" ht="21" customHeight="1" x14ac:dyDescent="0.2">
      <c r="A2" s="167" t="s">
        <v>184</v>
      </c>
      <c r="B2" s="102"/>
      <c r="C2" s="102"/>
      <c r="D2" s="102"/>
      <c r="E2" s="102"/>
      <c r="F2" s="102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6" ht="15.75" customHeight="1" x14ac:dyDescent="0.2">
      <c r="A3" s="102"/>
      <c r="B3" s="102"/>
      <c r="C3" s="102"/>
      <c r="D3" s="102"/>
      <c r="E3" s="102"/>
      <c r="F3" s="102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6" ht="42.75" customHeight="1" x14ac:dyDescent="0.2">
      <c r="A4" s="168" t="s">
        <v>161</v>
      </c>
      <c r="B4" s="168" t="s">
        <v>162</v>
      </c>
      <c r="C4" s="168" t="s">
        <v>163</v>
      </c>
      <c r="D4" s="168" t="s">
        <v>164</v>
      </c>
      <c r="E4" s="168" t="s">
        <v>165</v>
      </c>
      <c r="F4" s="168" t="s">
        <v>166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ht="27" customHeight="1" x14ac:dyDescent="0.2">
      <c r="A5" s="169">
        <v>1</v>
      </c>
      <c r="B5" s="170" t="s">
        <v>167</v>
      </c>
      <c r="C5" s="169" t="s">
        <v>168</v>
      </c>
      <c r="D5" s="171">
        <v>1</v>
      </c>
      <c r="E5" s="172">
        <v>58.1</v>
      </c>
      <c r="F5" s="173">
        <f t="shared" ref="F5:F15" si="0">D5*E5</f>
        <v>58.1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90" customHeight="1" x14ac:dyDescent="0.2">
      <c r="A6" s="169">
        <v>2</v>
      </c>
      <c r="B6" s="170" t="s">
        <v>169</v>
      </c>
      <c r="C6" s="169" t="s">
        <v>170</v>
      </c>
      <c r="D6" s="171">
        <v>1</v>
      </c>
      <c r="E6" s="172">
        <v>67.11</v>
      </c>
      <c r="F6" s="173">
        <f t="shared" si="0"/>
        <v>67.11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</row>
    <row r="7" spans="1:26" ht="65.25" customHeight="1" x14ac:dyDescent="0.2">
      <c r="A7" s="169">
        <v>3</v>
      </c>
      <c r="B7" s="170" t="s">
        <v>171</v>
      </c>
      <c r="C7" s="169" t="s">
        <v>168</v>
      </c>
      <c r="D7" s="171">
        <v>1</v>
      </c>
      <c r="E7" s="172">
        <v>29.49</v>
      </c>
      <c r="F7" s="173">
        <f t="shared" si="0"/>
        <v>29.49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 ht="27" customHeight="1" x14ac:dyDescent="0.2">
      <c r="A8" s="169">
        <v>4</v>
      </c>
      <c r="B8" s="170" t="s">
        <v>172</v>
      </c>
      <c r="C8" s="169" t="s">
        <v>168</v>
      </c>
      <c r="D8" s="171">
        <v>2</v>
      </c>
      <c r="E8" s="172">
        <v>42.72</v>
      </c>
      <c r="F8" s="173">
        <f t="shared" si="0"/>
        <v>85.44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</row>
    <row r="9" spans="1:26" ht="25.5" customHeight="1" x14ac:dyDescent="0.2">
      <c r="A9" s="169">
        <v>5</v>
      </c>
      <c r="B9" s="174" t="s">
        <v>173</v>
      </c>
      <c r="C9" s="175" t="s">
        <v>168</v>
      </c>
      <c r="D9" s="171">
        <v>2</v>
      </c>
      <c r="E9" s="172">
        <v>45.45</v>
      </c>
      <c r="F9" s="173">
        <f t="shared" si="0"/>
        <v>90.9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ht="38.25" customHeight="1" x14ac:dyDescent="0.2">
      <c r="A10" s="169">
        <v>6</v>
      </c>
      <c r="B10" s="170" t="s">
        <v>174</v>
      </c>
      <c r="C10" s="169" t="s">
        <v>175</v>
      </c>
      <c r="D10" s="171">
        <v>2</v>
      </c>
      <c r="E10" s="172">
        <v>136.30000000000001</v>
      </c>
      <c r="F10" s="173">
        <f t="shared" si="0"/>
        <v>272.60000000000002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</row>
    <row r="11" spans="1:26" ht="70.5" customHeight="1" x14ac:dyDescent="0.2">
      <c r="A11" s="169">
        <v>7</v>
      </c>
      <c r="B11" s="170" t="s">
        <v>176</v>
      </c>
      <c r="C11" s="169" t="s">
        <v>168</v>
      </c>
      <c r="D11" s="171">
        <v>1</v>
      </c>
      <c r="E11" s="172">
        <v>126.17</v>
      </c>
      <c r="F11" s="173">
        <f t="shared" si="0"/>
        <v>126.17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</row>
    <row r="12" spans="1:26" ht="53.25" customHeight="1" x14ac:dyDescent="0.2">
      <c r="A12" s="169">
        <v>8</v>
      </c>
      <c r="B12" s="170" t="s">
        <v>177</v>
      </c>
      <c r="C12" s="169" t="s">
        <v>170</v>
      </c>
      <c r="D12" s="171">
        <v>12</v>
      </c>
      <c r="E12" s="172">
        <v>15.59</v>
      </c>
      <c r="F12" s="173">
        <f t="shared" si="0"/>
        <v>187.07999999999998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 ht="26.25" customHeight="1" x14ac:dyDescent="0.2">
      <c r="A13" s="169">
        <v>9</v>
      </c>
      <c r="B13" s="170" t="s">
        <v>178</v>
      </c>
      <c r="C13" s="169" t="s">
        <v>168</v>
      </c>
      <c r="D13" s="171">
        <v>1</v>
      </c>
      <c r="E13" s="172">
        <v>29.5</v>
      </c>
      <c r="F13" s="173">
        <f t="shared" si="0"/>
        <v>29.5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26.25" customHeight="1" x14ac:dyDescent="0.2">
      <c r="A14" s="169">
        <v>10</v>
      </c>
      <c r="B14" s="170" t="s">
        <v>179</v>
      </c>
      <c r="C14" s="169" t="s">
        <v>180</v>
      </c>
      <c r="D14" s="171">
        <v>2</v>
      </c>
      <c r="E14" s="172">
        <v>32.32</v>
      </c>
      <c r="F14" s="173">
        <f t="shared" si="0"/>
        <v>64.64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26.25" customHeight="1" x14ac:dyDescent="0.2">
      <c r="A15" s="169">
        <v>11</v>
      </c>
      <c r="B15" s="170" t="s">
        <v>181</v>
      </c>
      <c r="C15" s="169" t="s">
        <v>168</v>
      </c>
      <c r="D15" s="171">
        <v>1</v>
      </c>
      <c r="E15" s="172">
        <v>12.9</v>
      </c>
      <c r="F15" s="173">
        <f t="shared" si="0"/>
        <v>12.9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</row>
    <row r="16" spans="1:26" ht="12.75" customHeight="1" x14ac:dyDescent="0.2">
      <c r="A16" s="176" t="s">
        <v>182</v>
      </c>
      <c r="B16" s="177"/>
      <c r="C16" s="177"/>
      <c r="D16" s="177"/>
      <c r="E16" s="178"/>
      <c r="F16" s="179">
        <f>SUM(F5:F15)</f>
        <v>1023.9300000000001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</row>
    <row r="17" spans="1:26" ht="12.75" customHeight="1" x14ac:dyDescent="0.2">
      <c r="A17" s="180" t="s">
        <v>183</v>
      </c>
      <c r="B17" s="177"/>
      <c r="C17" s="177"/>
      <c r="D17" s="177"/>
      <c r="E17" s="178"/>
      <c r="F17" s="179">
        <f>F16/12</f>
        <v>85.327500000000001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6" ht="12.75" customHeight="1" x14ac:dyDescent="0.2">
      <c r="A18" s="181"/>
      <c r="B18" s="182"/>
      <c r="C18" s="181"/>
      <c r="D18" s="181"/>
      <c r="E18" s="182"/>
      <c r="F18" s="182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1:26" ht="12.75" customHeight="1" x14ac:dyDescent="0.2">
      <c r="A19" s="89"/>
      <c r="B19" s="88"/>
      <c r="C19" s="89"/>
      <c r="D19" s="89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12.75" customHeight="1" x14ac:dyDescent="0.2">
      <c r="A20" s="89"/>
      <c r="B20" s="88"/>
      <c r="C20" s="89"/>
      <c r="D20" s="89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2.75" customHeight="1" x14ac:dyDescent="0.2">
      <c r="A21" s="89"/>
      <c r="B21" s="88"/>
      <c r="C21" s="89"/>
      <c r="D21" s="8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12.75" customHeight="1" x14ac:dyDescent="0.2">
      <c r="A22" s="89"/>
      <c r="B22" s="88"/>
      <c r="C22" s="89"/>
      <c r="D22" s="8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12.75" customHeight="1" x14ac:dyDescent="0.2">
      <c r="A23" s="89"/>
      <c r="B23" s="88"/>
      <c r="C23" s="89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12.75" customHeight="1" x14ac:dyDescent="0.2">
      <c r="A24" s="89"/>
      <c r="B24" s="88"/>
      <c r="C24" s="89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2.75" customHeight="1" x14ac:dyDescent="0.2">
      <c r="A25" s="89"/>
      <c r="B25" s="88"/>
      <c r="C25" s="89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2.75" customHeight="1" x14ac:dyDescent="0.2">
      <c r="A26" s="89"/>
      <c r="B26" s="88"/>
      <c r="C26" s="89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ht="12.75" customHeight="1" x14ac:dyDescent="0.2">
      <c r="A27" s="89"/>
      <c r="B27" s="88"/>
      <c r="C27" s="89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ht="12.75" customHeight="1" x14ac:dyDescent="0.2">
      <c r="A28" s="89"/>
      <c r="B28" s="88"/>
      <c r="C28" s="89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t="12.75" customHeight="1" x14ac:dyDescent="0.2">
      <c r="A29" s="89"/>
      <c r="B29" s="88"/>
      <c r="C29" s="89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ht="12.75" customHeight="1" x14ac:dyDescent="0.2">
      <c r="A30" s="89"/>
      <c r="B30" s="88"/>
      <c r="C30" s="89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ht="12.75" customHeight="1" x14ac:dyDescent="0.2">
      <c r="A31" s="89"/>
      <c r="B31" s="88"/>
      <c r="C31" s="89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 ht="12.75" customHeight="1" x14ac:dyDescent="0.2">
      <c r="A32" s="89"/>
      <c r="B32" s="88"/>
      <c r="C32" s="89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ht="12.75" customHeight="1" x14ac:dyDescent="0.2">
      <c r="A33" s="89"/>
      <c r="B33" s="88"/>
      <c r="C33" s="89"/>
      <c r="D33" s="8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ht="12.75" customHeight="1" x14ac:dyDescent="0.2">
      <c r="A34" s="89"/>
      <c r="B34" s="88"/>
      <c r="C34" s="89"/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 ht="12.75" customHeight="1" x14ac:dyDescent="0.2">
      <c r="A35" s="89"/>
      <c r="B35" s="88"/>
      <c r="C35" s="89"/>
      <c r="D35" s="8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 ht="12.75" customHeight="1" x14ac:dyDescent="0.2">
      <c r="A36" s="89"/>
      <c r="B36" s="88"/>
      <c r="C36" s="89"/>
      <c r="D36" s="89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ht="12.75" customHeight="1" x14ac:dyDescent="0.2">
      <c r="A37" s="89"/>
      <c r="B37" s="88"/>
      <c r="C37" s="89"/>
      <c r="D37" s="8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ht="12.75" customHeight="1" x14ac:dyDescent="0.2">
      <c r="A38" s="89"/>
      <c r="B38" s="88"/>
      <c r="C38" s="89"/>
      <c r="D38" s="89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ht="12.75" customHeight="1" x14ac:dyDescent="0.2">
      <c r="A39" s="89"/>
      <c r="B39" s="88"/>
      <c r="C39" s="89"/>
      <c r="D39" s="8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 ht="12.75" customHeight="1" x14ac:dyDescent="0.2">
      <c r="A40" s="89"/>
      <c r="B40" s="88"/>
      <c r="C40" s="89"/>
      <c r="D40" s="89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 ht="12.75" customHeight="1" x14ac:dyDescent="0.2">
      <c r="A41" s="89"/>
      <c r="B41" s="88"/>
      <c r="C41" s="89"/>
      <c r="D41" s="89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 ht="12.75" customHeight="1" x14ac:dyDescent="0.2">
      <c r="A42" s="89"/>
      <c r="B42" s="88"/>
      <c r="C42" s="89"/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ht="12.75" customHeight="1" x14ac:dyDescent="0.2">
      <c r="A43" s="89"/>
      <c r="B43" s="88"/>
      <c r="C43" s="89"/>
      <c r="D43" s="89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 ht="12.75" customHeight="1" x14ac:dyDescent="0.2">
      <c r="A44" s="89"/>
      <c r="B44" s="88"/>
      <c r="C44" s="89"/>
      <c r="D44" s="89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 ht="12.75" customHeight="1" x14ac:dyDescent="0.2">
      <c r="A45" s="89"/>
      <c r="B45" s="88"/>
      <c r="C45" s="89"/>
      <c r="D45" s="89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ht="12.75" customHeight="1" x14ac:dyDescent="0.2">
      <c r="A46" s="89"/>
      <c r="B46" s="88"/>
      <c r="C46" s="89"/>
      <c r="D46" s="89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 ht="12.75" customHeight="1" x14ac:dyDescent="0.2">
      <c r="A47" s="89"/>
      <c r="B47" s="88"/>
      <c r="C47" s="89"/>
      <c r="D47" s="8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6" ht="12.75" customHeight="1" x14ac:dyDescent="0.2">
      <c r="A48" s="89"/>
      <c r="B48" s="88"/>
      <c r="C48" s="89"/>
      <c r="D48" s="8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ht="12.75" customHeight="1" x14ac:dyDescent="0.2">
      <c r="A49" s="89"/>
      <c r="B49" s="88"/>
      <c r="C49" s="89"/>
      <c r="D49" s="89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ht="12.75" customHeight="1" x14ac:dyDescent="0.2">
      <c r="A50" s="89"/>
      <c r="B50" s="88"/>
      <c r="C50" s="89"/>
      <c r="D50" s="89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 ht="12.75" customHeight="1" x14ac:dyDescent="0.2">
      <c r="A51" s="89"/>
      <c r="B51" s="88"/>
      <c r="C51" s="89"/>
      <c r="D51" s="89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 ht="12.75" customHeight="1" x14ac:dyDescent="0.2">
      <c r="A52" s="89"/>
      <c r="B52" s="88"/>
      <c r="C52" s="89"/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 ht="12.75" customHeight="1" x14ac:dyDescent="0.2">
      <c r="A53" s="89"/>
      <c r="B53" s="88"/>
      <c r="C53" s="89"/>
      <c r="D53" s="89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 ht="12.75" customHeight="1" x14ac:dyDescent="0.2">
      <c r="A54" s="89"/>
      <c r="B54" s="88"/>
      <c r="C54" s="89"/>
      <c r="D54" s="8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 ht="12.75" customHeight="1" x14ac:dyDescent="0.2">
      <c r="A55" s="89"/>
      <c r="B55" s="88"/>
      <c r="C55" s="89"/>
      <c r="D55" s="8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</row>
    <row r="56" spans="1:26" ht="12.75" customHeight="1" x14ac:dyDescent="0.2">
      <c r="A56" s="89"/>
      <c r="B56" s="88"/>
      <c r="C56" s="89"/>
      <c r="D56" s="89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t="12.75" customHeight="1" x14ac:dyDescent="0.2">
      <c r="A57" s="89"/>
      <c r="B57" s="88"/>
      <c r="C57" s="89"/>
      <c r="D57" s="89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</row>
    <row r="58" spans="1:26" ht="12.75" customHeight="1" x14ac:dyDescent="0.2">
      <c r="A58" s="89"/>
      <c r="B58" s="88"/>
      <c r="C58" s="89"/>
      <c r="D58" s="89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</row>
    <row r="59" spans="1:26" ht="12.75" customHeight="1" x14ac:dyDescent="0.2">
      <c r="A59" s="89"/>
      <c r="B59" s="88"/>
      <c r="C59" s="89"/>
      <c r="D59" s="89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</row>
    <row r="60" spans="1:26" ht="12.75" customHeight="1" x14ac:dyDescent="0.2">
      <c r="A60" s="89"/>
      <c r="B60" s="88"/>
      <c r="C60" s="89"/>
      <c r="D60" s="89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</row>
    <row r="61" spans="1:26" ht="12.75" customHeight="1" x14ac:dyDescent="0.2">
      <c r="A61" s="89"/>
      <c r="B61" s="88"/>
      <c r="C61" s="89"/>
      <c r="D61" s="89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</row>
    <row r="62" spans="1:26" ht="12.75" customHeight="1" x14ac:dyDescent="0.2">
      <c r="A62" s="89"/>
      <c r="B62" s="88"/>
      <c r="C62" s="89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12.75" customHeight="1" x14ac:dyDescent="0.2">
      <c r="A63" s="89"/>
      <c r="B63" s="88"/>
      <c r="C63" s="89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 ht="12.75" customHeight="1" x14ac:dyDescent="0.2">
      <c r="A64" s="89"/>
      <c r="B64" s="88"/>
      <c r="C64" s="89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 ht="12.75" customHeight="1" x14ac:dyDescent="0.2">
      <c r="A65" s="89"/>
      <c r="B65" s="88"/>
      <c r="C65" s="89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</row>
    <row r="66" spans="1:26" ht="12.75" customHeight="1" x14ac:dyDescent="0.2">
      <c r="A66" s="89"/>
      <c r="B66" s="88"/>
      <c r="C66" s="89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</row>
    <row r="67" spans="1:26" ht="12.75" customHeight="1" x14ac:dyDescent="0.2">
      <c r="A67" s="89"/>
      <c r="B67" s="88"/>
      <c r="C67" s="89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</row>
    <row r="68" spans="1:26" ht="12.75" customHeight="1" x14ac:dyDescent="0.2">
      <c r="A68" s="89"/>
      <c r="B68" s="88"/>
      <c r="C68" s="89"/>
      <c r="D68" s="89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</row>
    <row r="69" spans="1:26" ht="12.75" customHeight="1" x14ac:dyDescent="0.2">
      <c r="A69" s="89"/>
      <c r="B69" s="88"/>
      <c r="C69" s="89"/>
      <c r="D69" s="89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</row>
    <row r="70" spans="1:26" ht="12.75" customHeight="1" x14ac:dyDescent="0.2">
      <c r="A70" s="89"/>
      <c r="B70" s="88"/>
      <c r="C70" s="89"/>
      <c r="D70" s="89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</row>
    <row r="71" spans="1:26" ht="12.75" customHeight="1" x14ac:dyDescent="0.2">
      <c r="A71" s="89"/>
      <c r="B71" s="88"/>
      <c r="C71" s="89"/>
      <c r="D71" s="89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</row>
    <row r="72" spans="1:26" ht="12.75" customHeight="1" x14ac:dyDescent="0.2">
      <c r="A72" s="89"/>
      <c r="B72" s="88"/>
      <c r="C72" s="89"/>
      <c r="D72" s="89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</row>
    <row r="73" spans="1:26" ht="12.75" customHeight="1" x14ac:dyDescent="0.2">
      <c r="A73" s="89"/>
      <c r="B73" s="88"/>
      <c r="C73" s="89"/>
      <c r="D73" s="89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</row>
    <row r="74" spans="1:26" ht="12.75" customHeight="1" x14ac:dyDescent="0.2">
      <c r="A74" s="89"/>
      <c r="B74" s="88"/>
      <c r="C74" s="89"/>
      <c r="D74" s="89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</row>
    <row r="75" spans="1:26" ht="12.75" customHeight="1" x14ac:dyDescent="0.2">
      <c r="A75" s="89"/>
      <c r="B75" s="88"/>
      <c r="C75" s="89"/>
      <c r="D75" s="89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</row>
    <row r="76" spans="1:26" ht="12.75" customHeight="1" x14ac:dyDescent="0.2">
      <c r="A76" s="89"/>
      <c r="B76" s="88"/>
      <c r="C76" s="89"/>
      <c r="D76" s="89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</row>
    <row r="77" spans="1:26" ht="12.75" customHeight="1" x14ac:dyDescent="0.2">
      <c r="A77" s="89"/>
      <c r="B77" s="88"/>
      <c r="C77" s="89"/>
      <c r="D77" s="89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</row>
    <row r="78" spans="1:26" ht="12.75" customHeight="1" x14ac:dyDescent="0.2">
      <c r="A78" s="89"/>
      <c r="B78" s="88"/>
      <c r="C78" s="89"/>
      <c r="D78" s="89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</row>
    <row r="79" spans="1:26" ht="12.75" customHeight="1" x14ac:dyDescent="0.2">
      <c r="A79" s="89"/>
      <c r="B79" s="88"/>
      <c r="C79" s="89"/>
      <c r="D79" s="89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</row>
    <row r="80" spans="1:26" ht="12.75" customHeight="1" x14ac:dyDescent="0.2">
      <c r="A80" s="89"/>
      <c r="B80" s="88"/>
      <c r="C80" s="89"/>
      <c r="D80" s="89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</row>
    <row r="81" spans="1:26" ht="12.75" customHeight="1" x14ac:dyDescent="0.2">
      <c r="A81" s="89"/>
      <c r="B81" s="88"/>
      <c r="C81" s="89"/>
      <c r="D81" s="89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</row>
    <row r="82" spans="1:26" ht="12.75" customHeight="1" x14ac:dyDescent="0.2">
      <c r="A82" s="89"/>
      <c r="B82" s="88"/>
      <c r="C82" s="89"/>
      <c r="D82" s="89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</row>
    <row r="83" spans="1:26" ht="12.75" customHeight="1" x14ac:dyDescent="0.2">
      <c r="A83" s="89"/>
      <c r="B83" s="88"/>
      <c r="C83" s="89"/>
      <c r="D83" s="89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</row>
    <row r="84" spans="1:26" ht="12.75" customHeight="1" x14ac:dyDescent="0.2">
      <c r="A84" s="89"/>
      <c r="B84" s="88"/>
      <c r="C84" s="89"/>
      <c r="D84" s="89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</row>
    <row r="85" spans="1:26" ht="12.75" customHeight="1" x14ac:dyDescent="0.2">
      <c r="A85" s="89"/>
      <c r="B85" s="88"/>
      <c r="C85" s="89"/>
      <c r="D85" s="89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26" ht="12.75" customHeight="1" x14ac:dyDescent="0.2">
      <c r="A86" s="89"/>
      <c r="B86" s="88"/>
      <c r="C86" s="89"/>
      <c r="D86" s="89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</row>
    <row r="87" spans="1:26" ht="12.75" customHeight="1" x14ac:dyDescent="0.2">
      <c r="A87" s="89"/>
      <c r="B87" s="88"/>
      <c r="C87" s="89"/>
      <c r="D87" s="89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ht="12.75" customHeight="1" x14ac:dyDescent="0.2">
      <c r="A88" s="89"/>
      <c r="B88" s="88"/>
      <c r="C88" s="89"/>
      <c r="D88" s="89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 ht="12.75" customHeight="1" x14ac:dyDescent="0.2">
      <c r="A89" s="89"/>
      <c r="B89" s="88"/>
      <c r="C89" s="89"/>
      <c r="D89" s="89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 ht="12.75" customHeight="1" x14ac:dyDescent="0.2">
      <c r="A90" s="89"/>
      <c r="B90" s="88"/>
      <c r="C90" s="89"/>
      <c r="D90" s="89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 ht="12.75" customHeight="1" x14ac:dyDescent="0.2">
      <c r="A91" s="89"/>
      <c r="B91" s="88"/>
      <c r="C91" s="89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 ht="12.75" customHeight="1" x14ac:dyDescent="0.2">
      <c r="A92" s="89"/>
      <c r="B92" s="88"/>
      <c r="C92" s="89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 ht="12.75" customHeight="1" x14ac:dyDescent="0.2">
      <c r="A93" s="89"/>
      <c r="B93" s="88"/>
      <c r="C93" s="89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 ht="12.75" customHeight="1" x14ac:dyDescent="0.2">
      <c r="A94" s="89"/>
      <c r="B94" s="88"/>
      <c r="C94" s="89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 ht="12.75" customHeight="1" x14ac:dyDescent="0.2">
      <c r="A95" s="89"/>
      <c r="B95" s="88"/>
      <c r="C95" s="89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 ht="12.75" customHeight="1" x14ac:dyDescent="0.2">
      <c r="A96" s="89"/>
      <c r="B96" s="88"/>
      <c r="C96" s="89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 ht="12.75" customHeight="1" x14ac:dyDescent="0.2">
      <c r="A97" s="89"/>
      <c r="B97" s="88"/>
      <c r="C97" s="89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 ht="12.75" customHeight="1" x14ac:dyDescent="0.2">
      <c r="A98" s="89"/>
      <c r="B98" s="88"/>
      <c r="C98" s="89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</row>
    <row r="99" spans="1:26" ht="12.75" customHeight="1" x14ac:dyDescent="0.2">
      <c r="A99" s="89"/>
      <c r="B99" s="88"/>
      <c r="C99" s="89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</row>
    <row r="100" spans="1:26" ht="12.75" customHeight="1" x14ac:dyDescent="0.2">
      <c r="A100" s="89"/>
      <c r="B100" s="88"/>
      <c r="C100" s="89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</row>
    <row r="101" spans="1:26" ht="12.75" customHeight="1" x14ac:dyDescent="0.2">
      <c r="A101" s="89"/>
      <c r="B101" s="88"/>
      <c r="C101" s="89"/>
      <c r="D101" s="89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</row>
    <row r="102" spans="1:26" ht="12.75" customHeight="1" x14ac:dyDescent="0.2">
      <c r="A102" s="89"/>
      <c r="B102" s="88"/>
      <c r="C102" s="89"/>
      <c r="D102" s="89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</row>
    <row r="103" spans="1:26" ht="12.75" customHeight="1" x14ac:dyDescent="0.2">
      <c r="A103" s="89"/>
      <c r="B103" s="88"/>
      <c r="C103" s="89"/>
      <c r="D103" s="89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</row>
    <row r="104" spans="1:26" ht="12.75" customHeight="1" x14ac:dyDescent="0.2">
      <c r="A104" s="89"/>
      <c r="B104" s="88"/>
      <c r="C104" s="89"/>
      <c r="D104" s="89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</row>
    <row r="105" spans="1:26" ht="12.75" customHeight="1" x14ac:dyDescent="0.2">
      <c r="A105" s="89"/>
      <c r="B105" s="88"/>
      <c r="C105" s="89"/>
      <c r="D105" s="89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</row>
    <row r="106" spans="1:26" ht="12.75" customHeight="1" x14ac:dyDescent="0.2">
      <c r="A106" s="89"/>
      <c r="B106" s="88"/>
      <c r="C106" s="89"/>
      <c r="D106" s="89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</row>
    <row r="107" spans="1:26" ht="12.75" customHeight="1" x14ac:dyDescent="0.2">
      <c r="A107" s="89"/>
      <c r="B107" s="88"/>
      <c r="C107" s="89"/>
      <c r="D107" s="89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</row>
    <row r="108" spans="1:26" ht="12.75" customHeight="1" x14ac:dyDescent="0.2">
      <c r="A108" s="89"/>
      <c r="B108" s="88"/>
      <c r="C108" s="89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</row>
    <row r="109" spans="1:26" ht="12.75" customHeight="1" x14ac:dyDescent="0.2">
      <c r="A109" s="89"/>
      <c r="B109" s="88"/>
      <c r="C109" s="89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</row>
    <row r="110" spans="1:26" ht="12.75" customHeight="1" x14ac:dyDescent="0.2">
      <c r="A110" s="89"/>
      <c r="B110" s="88"/>
      <c r="C110" s="89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</row>
    <row r="111" spans="1:26" ht="12.75" customHeight="1" x14ac:dyDescent="0.2">
      <c r="A111" s="89"/>
      <c r="B111" s="88"/>
      <c r="C111" s="89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 ht="12.75" customHeight="1" x14ac:dyDescent="0.2">
      <c r="A112" s="89"/>
      <c r="B112" s="88"/>
      <c r="C112" s="89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</row>
    <row r="113" spans="1:26" ht="12.75" customHeight="1" x14ac:dyDescent="0.2">
      <c r="A113" s="89"/>
      <c r="B113" s="88"/>
      <c r="C113" s="89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</row>
    <row r="114" spans="1:26" ht="12.75" customHeight="1" x14ac:dyDescent="0.2">
      <c r="A114" s="89"/>
      <c r="B114" s="88"/>
      <c r="C114" s="89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</row>
    <row r="115" spans="1:26" ht="12.75" customHeight="1" x14ac:dyDescent="0.2">
      <c r="A115" s="89"/>
      <c r="B115" s="88"/>
      <c r="C115" s="89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</row>
    <row r="116" spans="1:26" ht="12.75" customHeight="1" x14ac:dyDescent="0.2">
      <c r="A116" s="89"/>
      <c r="B116" s="88"/>
      <c r="C116" s="89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</row>
    <row r="117" spans="1:26" ht="12.75" customHeight="1" x14ac:dyDescent="0.2">
      <c r="A117" s="89"/>
      <c r="B117" s="88"/>
      <c r="C117" s="89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</row>
    <row r="118" spans="1:26" ht="12.75" customHeight="1" x14ac:dyDescent="0.2">
      <c r="A118" s="89"/>
      <c r="B118" s="88"/>
      <c r="C118" s="89"/>
      <c r="D118" s="89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</row>
    <row r="119" spans="1:26" ht="12.75" customHeight="1" x14ac:dyDescent="0.2">
      <c r="A119" s="89"/>
      <c r="B119" s="88"/>
      <c r="C119" s="89"/>
      <c r="D119" s="89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</row>
    <row r="120" spans="1:26" ht="12.75" customHeight="1" x14ac:dyDescent="0.2">
      <c r="A120" s="89"/>
      <c r="B120" s="88"/>
      <c r="C120" s="89"/>
      <c r="D120" s="89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</row>
    <row r="121" spans="1:26" ht="12.75" customHeight="1" x14ac:dyDescent="0.2">
      <c r="A121" s="89"/>
      <c r="B121" s="88"/>
      <c r="C121" s="89"/>
      <c r="D121" s="89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</row>
    <row r="122" spans="1:26" ht="12.75" customHeight="1" x14ac:dyDescent="0.2">
      <c r="A122" s="89"/>
      <c r="B122" s="88"/>
      <c r="C122" s="89"/>
      <c r="D122" s="89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</row>
    <row r="123" spans="1:26" ht="12.75" customHeight="1" x14ac:dyDescent="0.2">
      <c r="A123" s="89"/>
      <c r="B123" s="88"/>
      <c r="C123" s="89"/>
      <c r="D123" s="89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</row>
    <row r="124" spans="1:26" ht="12.75" customHeight="1" x14ac:dyDescent="0.2">
      <c r="A124" s="89"/>
      <c r="B124" s="88"/>
      <c r="C124" s="89"/>
      <c r="D124" s="89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</row>
    <row r="125" spans="1:26" ht="12.75" customHeight="1" x14ac:dyDescent="0.2">
      <c r="A125" s="89"/>
      <c r="B125" s="88"/>
      <c r="C125" s="89"/>
      <c r="D125" s="89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</row>
    <row r="126" spans="1:26" ht="12.75" customHeight="1" x14ac:dyDescent="0.2">
      <c r="A126" s="89"/>
      <c r="B126" s="88"/>
      <c r="C126" s="89"/>
      <c r="D126" s="89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</row>
    <row r="127" spans="1:26" ht="12.75" customHeight="1" x14ac:dyDescent="0.2">
      <c r="A127" s="89"/>
      <c r="B127" s="88"/>
      <c r="C127" s="89"/>
      <c r="D127" s="89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</row>
    <row r="128" spans="1:26" ht="12.75" customHeight="1" x14ac:dyDescent="0.2">
      <c r="A128" s="89"/>
      <c r="B128" s="88"/>
      <c r="C128" s="89"/>
      <c r="D128" s="89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</row>
    <row r="129" spans="1:26" ht="12.75" customHeight="1" x14ac:dyDescent="0.2">
      <c r="A129" s="89"/>
      <c r="B129" s="88"/>
      <c r="C129" s="89"/>
      <c r="D129" s="89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</row>
    <row r="130" spans="1:26" ht="12.75" customHeight="1" x14ac:dyDescent="0.2">
      <c r="A130" s="89"/>
      <c r="B130" s="88"/>
      <c r="C130" s="89"/>
      <c r="D130" s="89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</row>
    <row r="131" spans="1:26" ht="12.75" customHeight="1" x14ac:dyDescent="0.2">
      <c r="A131" s="89"/>
      <c r="B131" s="88"/>
      <c r="C131" s="89"/>
      <c r="D131" s="89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</row>
    <row r="132" spans="1:26" ht="12.75" customHeight="1" x14ac:dyDescent="0.2">
      <c r="A132" s="89"/>
      <c r="B132" s="88"/>
      <c r="C132" s="89"/>
      <c r="D132" s="89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</row>
    <row r="133" spans="1:26" ht="12.75" customHeight="1" x14ac:dyDescent="0.2">
      <c r="A133" s="89"/>
      <c r="B133" s="88"/>
      <c r="C133" s="89"/>
      <c r="D133" s="89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</row>
    <row r="134" spans="1:26" ht="12.75" customHeight="1" x14ac:dyDescent="0.2">
      <c r="A134" s="89"/>
      <c r="B134" s="88"/>
      <c r="C134" s="89"/>
      <c r="D134" s="89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</row>
    <row r="135" spans="1:26" ht="12.75" customHeight="1" x14ac:dyDescent="0.2">
      <c r="A135" s="89"/>
      <c r="B135" s="88"/>
      <c r="C135" s="89"/>
      <c r="D135" s="89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</row>
    <row r="136" spans="1:26" ht="12.75" customHeight="1" x14ac:dyDescent="0.2">
      <c r="A136" s="89"/>
      <c r="B136" s="88"/>
      <c r="C136" s="89"/>
      <c r="D136" s="89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</row>
    <row r="137" spans="1:26" ht="12.75" customHeight="1" x14ac:dyDescent="0.2">
      <c r="A137" s="89"/>
      <c r="B137" s="88"/>
      <c r="C137" s="89"/>
      <c r="D137" s="89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</row>
    <row r="138" spans="1:26" ht="12.75" customHeight="1" x14ac:dyDescent="0.2">
      <c r="A138" s="89"/>
      <c r="B138" s="88"/>
      <c r="C138" s="89"/>
      <c r="D138" s="89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</row>
    <row r="139" spans="1:26" ht="12.75" customHeight="1" x14ac:dyDescent="0.2">
      <c r="A139" s="89"/>
      <c r="B139" s="88"/>
      <c r="C139" s="89"/>
      <c r="D139" s="89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</row>
    <row r="140" spans="1:26" ht="12.75" customHeight="1" x14ac:dyDescent="0.2">
      <c r="A140" s="89"/>
      <c r="B140" s="88"/>
      <c r="C140" s="89"/>
      <c r="D140" s="89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</row>
    <row r="141" spans="1:26" ht="12.75" customHeight="1" x14ac:dyDescent="0.2">
      <c r="A141" s="89"/>
      <c r="B141" s="88"/>
      <c r="C141" s="89"/>
      <c r="D141" s="89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</row>
    <row r="142" spans="1:26" ht="12.75" customHeight="1" x14ac:dyDescent="0.2">
      <c r="A142" s="89"/>
      <c r="B142" s="88"/>
      <c r="C142" s="89"/>
      <c r="D142" s="89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</row>
    <row r="143" spans="1:26" ht="12.75" customHeight="1" x14ac:dyDescent="0.2">
      <c r="A143" s="89"/>
      <c r="B143" s="88"/>
      <c r="C143" s="89"/>
      <c r="D143" s="89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</row>
    <row r="144" spans="1:26" ht="12.75" customHeight="1" x14ac:dyDescent="0.2">
      <c r="A144" s="89"/>
      <c r="B144" s="88"/>
      <c r="C144" s="89"/>
      <c r="D144" s="89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</row>
    <row r="145" spans="1:26" ht="12.75" customHeight="1" x14ac:dyDescent="0.2">
      <c r="A145" s="89"/>
      <c r="B145" s="88"/>
      <c r="C145" s="89"/>
      <c r="D145" s="89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</row>
    <row r="146" spans="1:26" ht="12.75" customHeight="1" x14ac:dyDescent="0.2">
      <c r="A146" s="89"/>
      <c r="B146" s="88"/>
      <c r="C146" s="89"/>
      <c r="D146" s="89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</row>
    <row r="147" spans="1:26" ht="12.75" customHeight="1" x14ac:dyDescent="0.2">
      <c r="A147" s="89"/>
      <c r="B147" s="88"/>
      <c r="C147" s="89"/>
      <c r="D147" s="89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</row>
    <row r="148" spans="1:26" ht="12.75" customHeight="1" x14ac:dyDescent="0.2">
      <c r="A148" s="89"/>
      <c r="B148" s="88"/>
      <c r="C148" s="89"/>
      <c r="D148" s="89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</row>
    <row r="149" spans="1:26" ht="12.75" customHeight="1" x14ac:dyDescent="0.2">
      <c r="A149" s="89"/>
      <c r="B149" s="88"/>
      <c r="C149" s="89"/>
      <c r="D149" s="89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</row>
    <row r="150" spans="1:26" ht="12.75" customHeight="1" x14ac:dyDescent="0.2">
      <c r="A150" s="89"/>
      <c r="B150" s="88"/>
      <c r="C150" s="89"/>
      <c r="D150" s="89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</row>
    <row r="151" spans="1:26" ht="12.75" customHeight="1" x14ac:dyDescent="0.2">
      <c r="A151" s="89"/>
      <c r="B151" s="88"/>
      <c r="C151" s="89"/>
      <c r="D151" s="89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</row>
    <row r="152" spans="1:26" ht="12.75" customHeight="1" x14ac:dyDescent="0.2">
      <c r="A152" s="89"/>
      <c r="B152" s="88"/>
      <c r="C152" s="89"/>
      <c r="D152" s="89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</row>
    <row r="153" spans="1:26" ht="12.75" customHeight="1" x14ac:dyDescent="0.2">
      <c r="A153" s="89"/>
      <c r="B153" s="88"/>
      <c r="C153" s="89"/>
      <c r="D153" s="89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</row>
    <row r="154" spans="1:26" ht="12.75" customHeight="1" x14ac:dyDescent="0.2">
      <c r="A154" s="89"/>
      <c r="B154" s="88"/>
      <c r="C154" s="89"/>
      <c r="D154" s="89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</row>
    <row r="155" spans="1:26" ht="12.75" customHeight="1" x14ac:dyDescent="0.2">
      <c r="A155" s="89"/>
      <c r="B155" s="88"/>
      <c r="C155" s="89"/>
      <c r="D155" s="89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</row>
    <row r="156" spans="1:26" ht="12.75" customHeight="1" x14ac:dyDescent="0.2">
      <c r="A156" s="89"/>
      <c r="B156" s="88"/>
      <c r="C156" s="89"/>
      <c r="D156" s="89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</row>
    <row r="157" spans="1:26" ht="12.75" customHeight="1" x14ac:dyDescent="0.2">
      <c r="A157" s="89"/>
      <c r="B157" s="88"/>
      <c r="C157" s="89"/>
      <c r="D157" s="89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</row>
    <row r="158" spans="1:26" ht="12.75" customHeight="1" x14ac:dyDescent="0.2">
      <c r="A158" s="89"/>
      <c r="B158" s="88"/>
      <c r="C158" s="89"/>
      <c r="D158" s="89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</row>
    <row r="159" spans="1:26" ht="12.75" customHeight="1" x14ac:dyDescent="0.2">
      <c r="A159" s="89"/>
      <c r="B159" s="88"/>
      <c r="C159" s="89"/>
      <c r="D159" s="89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</row>
    <row r="160" spans="1:26" ht="12.75" customHeight="1" x14ac:dyDescent="0.2">
      <c r="A160" s="89"/>
      <c r="B160" s="88"/>
      <c r="C160" s="89"/>
      <c r="D160" s="89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</row>
    <row r="161" spans="1:26" ht="12.75" customHeight="1" x14ac:dyDescent="0.2">
      <c r="A161" s="89"/>
      <c r="B161" s="88"/>
      <c r="C161" s="89"/>
      <c r="D161" s="89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</row>
    <row r="162" spans="1:26" ht="12.75" customHeight="1" x14ac:dyDescent="0.2">
      <c r="A162" s="89"/>
      <c r="B162" s="88"/>
      <c r="C162" s="89"/>
      <c r="D162" s="89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</row>
    <row r="163" spans="1:26" ht="12.75" customHeight="1" x14ac:dyDescent="0.2">
      <c r="A163" s="89"/>
      <c r="B163" s="88"/>
      <c r="C163" s="89"/>
      <c r="D163" s="89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</row>
    <row r="164" spans="1:26" ht="12.75" customHeight="1" x14ac:dyDescent="0.2">
      <c r="A164" s="89"/>
      <c r="B164" s="88"/>
      <c r="C164" s="89"/>
      <c r="D164" s="89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</row>
    <row r="165" spans="1:26" ht="12.75" customHeight="1" x14ac:dyDescent="0.2">
      <c r="A165" s="89"/>
      <c r="B165" s="88"/>
      <c r="C165" s="89"/>
      <c r="D165" s="89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</row>
    <row r="166" spans="1:26" ht="12.75" customHeight="1" x14ac:dyDescent="0.2">
      <c r="A166" s="89"/>
      <c r="B166" s="88"/>
      <c r="C166" s="89"/>
      <c r="D166" s="89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</row>
    <row r="167" spans="1:26" ht="12.75" customHeight="1" x14ac:dyDescent="0.2">
      <c r="A167" s="89"/>
      <c r="B167" s="88"/>
      <c r="C167" s="89"/>
      <c r="D167" s="89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</row>
    <row r="168" spans="1:26" ht="12.75" customHeight="1" x14ac:dyDescent="0.2">
      <c r="A168" s="89"/>
      <c r="B168" s="88"/>
      <c r="C168" s="89"/>
      <c r="D168" s="89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</row>
    <row r="169" spans="1:26" ht="12.75" customHeight="1" x14ac:dyDescent="0.2">
      <c r="A169" s="89"/>
      <c r="B169" s="88"/>
      <c r="C169" s="89"/>
      <c r="D169" s="89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</row>
    <row r="170" spans="1:26" ht="12.75" customHeight="1" x14ac:dyDescent="0.2">
      <c r="A170" s="89"/>
      <c r="B170" s="88"/>
      <c r="C170" s="89"/>
      <c r="D170" s="89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</row>
    <row r="171" spans="1:26" ht="12.75" customHeight="1" x14ac:dyDescent="0.2">
      <c r="A171" s="89"/>
      <c r="B171" s="88"/>
      <c r="C171" s="89"/>
      <c r="D171" s="89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</row>
    <row r="172" spans="1:26" ht="12.75" customHeight="1" x14ac:dyDescent="0.2">
      <c r="A172" s="89"/>
      <c r="B172" s="88"/>
      <c r="C172" s="89"/>
      <c r="D172" s="89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</row>
    <row r="173" spans="1:26" ht="12.75" customHeight="1" x14ac:dyDescent="0.2">
      <c r="A173" s="89"/>
      <c r="B173" s="88"/>
      <c r="C173" s="89"/>
      <c r="D173" s="89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</row>
    <row r="174" spans="1:26" ht="12.75" customHeight="1" x14ac:dyDescent="0.2">
      <c r="A174" s="89"/>
      <c r="B174" s="88"/>
      <c r="C174" s="89"/>
      <c r="D174" s="89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</row>
    <row r="175" spans="1:26" ht="12.75" customHeight="1" x14ac:dyDescent="0.2">
      <c r="A175" s="89"/>
      <c r="B175" s="88"/>
      <c r="C175" s="89"/>
      <c r="D175" s="89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</row>
    <row r="176" spans="1:26" ht="12.75" customHeight="1" x14ac:dyDescent="0.2">
      <c r="A176" s="89"/>
      <c r="B176" s="88"/>
      <c r="C176" s="89"/>
      <c r="D176" s="89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</row>
    <row r="177" spans="1:26" ht="12.75" customHeight="1" x14ac:dyDescent="0.2">
      <c r="A177" s="89"/>
      <c r="B177" s="88"/>
      <c r="C177" s="89"/>
      <c r="D177" s="89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 ht="12.75" customHeight="1" x14ac:dyDescent="0.2">
      <c r="A178" s="89"/>
      <c r="B178" s="88"/>
      <c r="C178" s="89"/>
      <c r="D178" s="89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 ht="12.75" customHeight="1" x14ac:dyDescent="0.2">
      <c r="A179" s="89"/>
      <c r="B179" s="88"/>
      <c r="C179" s="89"/>
      <c r="D179" s="89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 ht="12.75" customHeight="1" x14ac:dyDescent="0.2">
      <c r="A180" s="89"/>
      <c r="B180" s="88"/>
      <c r="C180" s="89"/>
      <c r="D180" s="89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</row>
    <row r="181" spans="1:26" ht="12.75" customHeight="1" x14ac:dyDescent="0.2">
      <c r="A181" s="89"/>
      <c r="B181" s="88"/>
      <c r="C181" s="89"/>
      <c r="D181" s="89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 ht="12.75" customHeight="1" x14ac:dyDescent="0.2">
      <c r="A182" s="89"/>
      <c r="B182" s="88"/>
      <c r="C182" s="89"/>
      <c r="D182" s="89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 ht="12.75" customHeight="1" x14ac:dyDescent="0.2">
      <c r="A183" s="89"/>
      <c r="B183" s="88"/>
      <c r="C183" s="89"/>
      <c r="D183" s="89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</row>
    <row r="184" spans="1:26" ht="12.75" customHeight="1" x14ac:dyDescent="0.2">
      <c r="A184" s="89"/>
      <c r="B184" s="88"/>
      <c r="C184" s="89"/>
      <c r="D184" s="89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</row>
    <row r="185" spans="1:26" ht="12.75" customHeight="1" x14ac:dyDescent="0.2">
      <c r="A185" s="89"/>
      <c r="B185" s="88"/>
      <c r="C185" s="89"/>
      <c r="D185" s="89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</row>
    <row r="186" spans="1:26" ht="12.75" customHeight="1" x14ac:dyDescent="0.2">
      <c r="A186" s="89"/>
      <c r="B186" s="88"/>
      <c r="C186" s="89"/>
      <c r="D186" s="89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</row>
    <row r="187" spans="1:26" ht="12.75" customHeight="1" x14ac:dyDescent="0.2">
      <c r="A187" s="89"/>
      <c r="B187" s="88"/>
      <c r="C187" s="89"/>
      <c r="D187" s="89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</row>
    <row r="188" spans="1:26" ht="12.75" customHeight="1" x14ac:dyDescent="0.2">
      <c r="A188" s="89"/>
      <c r="B188" s="88"/>
      <c r="C188" s="89"/>
      <c r="D188" s="89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</row>
    <row r="189" spans="1:26" ht="12.75" customHeight="1" x14ac:dyDescent="0.2">
      <c r="A189" s="89"/>
      <c r="B189" s="88"/>
      <c r="C189" s="89"/>
      <c r="D189" s="89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</row>
    <row r="190" spans="1:26" ht="12.75" customHeight="1" x14ac:dyDescent="0.2">
      <c r="A190" s="89"/>
      <c r="B190" s="88"/>
      <c r="C190" s="89"/>
      <c r="D190" s="89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</row>
    <row r="191" spans="1:26" ht="12.75" customHeight="1" x14ac:dyDescent="0.2">
      <c r="A191" s="89"/>
      <c r="B191" s="88"/>
      <c r="C191" s="89"/>
      <c r="D191" s="89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</row>
    <row r="192" spans="1:26" ht="12.75" customHeight="1" x14ac:dyDescent="0.2">
      <c r="A192" s="89"/>
      <c r="B192" s="88"/>
      <c r="C192" s="89"/>
      <c r="D192" s="89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</row>
    <row r="193" spans="1:26" ht="12.75" customHeight="1" x14ac:dyDescent="0.2">
      <c r="A193" s="89"/>
      <c r="B193" s="88"/>
      <c r="C193" s="89"/>
      <c r="D193" s="89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</row>
    <row r="194" spans="1:26" ht="12.75" customHeight="1" x14ac:dyDescent="0.2">
      <c r="A194" s="89"/>
      <c r="B194" s="88"/>
      <c r="C194" s="89"/>
      <c r="D194" s="89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</row>
    <row r="195" spans="1:26" ht="12.75" customHeight="1" x14ac:dyDescent="0.2">
      <c r="A195" s="89"/>
      <c r="B195" s="88"/>
      <c r="C195" s="89"/>
      <c r="D195" s="89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</row>
    <row r="196" spans="1:26" ht="12.75" customHeight="1" x14ac:dyDescent="0.2">
      <c r="A196" s="89"/>
      <c r="B196" s="88"/>
      <c r="C196" s="89"/>
      <c r="D196" s="89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</row>
    <row r="197" spans="1:26" ht="12.75" customHeight="1" x14ac:dyDescent="0.2">
      <c r="A197" s="89"/>
      <c r="B197" s="88"/>
      <c r="C197" s="89"/>
      <c r="D197" s="89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</row>
    <row r="198" spans="1:26" ht="12.75" customHeight="1" x14ac:dyDescent="0.2">
      <c r="A198" s="89"/>
      <c r="B198" s="88"/>
      <c r="C198" s="89"/>
      <c r="D198" s="89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</row>
    <row r="199" spans="1:26" ht="12.75" customHeight="1" x14ac:dyDescent="0.2">
      <c r="A199" s="89"/>
      <c r="B199" s="88"/>
      <c r="C199" s="89"/>
      <c r="D199" s="89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</row>
    <row r="200" spans="1:26" ht="12.75" customHeight="1" x14ac:dyDescent="0.2">
      <c r="A200" s="89"/>
      <c r="B200" s="88"/>
      <c r="C200" s="89"/>
      <c r="D200" s="89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</row>
    <row r="201" spans="1:26" ht="12.75" customHeight="1" x14ac:dyDescent="0.2">
      <c r="A201" s="89"/>
      <c r="B201" s="88"/>
      <c r="C201" s="89"/>
      <c r="D201" s="89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</row>
    <row r="202" spans="1:26" ht="12.75" customHeight="1" x14ac:dyDescent="0.2">
      <c r="A202" s="89"/>
      <c r="B202" s="88"/>
      <c r="C202" s="89"/>
      <c r="D202" s="89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</row>
    <row r="203" spans="1:26" ht="12.75" customHeight="1" x14ac:dyDescent="0.2">
      <c r="A203" s="89"/>
      <c r="B203" s="88"/>
      <c r="C203" s="89"/>
      <c r="D203" s="89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</row>
    <row r="204" spans="1:26" ht="12.75" customHeight="1" x14ac:dyDescent="0.2">
      <c r="A204" s="89"/>
      <c r="B204" s="88"/>
      <c r="C204" s="89"/>
      <c r="D204" s="89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</row>
    <row r="205" spans="1:26" ht="12.75" customHeight="1" x14ac:dyDescent="0.2">
      <c r="A205" s="89"/>
      <c r="B205" s="88"/>
      <c r="C205" s="89"/>
      <c r="D205" s="89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</row>
    <row r="206" spans="1:26" ht="12.75" customHeight="1" x14ac:dyDescent="0.2">
      <c r="A206" s="89"/>
      <c r="B206" s="88"/>
      <c r="C206" s="89"/>
      <c r="D206" s="89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</row>
    <row r="207" spans="1:26" ht="12.75" customHeight="1" x14ac:dyDescent="0.2">
      <c r="A207" s="89"/>
      <c r="B207" s="88"/>
      <c r="C207" s="89"/>
      <c r="D207" s="89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</row>
    <row r="208" spans="1:26" ht="12.75" customHeight="1" x14ac:dyDescent="0.2">
      <c r="A208" s="89"/>
      <c r="B208" s="88"/>
      <c r="C208" s="89"/>
      <c r="D208" s="89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</row>
    <row r="209" spans="1:26" ht="12.75" customHeight="1" x14ac:dyDescent="0.2">
      <c r="A209" s="89"/>
      <c r="B209" s="88"/>
      <c r="C209" s="89"/>
      <c r="D209" s="89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</row>
    <row r="210" spans="1:26" ht="12.75" customHeight="1" x14ac:dyDescent="0.2">
      <c r="A210" s="89"/>
      <c r="B210" s="88"/>
      <c r="C210" s="89"/>
      <c r="D210" s="89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</row>
    <row r="211" spans="1:26" ht="12.75" customHeight="1" x14ac:dyDescent="0.2">
      <c r="A211" s="89"/>
      <c r="B211" s="88"/>
      <c r="C211" s="89"/>
      <c r="D211" s="89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</row>
    <row r="212" spans="1:26" ht="12.75" customHeight="1" x14ac:dyDescent="0.2">
      <c r="A212" s="89"/>
      <c r="B212" s="88"/>
      <c r="C212" s="89"/>
      <c r="D212" s="89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</row>
    <row r="213" spans="1:26" ht="12.75" customHeight="1" x14ac:dyDescent="0.2">
      <c r="A213" s="89"/>
      <c r="B213" s="88"/>
      <c r="C213" s="89"/>
      <c r="D213" s="89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</row>
    <row r="214" spans="1:26" ht="12.75" customHeight="1" x14ac:dyDescent="0.2">
      <c r="A214" s="89"/>
      <c r="B214" s="88"/>
      <c r="C214" s="89"/>
      <c r="D214" s="89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</row>
    <row r="215" spans="1:26" ht="12.75" customHeight="1" x14ac:dyDescent="0.2">
      <c r="A215" s="89"/>
      <c r="B215" s="88"/>
      <c r="C215" s="89"/>
      <c r="D215" s="89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</row>
    <row r="216" spans="1:26" ht="12.75" customHeight="1" x14ac:dyDescent="0.2">
      <c r="A216" s="89"/>
      <c r="B216" s="88"/>
      <c r="C216" s="89"/>
      <c r="D216" s="89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</row>
    <row r="217" spans="1:26" ht="12.75" customHeight="1" x14ac:dyDescent="0.2">
      <c r="A217" s="89"/>
      <c r="B217" s="88"/>
      <c r="C217" s="89"/>
      <c r="D217" s="89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</row>
    <row r="218" spans="1:26" ht="12.75" customHeight="1" x14ac:dyDescent="0.2">
      <c r="A218" s="89"/>
      <c r="B218" s="88"/>
      <c r="C218" s="89"/>
      <c r="D218" s="89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</row>
    <row r="219" spans="1:26" ht="12.75" customHeight="1" x14ac:dyDescent="0.2">
      <c r="A219" s="89"/>
      <c r="B219" s="88"/>
      <c r="C219" s="89"/>
      <c r="D219" s="89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</row>
    <row r="220" spans="1:26" ht="12.75" customHeight="1" x14ac:dyDescent="0.2">
      <c r="A220" s="89"/>
      <c r="B220" s="88"/>
      <c r="C220" s="89"/>
      <c r="D220" s="89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</row>
    <row r="221" spans="1:26" ht="12.75" customHeight="1" x14ac:dyDescent="0.2">
      <c r="A221" s="89"/>
      <c r="B221" s="88"/>
      <c r="C221" s="89"/>
      <c r="D221" s="89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</row>
    <row r="222" spans="1:26" ht="12.75" customHeight="1" x14ac:dyDescent="0.2">
      <c r="A222" s="89"/>
      <c r="B222" s="88"/>
      <c r="C222" s="89"/>
      <c r="D222" s="89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</row>
    <row r="223" spans="1:26" ht="12.75" customHeight="1" x14ac:dyDescent="0.2">
      <c r="A223" s="89"/>
      <c r="B223" s="88"/>
      <c r="C223" s="89"/>
      <c r="D223" s="89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</row>
    <row r="224" spans="1:26" ht="12.75" customHeight="1" x14ac:dyDescent="0.2">
      <c r="A224" s="89"/>
      <c r="B224" s="88"/>
      <c r="C224" s="89"/>
      <c r="D224" s="89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</row>
    <row r="225" spans="1:26" ht="12.75" customHeight="1" x14ac:dyDescent="0.2">
      <c r="A225" s="89"/>
      <c r="B225" s="88"/>
      <c r="C225" s="89"/>
      <c r="D225" s="89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</row>
    <row r="226" spans="1:26" ht="12.75" customHeight="1" x14ac:dyDescent="0.2">
      <c r="A226" s="89"/>
      <c r="B226" s="88"/>
      <c r="C226" s="89"/>
      <c r="D226" s="89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</row>
    <row r="227" spans="1:26" ht="12.75" customHeight="1" x14ac:dyDescent="0.2">
      <c r="A227" s="89"/>
      <c r="B227" s="88"/>
      <c r="C227" s="89"/>
      <c r="D227" s="89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</row>
    <row r="228" spans="1:26" ht="12.75" customHeight="1" x14ac:dyDescent="0.2">
      <c r="A228" s="89"/>
      <c r="B228" s="88"/>
      <c r="C228" s="89"/>
      <c r="D228" s="89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</row>
    <row r="229" spans="1:26" ht="12.75" customHeight="1" x14ac:dyDescent="0.2">
      <c r="A229" s="89"/>
      <c r="B229" s="88"/>
      <c r="C229" s="89"/>
      <c r="D229" s="89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</row>
    <row r="230" spans="1:26" ht="12.75" customHeight="1" x14ac:dyDescent="0.2">
      <c r="A230" s="89"/>
      <c r="B230" s="88"/>
      <c r="C230" s="89"/>
      <c r="D230" s="89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</row>
    <row r="231" spans="1:26" ht="12.75" customHeight="1" x14ac:dyDescent="0.2">
      <c r="A231" s="89"/>
      <c r="B231" s="88"/>
      <c r="C231" s="89"/>
      <c r="D231" s="89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</row>
    <row r="232" spans="1:26" ht="12.75" customHeight="1" x14ac:dyDescent="0.2">
      <c r="A232" s="89"/>
      <c r="B232" s="88"/>
      <c r="C232" s="89"/>
      <c r="D232" s="89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</row>
    <row r="233" spans="1:26" ht="12.75" customHeight="1" x14ac:dyDescent="0.2">
      <c r="A233" s="89"/>
      <c r="B233" s="88"/>
      <c r="C233" s="89"/>
      <c r="D233" s="89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</row>
    <row r="234" spans="1:26" ht="12.75" customHeight="1" x14ac:dyDescent="0.2">
      <c r="A234" s="89"/>
      <c r="B234" s="88"/>
      <c r="C234" s="89"/>
      <c r="D234" s="89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</row>
    <row r="235" spans="1:26" ht="12.75" customHeight="1" x14ac:dyDescent="0.2">
      <c r="A235" s="89"/>
      <c r="B235" s="88"/>
      <c r="C235" s="89"/>
      <c r="D235" s="89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</row>
    <row r="236" spans="1:26" ht="12.75" customHeight="1" x14ac:dyDescent="0.2">
      <c r="A236" s="89"/>
      <c r="B236" s="88"/>
      <c r="C236" s="89"/>
      <c r="D236" s="89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</row>
    <row r="237" spans="1:26" ht="12.75" customHeight="1" x14ac:dyDescent="0.2">
      <c r="A237" s="89"/>
      <c r="B237" s="88"/>
      <c r="C237" s="89"/>
      <c r="D237" s="89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</row>
    <row r="238" spans="1:26" ht="12.75" customHeight="1" x14ac:dyDescent="0.2">
      <c r="A238" s="89"/>
      <c r="B238" s="88"/>
      <c r="C238" s="89"/>
      <c r="D238" s="89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</row>
    <row r="239" spans="1:26" ht="12.75" customHeight="1" x14ac:dyDescent="0.2">
      <c r="A239" s="89"/>
      <c r="B239" s="88"/>
      <c r="C239" s="89"/>
      <c r="D239" s="89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</row>
    <row r="240" spans="1:26" ht="12.75" customHeight="1" x14ac:dyDescent="0.2">
      <c r="A240" s="89"/>
      <c r="B240" s="88"/>
      <c r="C240" s="89"/>
      <c r="D240" s="89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</row>
    <row r="241" spans="1:26" ht="12.75" customHeight="1" x14ac:dyDescent="0.2">
      <c r="A241" s="89"/>
      <c r="B241" s="88"/>
      <c r="C241" s="89"/>
      <c r="D241" s="89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</row>
    <row r="242" spans="1:26" ht="12.75" customHeight="1" x14ac:dyDescent="0.2">
      <c r="A242" s="89"/>
      <c r="B242" s="88"/>
      <c r="C242" s="89"/>
      <c r="D242" s="89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</row>
    <row r="243" spans="1:26" ht="12.75" customHeight="1" x14ac:dyDescent="0.2">
      <c r="A243" s="89"/>
      <c r="B243" s="88"/>
      <c r="C243" s="89"/>
      <c r="D243" s="89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</row>
    <row r="244" spans="1:26" ht="12.75" customHeight="1" x14ac:dyDescent="0.2">
      <c r="A244" s="89"/>
      <c r="B244" s="88"/>
      <c r="C244" s="89"/>
      <c r="D244" s="89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</row>
    <row r="245" spans="1:26" ht="12.75" customHeight="1" x14ac:dyDescent="0.2">
      <c r="A245" s="89"/>
      <c r="B245" s="88"/>
      <c r="C245" s="89"/>
      <c r="D245" s="89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</row>
    <row r="246" spans="1:26" ht="12.75" customHeight="1" x14ac:dyDescent="0.2">
      <c r="A246" s="89"/>
      <c r="B246" s="88"/>
      <c r="C246" s="89"/>
      <c r="D246" s="89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</row>
    <row r="247" spans="1:26" ht="12.75" customHeight="1" x14ac:dyDescent="0.2">
      <c r="A247" s="89"/>
      <c r="B247" s="88"/>
      <c r="C247" s="89"/>
      <c r="D247" s="89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</row>
    <row r="248" spans="1:26" ht="12.75" customHeight="1" x14ac:dyDescent="0.2">
      <c r="A248" s="89"/>
      <c r="B248" s="88"/>
      <c r="C248" s="89"/>
      <c r="D248" s="89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</row>
    <row r="249" spans="1:26" ht="12.75" customHeight="1" x14ac:dyDescent="0.2">
      <c r="A249" s="89"/>
      <c r="B249" s="88"/>
      <c r="C249" s="89"/>
      <c r="D249" s="89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</row>
    <row r="250" spans="1:26" ht="12.75" customHeight="1" x14ac:dyDescent="0.2">
      <c r="A250" s="89"/>
      <c r="B250" s="88"/>
      <c r="C250" s="89"/>
      <c r="D250" s="89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</row>
    <row r="251" spans="1:26" ht="12.75" customHeight="1" x14ac:dyDescent="0.2">
      <c r="A251" s="89"/>
      <c r="B251" s="88"/>
      <c r="C251" s="89"/>
      <c r="D251" s="89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</row>
    <row r="252" spans="1:26" ht="12.75" customHeight="1" x14ac:dyDescent="0.2">
      <c r="A252" s="89"/>
      <c r="B252" s="88"/>
      <c r="C252" s="89"/>
      <c r="D252" s="89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</row>
    <row r="253" spans="1:26" ht="12.75" customHeight="1" x14ac:dyDescent="0.2">
      <c r="A253" s="89"/>
      <c r="B253" s="88"/>
      <c r="C253" s="89"/>
      <c r="D253" s="89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</row>
    <row r="254" spans="1:26" ht="12.75" customHeight="1" x14ac:dyDescent="0.2">
      <c r="A254" s="89"/>
      <c r="B254" s="88"/>
      <c r="C254" s="89"/>
      <c r="D254" s="89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</row>
    <row r="255" spans="1:26" ht="12.75" customHeight="1" x14ac:dyDescent="0.2">
      <c r="A255" s="89"/>
      <c r="B255" s="88"/>
      <c r="C255" s="89"/>
      <c r="D255" s="89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</row>
    <row r="256" spans="1:26" ht="12.75" customHeight="1" x14ac:dyDescent="0.2">
      <c r="A256" s="89"/>
      <c r="B256" s="88"/>
      <c r="C256" s="89"/>
      <c r="D256" s="89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</row>
    <row r="257" spans="1:26" ht="12.75" customHeight="1" x14ac:dyDescent="0.2">
      <c r="A257" s="89"/>
      <c r="B257" s="88"/>
      <c r="C257" s="89"/>
      <c r="D257" s="89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</row>
    <row r="258" spans="1:26" ht="12.75" customHeight="1" x14ac:dyDescent="0.2">
      <c r="A258" s="89"/>
      <c r="B258" s="88"/>
      <c r="C258" s="89"/>
      <c r="D258" s="89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</row>
    <row r="259" spans="1:26" ht="12.75" customHeight="1" x14ac:dyDescent="0.2">
      <c r="A259" s="89"/>
      <c r="B259" s="88"/>
      <c r="C259" s="89"/>
      <c r="D259" s="89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</row>
    <row r="260" spans="1:26" ht="12.75" customHeight="1" x14ac:dyDescent="0.2">
      <c r="A260" s="89"/>
      <c r="B260" s="88"/>
      <c r="C260" s="89"/>
      <c r="D260" s="89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</row>
    <row r="261" spans="1:26" ht="12.75" customHeight="1" x14ac:dyDescent="0.2">
      <c r="A261" s="89"/>
      <c r="B261" s="88"/>
      <c r="C261" s="89"/>
      <c r="D261" s="89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</row>
    <row r="262" spans="1:26" ht="12.75" customHeight="1" x14ac:dyDescent="0.2">
      <c r="A262" s="89"/>
      <c r="B262" s="88"/>
      <c r="C262" s="89"/>
      <c r="D262" s="89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</row>
    <row r="263" spans="1:26" ht="12.75" customHeight="1" x14ac:dyDescent="0.2">
      <c r="A263" s="89"/>
      <c r="B263" s="88"/>
      <c r="C263" s="89"/>
      <c r="D263" s="89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</row>
    <row r="264" spans="1:26" ht="12.75" customHeight="1" x14ac:dyDescent="0.2">
      <c r="A264" s="89"/>
      <c r="B264" s="88"/>
      <c r="C264" s="89"/>
      <c r="D264" s="89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</row>
    <row r="265" spans="1:26" ht="12.75" customHeight="1" x14ac:dyDescent="0.2">
      <c r="A265" s="89"/>
      <c r="B265" s="88"/>
      <c r="C265" s="89"/>
      <c r="D265" s="89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</row>
    <row r="266" spans="1:26" ht="12.75" customHeight="1" x14ac:dyDescent="0.2">
      <c r="A266" s="89"/>
      <c r="B266" s="88"/>
      <c r="C266" s="89"/>
      <c r="D266" s="89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</row>
    <row r="267" spans="1:26" ht="12.75" customHeight="1" x14ac:dyDescent="0.2">
      <c r="A267" s="89"/>
      <c r="B267" s="88"/>
      <c r="C267" s="89"/>
      <c r="D267" s="89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</row>
    <row r="268" spans="1:26" ht="12.75" customHeight="1" x14ac:dyDescent="0.2">
      <c r="A268" s="89"/>
      <c r="B268" s="88"/>
      <c r="C268" s="89"/>
      <c r="D268" s="89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</row>
    <row r="269" spans="1:26" ht="12.75" customHeight="1" x14ac:dyDescent="0.2">
      <c r="A269" s="89"/>
      <c r="B269" s="88"/>
      <c r="C269" s="89"/>
      <c r="D269" s="89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</row>
    <row r="270" spans="1:26" ht="12.75" customHeight="1" x14ac:dyDescent="0.2">
      <c r="A270" s="89"/>
      <c r="B270" s="88"/>
      <c r="C270" s="89"/>
      <c r="D270" s="89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</row>
    <row r="271" spans="1:26" ht="12.75" customHeight="1" x14ac:dyDescent="0.2">
      <c r="A271" s="89"/>
      <c r="B271" s="88"/>
      <c r="C271" s="89"/>
      <c r="D271" s="89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</row>
    <row r="272" spans="1:26" ht="12.75" customHeight="1" x14ac:dyDescent="0.2">
      <c r="A272" s="89"/>
      <c r="B272" s="88"/>
      <c r="C272" s="89"/>
      <c r="D272" s="89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</row>
    <row r="273" spans="1:26" ht="12.75" customHeight="1" x14ac:dyDescent="0.2">
      <c r="A273" s="89"/>
      <c r="B273" s="88"/>
      <c r="C273" s="89"/>
      <c r="D273" s="89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</row>
    <row r="274" spans="1:26" ht="12.75" customHeight="1" x14ac:dyDescent="0.2">
      <c r="A274" s="89"/>
      <c r="B274" s="88"/>
      <c r="C274" s="89"/>
      <c r="D274" s="89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</row>
    <row r="275" spans="1:26" ht="12.75" customHeight="1" x14ac:dyDescent="0.2">
      <c r="A275" s="89"/>
      <c r="B275" s="88"/>
      <c r="C275" s="89"/>
      <c r="D275" s="89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</row>
    <row r="276" spans="1:26" ht="12.75" customHeight="1" x14ac:dyDescent="0.2">
      <c r="A276" s="89"/>
      <c r="B276" s="88"/>
      <c r="C276" s="89"/>
      <c r="D276" s="89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</row>
    <row r="277" spans="1:26" ht="12.75" customHeight="1" x14ac:dyDescent="0.2">
      <c r="A277" s="89"/>
      <c r="B277" s="88"/>
      <c r="C277" s="89"/>
      <c r="D277" s="89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</row>
    <row r="278" spans="1:26" ht="12.75" customHeight="1" x14ac:dyDescent="0.2">
      <c r="A278" s="89"/>
      <c r="B278" s="88"/>
      <c r="C278" s="89"/>
      <c r="D278" s="89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</row>
    <row r="279" spans="1:26" ht="12.75" customHeight="1" x14ac:dyDescent="0.2">
      <c r="A279" s="89"/>
      <c r="B279" s="88"/>
      <c r="C279" s="89"/>
      <c r="D279" s="89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 ht="12.75" customHeight="1" x14ac:dyDescent="0.2">
      <c r="A280" s="89"/>
      <c r="B280" s="88"/>
      <c r="C280" s="89"/>
      <c r="D280" s="89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</row>
    <row r="281" spans="1:26" ht="12.75" customHeight="1" x14ac:dyDescent="0.2">
      <c r="A281" s="89"/>
      <c r="B281" s="88"/>
      <c r="C281" s="89"/>
      <c r="D281" s="89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</row>
    <row r="282" spans="1:26" ht="12.75" customHeight="1" x14ac:dyDescent="0.2">
      <c r="A282" s="89"/>
      <c r="B282" s="88"/>
      <c r="C282" s="89"/>
      <c r="D282" s="89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</row>
    <row r="283" spans="1:26" ht="12.75" customHeight="1" x14ac:dyDescent="0.2">
      <c r="A283" s="89"/>
      <c r="B283" s="88"/>
      <c r="C283" s="89"/>
      <c r="D283" s="89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</row>
    <row r="284" spans="1:26" ht="12.75" customHeight="1" x14ac:dyDescent="0.2">
      <c r="A284" s="89"/>
      <c r="B284" s="88"/>
      <c r="C284" s="89"/>
      <c r="D284" s="89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</row>
    <row r="285" spans="1:26" ht="12.75" customHeight="1" x14ac:dyDescent="0.2">
      <c r="A285" s="89"/>
      <c r="B285" s="88"/>
      <c r="C285" s="89"/>
      <c r="D285" s="89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</row>
    <row r="286" spans="1:26" ht="12.75" customHeight="1" x14ac:dyDescent="0.2">
      <c r="A286" s="89"/>
      <c r="B286" s="88"/>
      <c r="C286" s="89"/>
      <c r="D286" s="89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</row>
    <row r="287" spans="1:26" ht="12.75" customHeight="1" x14ac:dyDescent="0.2">
      <c r="A287" s="89"/>
      <c r="B287" s="88"/>
      <c r="C287" s="89"/>
      <c r="D287" s="89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</row>
    <row r="288" spans="1:26" ht="12.75" customHeight="1" x14ac:dyDescent="0.2">
      <c r="A288" s="89"/>
      <c r="B288" s="88"/>
      <c r="C288" s="89"/>
      <c r="D288" s="89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</row>
    <row r="289" spans="1:26" ht="12.75" customHeight="1" x14ac:dyDescent="0.2">
      <c r="A289" s="89"/>
      <c r="B289" s="88"/>
      <c r="C289" s="89"/>
      <c r="D289" s="89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</row>
    <row r="290" spans="1:26" ht="12.75" customHeight="1" x14ac:dyDescent="0.2">
      <c r="A290" s="89"/>
      <c r="B290" s="88"/>
      <c r="C290" s="89"/>
      <c r="D290" s="89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</row>
    <row r="291" spans="1:26" ht="12.75" customHeight="1" x14ac:dyDescent="0.2">
      <c r="A291" s="89"/>
      <c r="B291" s="88"/>
      <c r="C291" s="89"/>
      <c r="D291" s="89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</row>
    <row r="292" spans="1:26" ht="12.75" customHeight="1" x14ac:dyDescent="0.2">
      <c r="A292" s="89"/>
      <c r="B292" s="88"/>
      <c r="C292" s="89"/>
      <c r="D292" s="89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</row>
    <row r="293" spans="1:26" ht="12.75" customHeight="1" x14ac:dyDescent="0.2">
      <c r="A293" s="89"/>
      <c r="B293" s="88"/>
      <c r="C293" s="89"/>
      <c r="D293" s="89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</row>
    <row r="294" spans="1:26" ht="12.75" customHeight="1" x14ac:dyDescent="0.2">
      <c r="A294" s="89"/>
      <c r="B294" s="88"/>
      <c r="C294" s="89"/>
      <c r="D294" s="89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</row>
    <row r="295" spans="1:26" ht="12.75" customHeight="1" x14ac:dyDescent="0.2">
      <c r="A295" s="89"/>
      <c r="B295" s="88"/>
      <c r="C295" s="89"/>
      <c r="D295" s="89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</row>
    <row r="296" spans="1:26" ht="12.75" customHeight="1" x14ac:dyDescent="0.2">
      <c r="A296" s="89"/>
      <c r="B296" s="88"/>
      <c r="C296" s="89"/>
      <c r="D296" s="89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</row>
    <row r="297" spans="1:26" ht="12.75" customHeight="1" x14ac:dyDescent="0.2">
      <c r="A297" s="89"/>
      <c r="B297" s="88"/>
      <c r="C297" s="89"/>
      <c r="D297" s="89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</row>
    <row r="298" spans="1:26" ht="12.75" customHeight="1" x14ac:dyDescent="0.2">
      <c r="A298" s="89"/>
      <c r="B298" s="88"/>
      <c r="C298" s="89"/>
      <c r="D298" s="89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</row>
    <row r="299" spans="1:26" ht="12.75" customHeight="1" x14ac:dyDescent="0.2">
      <c r="A299" s="89"/>
      <c r="B299" s="88"/>
      <c r="C299" s="89"/>
      <c r="D299" s="89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</row>
    <row r="300" spans="1:26" ht="12.75" customHeight="1" x14ac:dyDescent="0.2">
      <c r="A300" s="89"/>
      <c r="B300" s="88"/>
      <c r="C300" s="89"/>
      <c r="D300" s="89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</row>
    <row r="301" spans="1:26" ht="12.75" customHeight="1" x14ac:dyDescent="0.2">
      <c r="A301" s="89"/>
      <c r="B301" s="88"/>
      <c r="C301" s="89"/>
      <c r="D301" s="89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</row>
    <row r="302" spans="1:26" ht="12.75" customHeight="1" x14ac:dyDescent="0.2">
      <c r="A302" s="89"/>
      <c r="B302" s="88"/>
      <c r="C302" s="89"/>
      <c r="D302" s="89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</row>
    <row r="303" spans="1:26" ht="12.75" customHeight="1" x14ac:dyDescent="0.2">
      <c r="A303" s="89"/>
      <c r="B303" s="88"/>
      <c r="C303" s="89"/>
      <c r="D303" s="89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</row>
    <row r="304" spans="1:26" ht="12.75" customHeight="1" x14ac:dyDescent="0.2">
      <c r="A304" s="89"/>
      <c r="B304" s="88"/>
      <c r="C304" s="89"/>
      <c r="D304" s="89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</row>
    <row r="305" spans="1:26" ht="12.75" customHeight="1" x14ac:dyDescent="0.2">
      <c r="A305" s="89"/>
      <c r="B305" s="88"/>
      <c r="C305" s="89"/>
      <c r="D305" s="89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</row>
    <row r="306" spans="1:26" ht="12.75" customHeight="1" x14ac:dyDescent="0.2">
      <c r="A306" s="89"/>
      <c r="B306" s="88"/>
      <c r="C306" s="89"/>
      <c r="D306" s="89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</row>
    <row r="307" spans="1:26" ht="12.75" customHeight="1" x14ac:dyDescent="0.2">
      <c r="A307" s="89"/>
      <c r="B307" s="88"/>
      <c r="C307" s="89"/>
      <c r="D307" s="89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</row>
    <row r="308" spans="1:26" ht="12.75" customHeight="1" x14ac:dyDescent="0.2">
      <c r="A308" s="89"/>
      <c r="B308" s="88"/>
      <c r="C308" s="89"/>
      <c r="D308" s="89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</row>
    <row r="309" spans="1:26" ht="12.75" customHeight="1" x14ac:dyDescent="0.2">
      <c r="A309" s="89"/>
      <c r="B309" s="88"/>
      <c r="C309" s="89"/>
      <c r="D309" s="89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</row>
    <row r="310" spans="1:26" ht="12.75" customHeight="1" x14ac:dyDescent="0.2">
      <c r="A310" s="89"/>
      <c r="B310" s="88"/>
      <c r="C310" s="89"/>
      <c r="D310" s="89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</row>
    <row r="311" spans="1:26" ht="12.75" customHeight="1" x14ac:dyDescent="0.2">
      <c r="A311" s="89"/>
      <c r="B311" s="88"/>
      <c r="C311" s="89"/>
      <c r="D311" s="89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</row>
    <row r="312" spans="1:26" ht="12.75" customHeight="1" x14ac:dyDescent="0.2">
      <c r="A312" s="89"/>
      <c r="B312" s="88"/>
      <c r="C312" s="89"/>
      <c r="D312" s="89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</row>
    <row r="313" spans="1:26" ht="12.75" customHeight="1" x14ac:dyDescent="0.2">
      <c r="A313" s="89"/>
      <c r="B313" s="88"/>
      <c r="C313" s="89"/>
      <c r="D313" s="89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</row>
    <row r="314" spans="1:26" ht="12.75" customHeight="1" x14ac:dyDescent="0.2">
      <c r="A314" s="89"/>
      <c r="B314" s="88"/>
      <c r="C314" s="89"/>
      <c r="D314" s="89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</row>
    <row r="315" spans="1:26" ht="12.75" customHeight="1" x14ac:dyDescent="0.2">
      <c r="A315" s="89"/>
      <c r="B315" s="88"/>
      <c r="C315" s="89"/>
      <c r="D315" s="89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</row>
    <row r="316" spans="1:26" ht="12.75" customHeight="1" x14ac:dyDescent="0.2">
      <c r="A316" s="89"/>
      <c r="B316" s="88"/>
      <c r="C316" s="89"/>
      <c r="D316" s="89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</row>
    <row r="317" spans="1:26" ht="12.75" customHeight="1" x14ac:dyDescent="0.2">
      <c r="A317" s="89"/>
      <c r="B317" s="88"/>
      <c r="C317" s="89"/>
      <c r="D317" s="89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</row>
    <row r="318" spans="1:26" ht="12.75" customHeight="1" x14ac:dyDescent="0.2">
      <c r="A318" s="89"/>
      <c r="B318" s="88"/>
      <c r="C318" s="89"/>
      <c r="D318" s="89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</row>
    <row r="319" spans="1:26" ht="12.75" customHeight="1" x14ac:dyDescent="0.2">
      <c r="A319" s="89"/>
      <c r="B319" s="88"/>
      <c r="C319" s="89"/>
      <c r="D319" s="89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</row>
    <row r="320" spans="1:26" ht="12.75" customHeight="1" x14ac:dyDescent="0.2">
      <c r="A320" s="89"/>
      <c r="B320" s="88"/>
      <c r="C320" s="89"/>
      <c r="D320" s="89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</row>
    <row r="321" spans="1:26" ht="12.75" customHeight="1" x14ac:dyDescent="0.2">
      <c r="A321" s="89"/>
      <c r="B321" s="88"/>
      <c r="C321" s="89"/>
      <c r="D321" s="89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</row>
    <row r="322" spans="1:26" ht="12.75" customHeight="1" x14ac:dyDescent="0.2">
      <c r="A322" s="89"/>
      <c r="B322" s="88"/>
      <c r="C322" s="89"/>
      <c r="D322" s="89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</row>
    <row r="323" spans="1:26" ht="12.75" customHeight="1" x14ac:dyDescent="0.2">
      <c r="A323" s="89"/>
      <c r="B323" s="88"/>
      <c r="C323" s="89"/>
      <c r="D323" s="89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</row>
    <row r="324" spans="1:26" ht="12.75" customHeight="1" x14ac:dyDescent="0.2">
      <c r="A324" s="89"/>
      <c r="B324" s="88"/>
      <c r="C324" s="89"/>
      <c r="D324" s="89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</row>
    <row r="325" spans="1:26" ht="12.75" customHeight="1" x14ac:dyDescent="0.2">
      <c r="A325" s="89"/>
      <c r="B325" s="88"/>
      <c r="C325" s="89"/>
      <c r="D325" s="89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</row>
    <row r="326" spans="1:26" ht="12.75" customHeight="1" x14ac:dyDescent="0.2">
      <c r="A326" s="89"/>
      <c r="B326" s="88"/>
      <c r="C326" s="89"/>
      <c r="D326" s="89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</row>
    <row r="327" spans="1:26" ht="12.75" customHeight="1" x14ac:dyDescent="0.2">
      <c r="A327" s="89"/>
      <c r="B327" s="88"/>
      <c r="C327" s="89"/>
      <c r="D327" s="89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</row>
    <row r="328" spans="1:26" ht="12.75" customHeight="1" x14ac:dyDescent="0.2">
      <c r="A328" s="89"/>
      <c r="B328" s="88"/>
      <c r="C328" s="89"/>
      <c r="D328" s="89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</row>
    <row r="329" spans="1:26" ht="12.75" customHeight="1" x14ac:dyDescent="0.2">
      <c r="A329" s="89"/>
      <c r="B329" s="88"/>
      <c r="C329" s="89"/>
      <c r="D329" s="89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</row>
    <row r="330" spans="1:26" ht="12.75" customHeight="1" x14ac:dyDescent="0.2">
      <c r="A330" s="89"/>
      <c r="B330" s="88"/>
      <c r="C330" s="89"/>
      <c r="D330" s="89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</row>
    <row r="331" spans="1:26" ht="12.75" customHeight="1" x14ac:dyDescent="0.2">
      <c r="A331" s="89"/>
      <c r="B331" s="88"/>
      <c r="C331" s="89"/>
      <c r="D331" s="89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</row>
    <row r="332" spans="1:26" ht="12.75" customHeight="1" x14ac:dyDescent="0.2">
      <c r="A332" s="89"/>
      <c r="B332" s="88"/>
      <c r="C332" s="89"/>
      <c r="D332" s="89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</row>
    <row r="333" spans="1:26" ht="12.75" customHeight="1" x14ac:dyDescent="0.2">
      <c r="A333" s="89"/>
      <c r="B333" s="88"/>
      <c r="C333" s="89"/>
      <c r="D333" s="89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</row>
    <row r="334" spans="1:26" ht="12.75" customHeight="1" x14ac:dyDescent="0.2">
      <c r="A334" s="89"/>
      <c r="B334" s="88"/>
      <c r="C334" s="89"/>
      <c r="D334" s="89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</row>
    <row r="335" spans="1:26" ht="12.75" customHeight="1" x14ac:dyDescent="0.2">
      <c r="A335" s="89"/>
      <c r="B335" s="88"/>
      <c r="C335" s="89"/>
      <c r="D335" s="89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</row>
    <row r="336" spans="1:26" ht="12.75" customHeight="1" x14ac:dyDescent="0.2">
      <c r="A336" s="89"/>
      <c r="B336" s="88"/>
      <c r="C336" s="89"/>
      <c r="D336" s="89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</row>
    <row r="337" spans="1:26" ht="12.75" customHeight="1" x14ac:dyDescent="0.2">
      <c r="A337" s="89"/>
      <c r="B337" s="88"/>
      <c r="C337" s="89"/>
      <c r="D337" s="89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</row>
    <row r="338" spans="1:26" ht="12.75" customHeight="1" x14ac:dyDescent="0.2">
      <c r="A338" s="89"/>
      <c r="B338" s="88"/>
      <c r="C338" s="89"/>
      <c r="D338" s="89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</row>
    <row r="339" spans="1:26" ht="12.75" customHeight="1" x14ac:dyDescent="0.2">
      <c r="A339" s="89"/>
      <c r="B339" s="88"/>
      <c r="C339" s="89"/>
      <c r="D339" s="89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</row>
    <row r="340" spans="1:26" ht="12.75" customHeight="1" x14ac:dyDescent="0.2">
      <c r="A340" s="89"/>
      <c r="B340" s="88"/>
      <c r="C340" s="89"/>
      <c r="D340" s="89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</row>
    <row r="341" spans="1:26" ht="12.75" customHeight="1" x14ac:dyDescent="0.2">
      <c r="A341" s="89"/>
      <c r="B341" s="88"/>
      <c r="C341" s="89"/>
      <c r="D341" s="89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</row>
    <row r="342" spans="1:26" ht="12.75" customHeight="1" x14ac:dyDescent="0.2">
      <c r="A342" s="89"/>
      <c r="B342" s="88"/>
      <c r="C342" s="89"/>
      <c r="D342" s="89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</row>
    <row r="343" spans="1:26" ht="12.75" customHeight="1" x14ac:dyDescent="0.2">
      <c r="A343" s="89"/>
      <c r="B343" s="88"/>
      <c r="C343" s="89"/>
      <c r="D343" s="89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</row>
    <row r="344" spans="1:26" ht="12.75" customHeight="1" x14ac:dyDescent="0.2">
      <c r="A344" s="89"/>
      <c r="B344" s="88"/>
      <c r="C344" s="89"/>
      <c r="D344" s="89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</row>
    <row r="345" spans="1:26" ht="12.75" customHeight="1" x14ac:dyDescent="0.2">
      <c r="A345" s="89"/>
      <c r="B345" s="88"/>
      <c r="C345" s="89"/>
      <c r="D345" s="89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</row>
    <row r="346" spans="1:26" ht="12.75" customHeight="1" x14ac:dyDescent="0.2">
      <c r="A346" s="89"/>
      <c r="B346" s="88"/>
      <c r="C346" s="89"/>
      <c r="D346" s="89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</row>
    <row r="347" spans="1:26" ht="12.75" customHeight="1" x14ac:dyDescent="0.2">
      <c r="A347" s="89"/>
      <c r="B347" s="88"/>
      <c r="C347" s="89"/>
      <c r="D347" s="89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</row>
    <row r="348" spans="1:26" ht="12.75" customHeight="1" x14ac:dyDescent="0.2">
      <c r="A348" s="89"/>
      <c r="B348" s="88"/>
      <c r="C348" s="89"/>
      <c r="D348" s="89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</row>
    <row r="349" spans="1:26" ht="12.75" customHeight="1" x14ac:dyDescent="0.2">
      <c r="A349" s="89"/>
      <c r="B349" s="88"/>
      <c r="C349" s="89"/>
      <c r="D349" s="89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</row>
    <row r="350" spans="1:26" ht="12.75" customHeight="1" x14ac:dyDescent="0.2">
      <c r="A350" s="89"/>
      <c r="B350" s="88"/>
      <c r="C350" s="89"/>
      <c r="D350" s="89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</row>
    <row r="351" spans="1:26" ht="12.75" customHeight="1" x14ac:dyDescent="0.2">
      <c r="A351" s="89"/>
      <c r="B351" s="88"/>
      <c r="C351" s="89"/>
      <c r="D351" s="89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</row>
    <row r="352" spans="1:26" ht="12.75" customHeight="1" x14ac:dyDescent="0.2">
      <c r="A352" s="89"/>
      <c r="B352" s="88"/>
      <c r="C352" s="89"/>
      <c r="D352" s="89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</row>
    <row r="353" spans="1:26" ht="12.75" customHeight="1" x14ac:dyDescent="0.2">
      <c r="A353" s="89"/>
      <c r="B353" s="88"/>
      <c r="C353" s="89"/>
      <c r="D353" s="89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 ht="12.75" customHeight="1" x14ac:dyDescent="0.2">
      <c r="A354" s="89"/>
      <c r="B354" s="88"/>
      <c r="C354" s="89"/>
      <c r="D354" s="89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</row>
    <row r="355" spans="1:26" ht="12.75" customHeight="1" x14ac:dyDescent="0.2">
      <c r="A355" s="89"/>
      <c r="B355" s="88"/>
      <c r="C355" s="89"/>
      <c r="D355" s="89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</row>
    <row r="356" spans="1:26" ht="12.75" customHeight="1" x14ac:dyDescent="0.2">
      <c r="A356" s="89"/>
      <c r="B356" s="88"/>
      <c r="C356" s="89"/>
      <c r="D356" s="89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 ht="12.75" customHeight="1" x14ac:dyDescent="0.2">
      <c r="A357" s="89"/>
      <c r="B357" s="88"/>
      <c r="C357" s="89"/>
      <c r="D357" s="89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 ht="12.75" customHeight="1" x14ac:dyDescent="0.2">
      <c r="A358" s="89"/>
      <c r="B358" s="88"/>
      <c r="C358" s="89"/>
      <c r="D358" s="89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 ht="12.75" customHeight="1" x14ac:dyDescent="0.2">
      <c r="A359" s="89"/>
      <c r="B359" s="88"/>
      <c r="C359" s="89"/>
      <c r="D359" s="89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</row>
    <row r="360" spans="1:26" ht="12.75" customHeight="1" x14ac:dyDescent="0.2">
      <c r="A360" s="89"/>
      <c r="B360" s="88"/>
      <c r="C360" s="89"/>
      <c r="D360" s="89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</row>
    <row r="361" spans="1:26" ht="12.75" customHeight="1" x14ac:dyDescent="0.2">
      <c r="A361" s="89"/>
      <c r="B361" s="88"/>
      <c r="C361" s="89"/>
      <c r="D361" s="89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</row>
    <row r="362" spans="1:26" ht="12.75" customHeight="1" x14ac:dyDescent="0.2">
      <c r="A362" s="89"/>
      <c r="B362" s="88"/>
      <c r="C362" s="89"/>
      <c r="D362" s="89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</row>
    <row r="363" spans="1:26" ht="12.75" customHeight="1" x14ac:dyDescent="0.2">
      <c r="A363" s="89"/>
      <c r="B363" s="88"/>
      <c r="C363" s="89"/>
      <c r="D363" s="89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</row>
    <row r="364" spans="1:26" ht="12.75" customHeight="1" x14ac:dyDescent="0.2">
      <c r="A364" s="89"/>
      <c r="B364" s="88"/>
      <c r="C364" s="89"/>
      <c r="D364" s="89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</row>
    <row r="365" spans="1:26" ht="12.75" customHeight="1" x14ac:dyDescent="0.2">
      <c r="A365" s="89"/>
      <c r="B365" s="88"/>
      <c r="C365" s="89"/>
      <c r="D365" s="89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</row>
    <row r="366" spans="1:26" ht="12.75" customHeight="1" x14ac:dyDescent="0.2">
      <c r="A366" s="89"/>
      <c r="B366" s="88"/>
      <c r="C366" s="89"/>
      <c r="D366" s="89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</row>
    <row r="367" spans="1:26" ht="12.75" customHeight="1" x14ac:dyDescent="0.2">
      <c r="A367" s="89"/>
      <c r="B367" s="88"/>
      <c r="C367" s="89"/>
      <c r="D367" s="89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</row>
    <row r="368" spans="1:26" ht="12.75" customHeight="1" x14ac:dyDescent="0.2">
      <c r="A368" s="89"/>
      <c r="B368" s="88"/>
      <c r="C368" s="89"/>
      <c r="D368" s="89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</row>
    <row r="369" spans="1:26" ht="12.75" customHeight="1" x14ac:dyDescent="0.2">
      <c r="A369" s="89"/>
      <c r="B369" s="88"/>
      <c r="C369" s="89"/>
      <c r="D369" s="89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</row>
    <row r="370" spans="1:26" ht="12.75" customHeight="1" x14ac:dyDescent="0.2">
      <c r="A370" s="89"/>
      <c r="B370" s="88"/>
      <c r="C370" s="89"/>
      <c r="D370" s="89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</row>
    <row r="371" spans="1:26" ht="12.75" customHeight="1" x14ac:dyDescent="0.2">
      <c r="A371" s="89"/>
      <c r="B371" s="88"/>
      <c r="C371" s="89"/>
      <c r="D371" s="89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</row>
    <row r="372" spans="1:26" ht="12.75" customHeight="1" x14ac:dyDescent="0.2">
      <c r="A372" s="89"/>
      <c r="B372" s="88"/>
      <c r="C372" s="89"/>
      <c r="D372" s="89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</row>
    <row r="373" spans="1:26" ht="12.75" customHeight="1" x14ac:dyDescent="0.2">
      <c r="A373" s="89"/>
      <c r="B373" s="88"/>
      <c r="C373" s="89"/>
      <c r="D373" s="89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</row>
    <row r="374" spans="1:26" ht="12.75" customHeight="1" x14ac:dyDescent="0.2">
      <c r="A374" s="89"/>
      <c r="B374" s="88"/>
      <c r="C374" s="89"/>
      <c r="D374" s="89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</row>
    <row r="375" spans="1:26" ht="12.75" customHeight="1" x14ac:dyDescent="0.2">
      <c r="A375" s="89"/>
      <c r="B375" s="88"/>
      <c r="C375" s="89"/>
      <c r="D375" s="89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</row>
    <row r="376" spans="1:26" ht="12.75" customHeight="1" x14ac:dyDescent="0.2">
      <c r="A376" s="89"/>
      <c r="B376" s="88"/>
      <c r="C376" s="89"/>
      <c r="D376" s="89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</row>
    <row r="377" spans="1:26" ht="12.75" customHeight="1" x14ac:dyDescent="0.2">
      <c r="A377" s="89"/>
      <c r="B377" s="88"/>
      <c r="C377" s="89"/>
      <c r="D377" s="89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</row>
    <row r="378" spans="1:26" ht="12.75" customHeight="1" x14ac:dyDescent="0.2">
      <c r="A378" s="89"/>
      <c r="B378" s="88"/>
      <c r="C378" s="89"/>
      <c r="D378" s="89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</row>
    <row r="379" spans="1:26" ht="12.75" customHeight="1" x14ac:dyDescent="0.2">
      <c r="A379" s="89"/>
      <c r="B379" s="88"/>
      <c r="C379" s="89"/>
      <c r="D379" s="89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</row>
    <row r="380" spans="1:26" ht="12.75" customHeight="1" x14ac:dyDescent="0.2">
      <c r="A380" s="89"/>
      <c r="B380" s="88"/>
      <c r="C380" s="89"/>
      <c r="D380" s="89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</row>
    <row r="381" spans="1:26" ht="12.75" customHeight="1" x14ac:dyDescent="0.2">
      <c r="A381" s="89"/>
      <c r="B381" s="88"/>
      <c r="C381" s="89"/>
      <c r="D381" s="89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</row>
    <row r="382" spans="1:26" ht="12.75" customHeight="1" x14ac:dyDescent="0.2">
      <c r="A382" s="89"/>
      <c r="B382" s="88"/>
      <c r="C382" s="89"/>
      <c r="D382" s="89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</row>
    <row r="383" spans="1:26" ht="12.75" customHeight="1" x14ac:dyDescent="0.2">
      <c r="A383" s="89"/>
      <c r="B383" s="88"/>
      <c r="C383" s="89"/>
      <c r="D383" s="89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</row>
    <row r="384" spans="1:26" ht="12.75" customHeight="1" x14ac:dyDescent="0.2">
      <c r="A384" s="89"/>
      <c r="B384" s="88"/>
      <c r="C384" s="89"/>
      <c r="D384" s="89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</row>
    <row r="385" spans="1:26" ht="12.75" customHeight="1" x14ac:dyDescent="0.2">
      <c r="A385" s="89"/>
      <c r="B385" s="88"/>
      <c r="C385" s="89"/>
      <c r="D385" s="89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</row>
    <row r="386" spans="1:26" ht="12.75" customHeight="1" x14ac:dyDescent="0.2">
      <c r="A386" s="89"/>
      <c r="B386" s="88"/>
      <c r="C386" s="89"/>
      <c r="D386" s="89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</row>
    <row r="387" spans="1:26" ht="12.75" customHeight="1" x14ac:dyDescent="0.2">
      <c r="A387" s="89"/>
      <c r="B387" s="88"/>
      <c r="C387" s="89"/>
      <c r="D387" s="89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</row>
    <row r="388" spans="1:26" ht="12.75" customHeight="1" x14ac:dyDescent="0.2">
      <c r="A388" s="89"/>
      <c r="B388" s="88"/>
      <c r="C388" s="89"/>
      <c r="D388" s="89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</row>
    <row r="389" spans="1:26" ht="12.75" customHeight="1" x14ac:dyDescent="0.2">
      <c r="A389" s="89"/>
      <c r="B389" s="88"/>
      <c r="C389" s="89"/>
      <c r="D389" s="89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</row>
    <row r="390" spans="1:26" ht="12.75" customHeight="1" x14ac:dyDescent="0.2">
      <c r="A390" s="89"/>
      <c r="B390" s="88"/>
      <c r="C390" s="89"/>
      <c r="D390" s="89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</row>
    <row r="391" spans="1:26" ht="12.75" customHeight="1" x14ac:dyDescent="0.2">
      <c r="A391" s="89"/>
      <c r="B391" s="88"/>
      <c r="C391" s="89"/>
      <c r="D391" s="89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</row>
    <row r="392" spans="1:26" ht="12.75" customHeight="1" x14ac:dyDescent="0.2">
      <c r="A392" s="89"/>
      <c r="B392" s="88"/>
      <c r="C392" s="89"/>
      <c r="D392" s="89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</row>
    <row r="393" spans="1:26" ht="12.75" customHeight="1" x14ac:dyDescent="0.2">
      <c r="A393" s="89"/>
      <c r="B393" s="88"/>
      <c r="C393" s="89"/>
      <c r="D393" s="89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</row>
    <row r="394" spans="1:26" ht="12.75" customHeight="1" x14ac:dyDescent="0.2">
      <c r="A394" s="89"/>
      <c r="B394" s="88"/>
      <c r="C394" s="89"/>
      <c r="D394" s="89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</row>
    <row r="395" spans="1:26" ht="12.75" customHeight="1" x14ac:dyDescent="0.2">
      <c r="A395" s="89"/>
      <c r="B395" s="88"/>
      <c r="C395" s="89"/>
      <c r="D395" s="89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</row>
    <row r="396" spans="1:26" ht="12.75" customHeight="1" x14ac:dyDescent="0.2">
      <c r="A396" s="89"/>
      <c r="B396" s="88"/>
      <c r="C396" s="89"/>
      <c r="D396" s="89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</row>
    <row r="397" spans="1:26" ht="12.75" customHeight="1" x14ac:dyDescent="0.2">
      <c r="A397" s="89"/>
      <c r="B397" s="88"/>
      <c r="C397" s="89"/>
      <c r="D397" s="89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</row>
    <row r="398" spans="1:26" ht="12.75" customHeight="1" x14ac:dyDescent="0.2">
      <c r="A398" s="89"/>
      <c r="B398" s="88"/>
      <c r="C398" s="89"/>
      <c r="D398" s="89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</row>
    <row r="399" spans="1:26" ht="12.75" customHeight="1" x14ac:dyDescent="0.2">
      <c r="A399" s="89"/>
      <c r="B399" s="88"/>
      <c r="C399" s="89"/>
      <c r="D399" s="89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</row>
    <row r="400" spans="1:26" ht="12.75" customHeight="1" x14ac:dyDescent="0.2">
      <c r="A400" s="89"/>
      <c r="B400" s="88"/>
      <c r="C400" s="89"/>
      <c r="D400" s="89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</row>
    <row r="401" spans="1:26" ht="12.75" customHeight="1" x14ac:dyDescent="0.2">
      <c r="A401" s="89"/>
      <c r="B401" s="88"/>
      <c r="C401" s="89"/>
      <c r="D401" s="89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</row>
    <row r="402" spans="1:26" ht="12.75" customHeight="1" x14ac:dyDescent="0.2">
      <c r="A402" s="89"/>
      <c r="B402" s="88"/>
      <c r="C402" s="89"/>
      <c r="D402" s="89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</row>
    <row r="403" spans="1:26" ht="12.75" customHeight="1" x14ac:dyDescent="0.2">
      <c r="A403" s="89"/>
      <c r="B403" s="88"/>
      <c r="C403" s="89"/>
      <c r="D403" s="89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</row>
    <row r="404" spans="1:26" ht="12.75" customHeight="1" x14ac:dyDescent="0.2">
      <c r="A404" s="89"/>
      <c r="B404" s="88"/>
      <c r="C404" s="89"/>
      <c r="D404" s="89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</row>
    <row r="405" spans="1:26" ht="12.75" customHeight="1" x14ac:dyDescent="0.2">
      <c r="A405" s="89"/>
      <c r="B405" s="88"/>
      <c r="C405" s="89"/>
      <c r="D405" s="89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</row>
    <row r="406" spans="1:26" ht="12.75" customHeight="1" x14ac:dyDescent="0.2">
      <c r="A406" s="89"/>
      <c r="B406" s="88"/>
      <c r="C406" s="89"/>
      <c r="D406" s="89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</row>
    <row r="407" spans="1:26" ht="12.75" customHeight="1" x14ac:dyDescent="0.2">
      <c r="A407" s="89"/>
      <c r="B407" s="88"/>
      <c r="C407" s="89"/>
      <c r="D407" s="89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</row>
    <row r="408" spans="1:26" ht="12.75" customHeight="1" x14ac:dyDescent="0.2">
      <c r="A408" s="89"/>
      <c r="B408" s="88"/>
      <c r="C408" s="89"/>
      <c r="D408" s="89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</row>
    <row r="409" spans="1:26" ht="12.75" customHeight="1" x14ac:dyDescent="0.2">
      <c r="A409" s="89"/>
      <c r="B409" s="88"/>
      <c r="C409" s="89"/>
      <c r="D409" s="89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</row>
    <row r="410" spans="1:26" ht="12.75" customHeight="1" x14ac:dyDescent="0.2">
      <c r="A410" s="89"/>
      <c r="B410" s="88"/>
      <c r="C410" s="89"/>
      <c r="D410" s="89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</row>
    <row r="411" spans="1:26" ht="12.75" customHeight="1" x14ac:dyDescent="0.2">
      <c r="A411" s="89"/>
      <c r="B411" s="88"/>
      <c r="C411" s="89"/>
      <c r="D411" s="89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</row>
    <row r="412" spans="1:26" ht="12.75" customHeight="1" x14ac:dyDescent="0.2">
      <c r="A412" s="89"/>
      <c r="B412" s="88"/>
      <c r="C412" s="89"/>
      <c r="D412" s="89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</row>
    <row r="413" spans="1:26" ht="12.75" customHeight="1" x14ac:dyDescent="0.2">
      <c r="A413" s="89"/>
      <c r="B413" s="88"/>
      <c r="C413" s="89"/>
      <c r="D413" s="89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</row>
    <row r="414" spans="1:26" ht="12.75" customHeight="1" x14ac:dyDescent="0.2">
      <c r="A414" s="89"/>
      <c r="B414" s="88"/>
      <c r="C414" s="89"/>
      <c r="D414" s="89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</row>
    <row r="415" spans="1:26" ht="12.75" customHeight="1" x14ac:dyDescent="0.2">
      <c r="A415" s="89"/>
      <c r="B415" s="88"/>
      <c r="C415" s="89"/>
      <c r="D415" s="89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</row>
    <row r="416" spans="1:26" ht="12.75" customHeight="1" x14ac:dyDescent="0.2">
      <c r="A416" s="89"/>
      <c r="B416" s="88"/>
      <c r="C416" s="89"/>
      <c r="D416" s="89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</row>
    <row r="417" spans="1:26" ht="12.75" customHeight="1" x14ac:dyDescent="0.2">
      <c r="A417" s="89"/>
      <c r="B417" s="88"/>
      <c r="C417" s="89"/>
      <c r="D417" s="89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</row>
    <row r="418" spans="1:26" ht="12.75" customHeight="1" x14ac:dyDescent="0.2">
      <c r="A418" s="89"/>
      <c r="B418" s="88"/>
      <c r="C418" s="89"/>
      <c r="D418" s="89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</row>
    <row r="419" spans="1:26" ht="12.75" customHeight="1" x14ac:dyDescent="0.2">
      <c r="A419" s="89"/>
      <c r="B419" s="88"/>
      <c r="C419" s="89"/>
      <c r="D419" s="89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</row>
    <row r="420" spans="1:26" ht="12.75" customHeight="1" x14ac:dyDescent="0.2">
      <c r="A420" s="89"/>
      <c r="B420" s="88"/>
      <c r="C420" s="89"/>
      <c r="D420" s="89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</row>
    <row r="421" spans="1:26" ht="12.75" customHeight="1" x14ac:dyDescent="0.2">
      <c r="A421" s="89"/>
      <c r="B421" s="88"/>
      <c r="C421" s="89"/>
      <c r="D421" s="89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</row>
    <row r="422" spans="1:26" ht="12.75" customHeight="1" x14ac:dyDescent="0.2">
      <c r="A422" s="89"/>
      <c r="B422" s="88"/>
      <c r="C422" s="89"/>
      <c r="D422" s="89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</row>
    <row r="423" spans="1:26" ht="12.75" customHeight="1" x14ac:dyDescent="0.2">
      <c r="A423" s="89"/>
      <c r="B423" s="88"/>
      <c r="C423" s="89"/>
      <c r="D423" s="89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</row>
    <row r="424" spans="1:26" ht="12.75" customHeight="1" x14ac:dyDescent="0.2">
      <c r="A424" s="89"/>
      <c r="B424" s="88"/>
      <c r="C424" s="89"/>
      <c r="D424" s="89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</row>
    <row r="425" spans="1:26" ht="12.75" customHeight="1" x14ac:dyDescent="0.2">
      <c r="A425" s="89"/>
      <c r="B425" s="88"/>
      <c r="C425" s="89"/>
      <c r="D425" s="89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</row>
    <row r="426" spans="1:26" ht="12.75" customHeight="1" x14ac:dyDescent="0.2">
      <c r="A426" s="89"/>
      <c r="B426" s="88"/>
      <c r="C426" s="89"/>
      <c r="D426" s="89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</row>
    <row r="427" spans="1:26" ht="12.75" customHeight="1" x14ac:dyDescent="0.2">
      <c r="A427" s="89"/>
      <c r="B427" s="88"/>
      <c r="C427" s="89"/>
      <c r="D427" s="89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</row>
    <row r="428" spans="1:26" ht="12.75" customHeight="1" x14ac:dyDescent="0.2">
      <c r="A428" s="89"/>
      <c r="B428" s="88"/>
      <c r="C428" s="89"/>
      <c r="D428" s="89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</row>
    <row r="429" spans="1:26" ht="12.75" customHeight="1" x14ac:dyDescent="0.2">
      <c r="A429" s="89"/>
      <c r="B429" s="88"/>
      <c r="C429" s="89"/>
      <c r="D429" s="89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</row>
    <row r="430" spans="1:26" ht="12.75" customHeight="1" x14ac:dyDescent="0.2">
      <c r="A430" s="89"/>
      <c r="B430" s="88"/>
      <c r="C430" s="89"/>
      <c r="D430" s="89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</row>
    <row r="431" spans="1:26" ht="12.75" customHeight="1" x14ac:dyDescent="0.2">
      <c r="A431" s="89"/>
      <c r="B431" s="88"/>
      <c r="C431" s="89"/>
      <c r="D431" s="89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</row>
    <row r="432" spans="1:26" ht="12.75" customHeight="1" x14ac:dyDescent="0.2">
      <c r="A432" s="89"/>
      <c r="B432" s="88"/>
      <c r="C432" s="89"/>
      <c r="D432" s="89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</row>
    <row r="433" spans="1:26" ht="12.75" customHeight="1" x14ac:dyDescent="0.2">
      <c r="A433" s="89"/>
      <c r="B433" s="88"/>
      <c r="C433" s="89"/>
      <c r="D433" s="89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</row>
    <row r="434" spans="1:26" ht="12.75" customHeight="1" x14ac:dyDescent="0.2">
      <c r="A434" s="89"/>
      <c r="B434" s="88"/>
      <c r="C434" s="89"/>
      <c r="D434" s="89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</row>
    <row r="435" spans="1:26" ht="12.75" customHeight="1" x14ac:dyDescent="0.2">
      <c r="A435" s="89"/>
      <c r="B435" s="88"/>
      <c r="C435" s="89"/>
      <c r="D435" s="89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</row>
    <row r="436" spans="1:26" ht="12.75" customHeight="1" x14ac:dyDescent="0.2">
      <c r="A436" s="89"/>
      <c r="B436" s="88"/>
      <c r="C436" s="89"/>
      <c r="D436" s="89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</row>
    <row r="437" spans="1:26" ht="12.75" customHeight="1" x14ac:dyDescent="0.2">
      <c r="A437" s="89"/>
      <c r="B437" s="88"/>
      <c r="C437" s="89"/>
      <c r="D437" s="89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</row>
    <row r="438" spans="1:26" ht="12.75" customHeight="1" x14ac:dyDescent="0.2">
      <c r="A438" s="89"/>
      <c r="B438" s="88"/>
      <c r="C438" s="89"/>
      <c r="D438" s="89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</row>
    <row r="439" spans="1:26" ht="12.75" customHeight="1" x14ac:dyDescent="0.2">
      <c r="A439" s="89"/>
      <c r="B439" s="88"/>
      <c r="C439" s="89"/>
      <c r="D439" s="89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</row>
    <row r="440" spans="1:26" ht="12.75" customHeight="1" x14ac:dyDescent="0.2">
      <c r="A440" s="89"/>
      <c r="B440" s="88"/>
      <c r="C440" s="89"/>
      <c r="D440" s="89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</row>
    <row r="441" spans="1:26" ht="12.75" customHeight="1" x14ac:dyDescent="0.2">
      <c r="A441" s="89"/>
      <c r="B441" s="88"/>
      <c r="C441" s="89"/>
      <c r="D441" s="89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</row>
    <row r="442" spans="1:26" ht="12.75" customHeight="1" x14ac:dyDescent="0.2">
      <c r="A442" s="89"/>
      <c r="B442" s="88"/>
      <c r="C442" s="89"/>
      <c r="D442" s="89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</row>
    <row r="443" spans="1:26" ht="12.75" customHeight="1" x14ac:dyDescent="0.2">
      <c r="A443" s="89"/>
      <c r="B443" s="88"/>
      <c r="C443" s="89"/>
      <c r="D443" s="89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</row>
    <row r="444" spans="1:26" ht="12.75" customHeight="1" x14ac:dyDescent="0.2">
      <c r="A444" s="89"/>
      <c r="B444" s="88"/>
      <c r="C444" s="89"/>
      <c r="D444" s="89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</row>
    <row r="445" spans="1:26" ht="12.75" customHeight="1" x14ac:dyDescent="0.2">
      <c r="A445" s="89"/>
      <c r="B445" s="88"/>
      <c r="C445" s="89"/>
      <c r="D445" s="89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</row>
    <row r="446" spans="1:26" ht="12.75" customHeight="1" x14ac:dyDescent="0.2">
      <c r="A446" s="89"/>
      <c r="B446" s="88"/>
      <c r="C446" s="89"/>
      <c r="D446" s="89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</row>
    <row r="447" spans="1:26" ht="12.75" customHeight="1" x14ac:dyDescent="0.2">
      <c r="A447" s="89"/>
      <c r="B447" s="88"/>
      <c r="C447" s="89"/>
      <c r="D447" s="89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</row>
    <row r="448" spans="1:26" ht="12.75" customHeight="1" x14ac:dyDescent="0.2">
      <c r="A448" s="89"/>
      <c r="B448" s="88"/>
      <c r="C448" s="89"/>
      <c r="D448" s="89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</row>
    <row r="449" spans="1:26" ht="12.75" customHeight="1" x14ac:dyDescent="0.2">
      <c r="A449" s="89"/>
      <c r="B449" s="88"/>
      <c r="C449" s="89"/>
      <c r="D449" s="89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</row>
    <row r="450" spans="1:26" ht="12.75" customHeight="1" x14ac:dyDescent="0.2">
      <c r="A450" s="89"/>
      <c r="B450" s="88"/>
      <c r="C450" s="89"/>
      <c r="D450" s="89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</row>
    <row r="451" spans="1:26" ht="12.75" customHeight="1" x14ac:dyDescent="0.2">
      <c r="A451" s="89"/>
      <c r="B451" s="88"/>
      <c r="C451" s="89"/>
      <c r="D451" s="89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</row>
    <row r="452" spans="1:26" ht="12.75" customHeight="1" x14ac:dyDescent="0.2">
      <c r="A452" s="89"/>
      <c r="B452" s="88"/>
      <c r="C452" s="89"/>
      <c r="D452" s="89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</row>
    <row r="453" spans="1:26" ht="12.75" customHeight="1" x14ac:dyDescent="0.2">
      <c r="A453" s="89"/>
      <c r="B453" s="88"/>
      <c r="C453" s="89"/>
      <c r="D453" s="89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</row>
    <row r="454" spans="1:26" ht="12.75" customHeight="1" x14ac:dyDescent="0.2">
      <c r="A454" s="89"/>
      <c r="B454" s="88"/>
      <c r="C454" s="89"/>
      <c r="D454" s="89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</row>
    <row r="455" spans="1:26" ht="12.75" customHeight="1" x14ac:dyDescent="0.2">
      <c r="A455" s="89"/>
      <c r="B455" s="88"/>
      <c r="C455" s="89"/>
      <c r="D455" s="89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</row>
    <row r="456" spans="1:26" ht="12.75" customHeight="1" x14ac:dyDescent="0.2">
      <c r="A456" s="89"/>
      <c r="B456" s="88"/>
      <c r="C456" s="89"/>
      <c r="D456" s="89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</row>
    <row r="457" spans="1:26" ht="12.75" customHeight="1" x14ac:dyDescent="0.2">
      <c r="A457" s="89"/>
      <c r="B457" s="88"/>
      <c r="C457" s="89"/>
      <c r="D457" s="89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</row>
    <row r="458" spans="1:26" ht="12.75" customHeight="1" x14ac:dyDescent="0.2">
      <c r="A458" s="89"/>
      <c r="B458" s="88"/>
      <c r="C458" s="89"/>
      <c r="D458" s="89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</row>
    <row r="459" spans="1:26" ht="12.75" customHeight="1" x14ac:dyDescent="0.2">
      <c r="A459" s="89"/>
      <c r="B459" s="88"/>
      <c r="C459" s="89"/>
      <c r="D459" s="89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</row>
    <row r="460" spans="1:26" ht="12.75" customHeight="1" x14ac:dyDescent="0.2">
      <c r="A460" s="89"/>
      <c r="B460" s="88"/>
      <c r="C460" s="89"/>
      <c r="D460" s="89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</row>
    <row r="461" spans="1:26" ht="12.75" customHeight="1" x14ac:dyDescent="0.2">
      <c r="A461" s="89"/>
      <c r="B461" s="88"/>
      <c r="C461" s="89"/>
      <c r="D461" s="89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</row>
    <row r="462" spans="1:26" ht="12.75" customHeight="1" x14ac:dyDescent="0.2">
      <c r="A462" s="89"/>
      <c r="B462" s="88"/>
      <c r="C462" s="89"/>
      <c r="D462" s="89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</row>
    <row r="463" spans="1:26" ht="12.75" customHeight="1" x14ac:dyDescent="0.2">
      <c r="A463" s="89"/>
      <c r="B463" s="88"/>
      <c r="C463" s="89"/>
      <c r="D463" s="89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</row>
    <row r="464" spans="1:26" ht="12.75" customHeight="1" x14ac:dyDescent="0.2">
      <c r="A464" s="89"/>
      <c r="B464" s="88"/>
      <c r="C464" s="89"/>
      <c r="D464" s="89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</row>
    <row r="465" spans="1:26" ht="12.75" customHeight="1" x14ac:dyDescent="0.2">
      <c r="A465" s="89"/>
      <c r="B465" s="88"/>
      <c r="C465" s="89"/>
      <c r="D465" s="89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</row>
    <row r="466" spans="1:26" ht="12.75" customHeight="1" x14ac:dyDescent="0.2">
      <c r="A466" s="89"/>
      <c r="B466" s="88"/>
      <c r="C466" s="89"/>
      <c r="D466" s="89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</row>
    <row r="467" spans="1:26" ht="12.75" customHeight="1" x14ac:dyDescent="0.2">
      <c r="A467" s="89"/>
      <c r="B467" s="88"/>
      <c r="C467" s="89"/>
      <c r="D467" s="89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</row>
    <row r="468" spans="1:26" ht="12.75" customHeight="1" x14ac:dyDescent="0.2">
      <c r="A468" s="89"/>
      <c r="B468" s="88"/>
      <c r="C468" s="89"/>
      <c r="D468" s="89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</row>
    <row r="469" spans="1:26" ht="12.75" customHeight="1" x14ac:dyDescent="0.2">
      <c r="A469" s="89"/>
      <c r="B469" s="88"/>
      <c r="C469" s="89"/>
      <c r="D469" s="89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</row>
    <row r="470" spans="1:26" ht="12.75" customHeight="1" x14ac:dyDescent="0.2">
      <c r="A470" s="89"/>
      <c r="B470" s="88"/>
      <c r="C470" s="89"/>
      <c r="D470" s="89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</row>
    <row r="471" spans="1:26" ht="12.75" customHeight="1" x14ac:dyDescent="0.2">
      <c r="A471" s="89"/>
      <c r="B471" s="88"/>
      <c r="C471" s="89"/>
      <c r="D471" s="89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</row>
    <row r="472" spans="1:26" ht="12.75" customHeight="1" x14ac:dyDescent="0.2">
      <c r="A472" s="89"/>
      <c r="B472" s="88"/>
      <c r="C472" s="89"/>
      <c r="D472" s="89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</row>
    <row r="473" spans="1:26" ht="12.75" customHeight="1" x14ac:dyDescent="0.2">
      <c r="A473" s="89"/>
      <c r="B473" s="88"/>
      <c r="C473" s="89"/>
      <c r="D473" s="89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</row>
    <row r="474" spans="1:26" ht="12.75" customHeight="1" x14ac:dyDescent="0.2">
      <c r="A474" s="89"/>
      <c r="B474" s="88"/>
      <c r="C474" s="89"/>
      <c r="D474" s="89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</row>
    <row r="475" spans="1:26" ht="12.75" customHeight="1" x14ac:dyDescent="0.2">
      <c r="A475" s="89"/>
      <c r="B475" s="88"/>
      <c r="C475" s="89"/>
      <c r="D475" s="89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</row>
    <row r="476" spans="1:26" ht="12.75" customHeight="1" x14ac:dyDescent="0.2">
      <c r="A476" s="89"/>
      <c r="B476" s="88"/>
      <c r="C476" s="89"/>
      <c r="D476" s="89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</row>
    <row r="477" spans="1:26" ht="12.75" customHeight="1" x14ac:dyDescent="0.2">
      <c r="A477" s="89"/>
      <c r="B477" s="88"/>
      <c r="C477" s="89"/>
      <c r="D477" s="89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</row>
    <row r="478" spans="1:26" ht="12.75" customHeight="1" x14ac:dyDescent="0.2">
      <c r="A478" s="89"/>
      <c r="B478" s="88"/>
      <c r="C478" s="89"/>
      <c r="D478" s="89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</row>
    <row r="479" spans="1:26" ht="12.75" customHeight="1" x14ac:dyDescent="0.2">
      <c r="A479" s="89"/>
      <c r="B479" s="88"/>
      <c r="C479" s="89"/>
      <c r="D479" s="89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</row>
    <row r="480" spans="1:26" ht="12.75" customHeight="1" x14ac:dyDescent="0.2">
      <c r="A480" s="89"/>
      <c r="B480" s="88"/>
      <c r="C480" s="89"/>
      <c r="D480" s="89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</row>
    <row r="481" spans="1:26" ht="12.75" customHeight="1" x14ac:dyDescent="0.2">
      <c r="A481" s="89"/>
      <c r="B481" s="88"/>
      <c r="C481" s="89"/>
      <c r="D481" s="89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</row>
    <row r="482" spans="1:26" ht="12.75" customHeight="1" x14ac:dyDescent="0.2">
      <c r="A482" s="89"/>
      <c r="B482" s="88"/>
      <c r="C482" s="89"/>
      <c r="D482" s="89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</row>
    <row r="483" spans="1:26" ht="12.75" customHeight="1" x14ac:dyDescent="0.2">
      <c r="A483" s="89"/>
      <c r="B483" s="88"/>
      <c r="C483" s="89"/>
      <c r="D483" s="89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</row>
    <row r="484" spans="1:26" ht="12.75" customHeight="1" x14ac:dyDescent="0.2">
      <c r="A484" s="89"/>
      <c r="B484" s="88"/>
      <c r="C484" s="89"/>
      <c r="D484" s="89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</row>
    <row r="485" spans="1:26" ht="12.75" customHeight="1" x14ac:dyDescent="0.2">
      <c r="A485" s="89"/>
      <c r="B485" s="88"/>
      <c r="C485" s="89"/>
      <c r="D485" s="89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</row>
    <row r="486" spans="1:26" ht="12.75" customHeight="1" x14ac:dyDescent="0.2">
      <c r="A486" s="89"/>
      <c r="B486" s="88"/>
      <c r="C486" s="89"/>
      <c r="D486" s="89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</row>
    <row r="487" spans="1:26" ht="12.75" customHeight="1" x14ac:dyDescent="0.2">
      <c r="A487" s="89"/>
      <c r="B487" s="88"/>
      <c r="C487" s="89"/>
      <c r="D487" s="89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</row>
    <row r="488" spans="1:26" ht="12.75" customHeight="1" x14ac:dyDescent="0.2">
      <c r="A488" s="89"/>
      <c r="B488" s="88"/>
      <c r="C488" s="89"/>
      <c r="D488" s="89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</row>
    <row r="489" spans="1:26" ht="12.75" customHeight="1" x14ac:dyDescent="0.2">
      <c r="A489" s="89"/>
      <c r="B489" s="88"/>
      <c r="C489" s="89"/>
      <c r="D489" s="89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</row>
    <row r="490" spans="1:26" ht="12.75" customHeight="1" x14ac:dyDescent="0.2">
      <c r="A490" s="89"/>
      <c r="B490" s="88"/>
      <c r="C490" s="89"/>
      <c r="D490" s="89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</row>
    <row r="491" spans="1:26" ht="12.75" customHeight="1" x14ac:dyDescent="0.2">
      <c r="A491" s="89"/>
      <c r="B491" s="88"/>
      <c r="C491" s="89"/>
      <c r="D491" s="89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</row>
    <row r="492" spans="1:26" ht="12.75" customHeight="1" x14ac:dyDescent="0.2">
      <c r="A492" s="89"/>
      <c r="B492" s="88"/>
      <c r="C492" s="89"/>
      <c r="D492" s="89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</row>
    <row r="493" spans="1:26" ht="12.75" customHeight="1" x14ac:dyDescent="0.2">
      <c r="A493" s="89"/>
      <c r="B493" s="88"/>
      <c r="C493" s="89"/>
      <c r="D493" s="89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</row>
    <row r="494" spans="1:26" ht="12.75" customHeight="1" x14ac:dyDescent="0.2">
      <c r="A494" s="89"/>
      <c r="B494" s="88"/>
      <c r="C494" s="89"/>
      <c r="D494" s="89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</row>
    <row r="495" spans="1:26" ht="12.75" customHeight="1" x14ac:dyDescent="0.2">
      <c r="A495" s="89"/>
      <c r="B495" s="88"/>
      <c r="C495" s="89"/>
      <c r="D495" s="89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</row>
    <row r="496" spans="1:26" ht="12.75" customHeight="1" x14ac:dyDescent="0.2">
      <c r="A496" s="89"/>
      <c r="B496" s="88"/>
      <c r="C496" s="89"/>
      <c r="D496" s="89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</row>
    <row r="497" spans="1:26" ht="12.75" customHeight="1" x14ac:dyDescent="0.2">
      <c r="A497" s="89"/>
      <c r="B497" s="88"/>
      <c r="C497" s="89"/>
      <c r="D497" s="89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</row>
    <row r="498" spans="1:26" ht="12.75" customHeight="1" x14ac:dyDescent="0.2">
      <c r="A498" s="89"/>
      <c r="B498" s="88"/>
      <c r="C498" s="89"/>
      <c r="D498" s="89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</row>
    <row r="499" spans="1:26" ht="12.75" customHeight="1" x14ac:dyDescent="0.2">
      <c r="A499" s="89"/>
      <c r="B499" s="88"/>
      <c r="C499" s="89"/>
      <c r="D499" s="89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</row>
    <row r="500" spans="1:26" ht="12.75" customHeight="1" x14ac:dyDescent="0.2">
      <c r="A500" s="89"/>
      <c r="B500" s="88"/>
      <c r="C500" s="89"/>
      <c r="D500" s="89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</row>
    <row r="501" spans="1:26" ht="12.75" customHeight="1" x14ac:dyDescent="0.2">
      <c r="A501" s="89"/>
      <c r="B501" s="88"/>
      <c r="C501" s="89"/>
      <c r="D501" s="89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</row>
    <row r="502" spans="1:26" ht="12.75" customHeight="1" x14ac:dyDescent="0.2">
      <c r="A502" s="89"/>
      <c r="B502" s="88"/>
      <c r="C502" s="89"/>
      <c r="D502" s="89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</row>
    <row r="503" spans="1:26" ht="12.75" customHeight="1" x14ac:dyDescent="0.2">
      <c r="A503" s="89"/>
      <c r="B503" s="88"/>
      <c r="C503" s="89"/>
      <c r="D503" s="89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</row>
    <row r="504" spans="1:26" ht="12.75" customHeight="1" x14ac:dyDescent="0.2">
      <c r="A504" s="89"/>
      <c r="B504" s="88"/>
      <c r="C504" s="89"/>
      <c r="D504" s="89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</row>
    <row r="505" spans="1:26" ht="12.75" customHeight="1" x14ac:dyDescent="0.2">
      <c r="A505" s="89"/>
      <c r="B505" s="88"/>
      <c r="C505" s="89"/>
      <c r="D505" s="89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</row>
    <row r="506" spans="1:26" ht="12.75" customHeight="1" x14ac:dyDescent="0.2">
      <c r="A506" s="89"/>
      <c r="B506" s="88"/>
      <c r="C506" s="89"/>
      <c r="D506" s="89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</row>
    <row r="507" spans="1:26" ht="12.75" customHeight="1" x14ac:dyDescent="0.2">
      <c r="A507" s="89"/>
      <c r="B507" s="88"/>
      <c r="C507" s="89"/>
      <c r="D507" s="89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</row>
    <row r="508" spans="1:26" ht="12.75" customHeight="1" x14ac:dyDescent="0.2">
      <c r="A508" s="89"/>
      <c r="B508" s="88"/>
      <c r="C508" s="89"/>
      <c r="D508" s="89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</row>
    <row r="509" spans="1:26" ht="12.75" customHeight="1" x14ac:dyDescent="0.2">
      <c r="A509" s="89"/>
      <c r="B509" s="88"/>
      <c r="C509" s="89"/>
      <c r="D509" s="89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</row>
    <row r="510" spans="1:26" ht="12.75" customHeight="1" x14ac:dyDescent="0.2">
      <c r="A510" s="89"/>
      <c r="B510" s="88"/>
      <c r="C510" s="89"/>
      <c r="D510" s="89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</row>
    <row r="511" spans="1:26" ht="12.75" customHeight="1" x14ac:dyDescent="0.2">
      <c r="A511" s="89"/>
      <c r="B511" s="88"/>
      <c r="C511" s="89"/>
      <c r="D511" s="89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</row>
    <row r="512" spans="1:26" ht="12.75" customHeight="1" x14ac:dyDescent="0.2">
      <c r="A512" s="89"/>
      <c r="B512" s="88"/>
      <c r="C512" s="89"/>
      <c r="D512" s="89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</row>
    <row r="513" spans="1:26" ht="12.75" customHeight="1" x14ac:dyDescent="0.2">
      <c r="A513" s="89"/>
      <c r="B513" s="88"/>
      <c r="C513" s="89"/>
      <c r="D513" s="89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</row>
    <row r="514" spans="1:26" ht="12.75" customHeight="1" x14ac:dyDescent="0.2">
      <c r="A514" s="89"/>
      <c r="B514" s="88"/>
      <c r="C514" s="89"/>
      <c r="D514" s="89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</row>
    <row r="515" spans="1:26" ht="12.75" customHeight="1" x14ac:dyDescent="0.2">
      <c r="A515" s="89"/>
      <c r="B515" s="88"/>
      <c r="C515" s="89"/>
      <c r="D515" s="89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</row>
    <row r="516" spans="1:26" ht="12.75" customHeight="1" x14ac:dyDescent="0.2">
      <c r="A516" s="89"/>
      <c r="B516" s="88"/>
      <c r="C516" s="89"/>
      <c r="D516" s="89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</row>
    <row r="517" spans="1:26" ht="12.75" customHeight="1" x14ac:dyDescent="0.2">
      <c r="A517" s="89"/>
      <c r="B517" s="88"/>
      <c r="C517" s="89"/>
      <c r="D517" s="89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</row>
    <row r="518" spans="1:26" ht="12.75" customHeight="1" x14ac:dyDescent="0.2">
      <c r="A518" s="89"/>
      <c r="B518" s="88"/>
      <c r="C518" s="89"/>
      <c r="D518" s="89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</row>
    <row r="519" spans="1:26" ht="12.75" customHeight="1" x14ac:dyDescent="0.2">
      <c r="A519" s="89"/>
      <c r="B519" s="88"/>
      <c r="C519" s="89"/>
      <c r="D519" s="89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</row>
    <row r="520" spans="1:26" ht="12.75" customHeight="1" x14ac:dyDescent="0.2">
      <c r="A520" s="89"/>
      <c r="B520" s="88"/>
      <c r="C520" s="89"/>
      <c r="D520" s="89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</row>
    <row r="521" spans="1:26" ht="12.75" customHeight="1" x14ac:dyDescent="0.2">
      <c r="A521" s="89"/>
      <c r="B521" s="88"/>
      <c r="C521" s="89"/>
      <c r="D521" s="89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</row>
    <row r="522" spans="1:26" ht="12.75" customHeight="1" x14ac:dyDescent="0.2">
      <c r="A522" s="89"/>
      <c r="B522" s="88"/>
      <c r="C522" s="89"/>
      <c r="D522" s="89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</row>
    <row r="523" spans="1:26" ht="12.75" customHeight="1" x14ac:dyDescent="0.2">
      <c r="A523" s="89"/>
      <c r="B523" s="88"/>
      <c r="C523" s="89"/>
      <c r="D523" s="89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</row>
    <row r="524" spans="1:26" ht="12.75" customHeight="1" x14ac:dyDescent="0.2">
      <c r="A524" s="89"/>
      <c r="B524" s="88"/>
      <c r="C524" s="89"/>
      <c r="D524" s="89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</row>
    <row r="525" spans="1:26" ht="12.75" customHeight="1" x14ac:dyDescent="0.2">
      <c r="A525" s="89"/>
      <c r="B525" s="88"/>
      <c r="C525" s="89"/>
      <c r="D525" s="89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</row>
    <row r="526" spans="1:26" ht="12.75" customHeight="1" x14ac:dyDescent="0.2">
      <c r="A526" s="89"/>
      <c r="B526" s="88"/>
      <c r="C526" s="89"/>
      <c r="D526" s="89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</row>
    <row r="527" spans="1:26" ht="12.75" customHeight="1" x14ac:dyDescent="0.2">
      <c r="A527" s="89"/>
      <c r="B527" s="88"/>
      <c r="C527" s="89"/>
      <c r="D527" s="89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</row>
    <row r="528" spans="1:26" ht="12.75" customHeight="1" x14ac:dyDescent="0.2">
      <c r="A528" s="89"/>
      <c r="B528" s="88"/>
      <c r="C528" s="89"/>
      <c r="D528" s="89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</row>
    <row r="529" spans="1:26" ht="12.75" customHeight="1" x14ac:dyDescent="0.2">
      <c r="A529" s="89"/>
      <c r="B529" s="88"/>
      <c r="C529" s="89"/>
      <c r="D529" s="89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</row>
    <row r="530" spans="1:26" ht="12.75" customHeight="1" x14ac:dyDescent="0.2">
      <c r="A530" s="89"/>
      <c r="B530" s="88"/>
      <c r="C530" s="89"/>
      <c r="D530" s="89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</row>
    <row r="531" spans="1:26" ht="12.75" customHeight="1" x14ac:dyDescent="0.2">
      <c r="A531" s="89"/>
      <c r="B531" s="88"/>
      <c r="C531" s="89"/>
      <c r="D531" s="89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</row>
    <row r="532" spans="1:26" ht="12.75" customHeight="1" x14ac:dyDescent="0.2">
      <c r="A532" s="89"/>
      <c r="B532" s="88"/>
      <c r="C532" s="89"/>
      <c r="D532" s="89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</row>
    <row r="533" spans="1:26" ht="12.75" customHeight="1" x14ac:dyDescent="0.2">
      <c r="A533" s="89"/>
      <c r="B533" s="88"/>
      <c r="C533" s="89"/>
      <c r="D533" s="89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</row>
    <row r="534" spans="1:26" ht="12.75" customHeight="1" x14ac:dyDescent="0.2">
      <c r="A534" s="89"/>
      <c r="B534" s="88"/>
      <c r="C534" s="89"/>
      <c r="D534" s="89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</row>
    <row r="535" spans="1:26" ht="12.75" customHeight="1" x14ac:dyDescent="0.2">
      <c r="A535" s="89"/>
      <c r="B535" s="88"/>
      <c r="C535" s="89"/>
      <c r="D535" s="89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</row>
    <row r="536" spans="1:26" ht="12.75" customHeight="1" x14ac:dyDescent="0.2">
      <c r="A536" s="89"/>
      <c r="B536" s="88"/>
      <c r="C536" s="89"/>
      <c r="D536" s="89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</row>
    <row r="537" spans="1:26" ht="12.75" customHeight="1" x14ac:dyDescent="0.2">
      <c r="A537" s="89"/>
      <c r="B537" s="88"/>
      <c r="C537" s="89"/>
      <c r="D537" s="89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</row>
    <row r="538" spans="1:26" ht="12.75" customHeight="1" x14ac:dyDescent="0.2">
      <c r="A538" s="89"/>
      <c r="B538" s="88"/>
      <c r="C538" s="89"/>
      <c r="D538" s="89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</row>
    <row r="539" spans="1:26" ht="12.75" customHeight="1" x14ac:dyDescent="0.2">
      <c r="A539" s="89"/>
      <c r="B539" s="88"/>
      <c r="C539" s="89"/>
      <c r="D539" s="89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</row>
    <row r="540" spans="1:26" ht="12.75" customHeight="1" x14ac:dyDescent="0.2">
      <c r="A540" s="89"/>
      <c r="B540" s="88"/>
      <c r="C540" s="89"/>
      <c r="D540" s="89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</row>
    <row r="541" spans="1:26" ht="12.75" customHeight="1" x14ac:dyDescent="0.2">
      <c r="A541" s="89"/>
      <c r="B541" s="88"/>
      <c r="C541" s="89"/>
      <c r="D541" s="89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</row>
    <row r="542" spans="1:26" ht="12.75" customHeight="1" x14ac:dyDescent="0.2">
      <c r="A542" s="89"/>
      <c r="B542" s="88"/>
      <c r="C542" s="89"/>
      <c r="D542" s="89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</row>
    <row r="543" spans="1:26" ht="12.75" customHeight="1" x14ac:dyDescent="0.2">
      <c r="A543" s="89"/>
      <c r="B543" s="88"/>
      <c r="C543" s="89"/>
      <c r="D543" s="89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</row>
    <row r="544" spans="1:26" ht="12.75" customHeight="1" x14ac:dyDescent="0.2">
      <c r="A544" s="89"/>
      <c r="B544" s="88"/>
      <c r="C544" s="89"/>
      <c r="D544" s="89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</row>
    <row r="545" spans="1:26" ht="12.75" customHeight="1" x14ac:dyDescent="0.2">
      <c r="A545" s="89"/>
      <c r="B545" s="88"/>
      <c r="C545" s="89"/>
      <c r="D545" s="89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</row>
    <row r="546" spans="1:26" ht="12.75" customHeight="1" x14ac:dyDescent="0.2">
      <c r="A546" s="89"/>
      <c r="B546" s="88"/>
      <c r="C546" s="89"/>
      <c r="D546" s="89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</row>
    <row r="547" spans="1:26" ht="12.75" customHeight="1" x14ac:dyDescent="0.2">
      <c r="A547" s="89"/>
      <c r="B547" s="88"/>
      <c r="C547" s="89"/>
      <c r="D547" s="89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</row>
    <row r="548" spans="1:26" ht="12.75" customHeight="1" x14ac:dyDescent="0.2">
      <c r="A548" s="89"/>
      <c r="B548" s="88"/>
      <c r="C548" s="89"/>
      <c r="D548" s="89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</row>
    <row r="549" spans="1:26" ht="12.75" customHeight="1" x14ac:dyDescent="0.2">
      <c r="A549" s="89"/>
      <c r="B549" s="88"/>
      <c r="C549" s="89"/>
      <c r="D549" s="89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</row>
    <row r="550" spans="1:26" ht="12.75" customHeight="1" x14ac:dyDescent="0.2">
      <c r="A550" s="89"/>
      <c r="B550" s="88"/>
      <c r="C550" s="89"/>
      <c r="D550" s="89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</row>
    <row r="551" spans="1:26" ht="12.75" customHeight="1" x14ac:dyDescent="0.2">
      <c r="A551" s="89"/>
      <c r="B551" s="88"/>
      <c r="C551" s="89"/>
      <c r="D551" s="89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</row>
    <row r="552" spans="1:26" ht="12.75" customHeight="1" x14ac:dyDescent="0.2">
      <c r="A552" s="89"/>
      <c r="B552" s="88"/>
      <c r="C552" s="89"/>
      <c r="D552" s="89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</row>
    <row r="553" spans="1:26" ht="12.75" customHeight="1" x14ac:dyDescent="0.2">
      <c r="A553" s="89"/>
      <c r="B553" s="88"/>
      <c r="C553" s="89"/>
      <c r="D553" s="89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</row>
    <row r="554" spans="1:26" ht="12.75" customHeight="1" x14ac:dyDescent="0.2">
      <c r="A554" s="89"/>
      <c r="B554" s="88"/>
      <c r="C554" s="89"/>
      <c r="D554" s="89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</row>
    <row r="555" spans="1:26" ht="12.75" customHeight="1" x14ac:dyDescent="0.2">
      <c r="A555" s="89"/>
      <c r="B555" s="88"/>
      <c r="C555" s="89"/>
      <c r="D555" s="89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</row>
    <row r="556" spans="1:26" ht="12.75" customHeight="1" x14ac:dyDescent="0.2">
      <c r="A556" s="89"/>
      <c r="B556" s="88"/>
      <c r="C556" s="89"/>
      <c r="D556" s="89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</row>
    <row r="557" spans="1:26" ht="12.75" customHeight="1" x14ac:dyDescent="0.2">
      <c r="A557" s="89"/>
      <c r="B557" s="88"/>
      <c r="C557" s="89"/>
      <c r="D557" s="89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</row>
    <row r="558" spans="1:26" ht="12.75" customHeight="1" x14ac:dyDescent="0.2">
      <c r="A558" s="89"/>
      <c r="B558" s="88"/>
      <c r="C558" s="89"/>
      <c r="D558" s="89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</row>
    <row r="559" spans="1:26" ht="12.75" customHeight="1" x14ac:dyDescent="0.2">
      <c r="A559" s="89"/>
      <c r="B559" s="88"/>
      <c r="C559" s="89"/>
      <c r="D559" s="89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</row>
    <row r="560" spans="1:26" ht="12.75" customHeight="1" x14ac:dyDescent="0.2">
      <c r="A560" s="89"/>
      <c r="B560" s="88"/>
      <c r="C560" s="89"/>
      <c r="D560" s="89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</row>
    <row r="561" spans="1:26" ht="12.75" customHeight="1" x14ac:dyDescent="0.2">
      <c r="A561" s="89"/>
      <c r="B561" s="88"/>
      <c r="C561" s="89"/>
      <c r="D561" s="89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</row>
    <row r="562" spans="1:26" ht="12.75" customHeight="1" x14ac:dyDescent="0.2">
      <c r="A562" s="89"/>
      <c r="B562" s="88"/>
      <c r="C562" s="89"/>
      <c r="D562" s="89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</row>
    <row r="563" spans="1:26" ht="12.75" customHeight="1" x14ac:dyDescent="0.2">
      <c r="A563" s="89"/>
      <c r="B563" s="88"/>
      <c r="C563" s="89"/>
      <c r="D563" s="89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</row>
    <row r="564" spans="1:26" ht="12.75" customHeight="1" x14ac:dyDescent="0.2">
      <c r="A564" s="89"/>
      <c r="B564" s="88"/>
      <c r="C564" s="89"/>
      <c r="D564" s="89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</row>
    <row r="565" spans="1:26" ht="12.75" customHeight="1" x14ac:dyDescent="0.2">
      <c r="A565" s="89"/>
      <c r="B565" s="88"/>
      <c r="C565" s="89"/>
      <c r="D565" s="89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</row>
    <row r="566" spans="1:26" ht="12.75" customHeight="1" x14ac:dyDescent="0.2">
      <c r="A566" s="89"/>
      <c r="B566" s="88"/>
      <c r="C566" s="89"/>
      <c r="D566" s="89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</row>
    <row r="567" spans="1:26" ht="12.75" customHeight="1" x14ac:dyDescent="0.2">
      <c r="A567" s="89"/>
      <c r="B567" s="88"/>
      <c r="C567" s="89"/>
      <c r="D567" s="89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</row>
    <row r="568" spans="1:26" ht="12.75" customHeight="1" x14ac:dyDescent="0.2">
      <c r="A568" s="89"/>
      <c r="B568" s="88"/>
      <c r="C568" s="89"/>
      <c r="D568" s="89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</row>
    <row r="569" spans="1:26" ht="12.75" customHeight="1" x14ac:dyDescent="0.2">
      <c r="A569" s="89"/>
      <c r="B569" s="88"/>
      <c r="C569" s="89"/>
      <c r="D569" s="89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</row>
    <row r="570" spans="1:26" ht="12.75" customHeight="1" x14ac:dyDescent="0.2">
      <c r="A570" s="89"/>
      <c r="B570" s="88"/>
      <c r="C570" s="89"/>
      <c r="D570" s="89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</row>
    <row r="571" spans="1:26" ht="12.75" customHeight="1" x14ac:dyDescent="0.2">
      <c r="A571" s="89"/>
      <c r="B571" s="88"/>
      <c r="C571" s="89"/>
      <c r="D571" s="89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</row>
    <row r="572" spans="1:26" ht="12.75" customHeight="1" x14ac:dyDescent="0.2">
      <c r="A572" s="89"/>
      <c r="B572" s="88"/>
      <c r="C572" s="89"/>
      <c r="D572" s="89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</row>
    <row r="573" spans="1:26" ht="12.75" customHeight="1" x14ac:dyDescent="0.2">
      <c r="A573" s="89"/>
      <c r="B573" s="88"/>
      <c r="C573" s="89"/>
      <c r="D573" s="89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</row>
    <row r="574" spans="1:26" ht="12.75" customHeight="1" x14ac:dyDescent="0.2">
      <c r="A574" s="89"/>
      <c r="B574" s="88"/>
      <c r="C574" s="89"/>
      <c r="D574" s="89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</row>
    <row r="575" spans="1:26" ht="12.75" customHeight="1" x14ac:dyDescent="0.2">
      <c r="A575" s="89"/>
      <c r="B575" s="88"/>
      <c r="C575" s="89"/>
      <c r="D575" s="89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</row>
    <row r="576" spans="1:26" ht="12.75" customHeight="1" x14ac:dyDescent="0.2">
      <c r="A576" s="89"/>
      <c r="B576" s="88"/>
      <c r="C576" s="89"/>
      <c r="D576" s="89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</row>
    <row r="577" spans="1:26" ht="12.75" customHeight="1" x14ac:dyDescent="0.2">
      <c r="A577" s="89"/>
      <c r="B577" s="88"/>
      <c r="C577" s="89"/>
      <c r="D577" s="89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</row>
    <row r="578" spans="1:26" ht="12.75" customHeight="1" x14ac:dyDescent="0.2">
      <c r="A578" s="89"/>
      <c r="B578" s="88"/>
      <c r="C578" s="89"/>
      <c r="D578" s="89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</row>
    <row r="579" spans="1:26" ht="12.75" customHeight="1" x14ac:dyDescent="0.2">
      <c r="A579" s="89"/>
      <c r="B579" s="88"/>
      <c r="C579" s="89"/>
      <c r="D579" s="89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</row>
    <row r="580" spans="1:26" ht="12.75" customHeight="1" x14ac:dyDescent="0.2">
      <c r="A580" s="89"/>
      <c r="B580" s="88"/>
      <c r="C580" s="89"/>
      <c r="D580" s="89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</row>
    <row r="581" spans="1:26" ht="12.75" customHeight="1" x14ac:dyDescent="0.2">
      <c r="A581" s="89"/>
      <c r="B581" s="88"/>
      <c r="C581" s="89"/>
      <c r="D581" s="89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</row>
    <row r="582" spans="1:26" ht="12.75" customHeight="1" x14ac:dyDescent="0.2">
      <c r="A582" s="89"/>
      <c r="B582" s="88"/>
      <c r="C582" s="89"/>
      <c r="D582" s="89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</row>
    <row r="583" spans="1:26" ht="12.75" customHeight="1" x14ac:dyDescent="0.2">
      <c r="A583" s="89"/>
      <c r="B583" s="88"/>
      <c r="C583" s="89"/>
      <c r="D583" s="89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</row>
    <row r="584" spans="1:26" ht="12.75" customHeight="1" x14ac:dyDescent="0.2">
      <c r="A584" s="89"/>
      <c r="B584" s="88"/>
      <c r="C584" s="89"/>
      <c r="D584" s="89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</row>
    <row r="585" spans="1:26" ht="12.75" customHeight="1" x14ac:dyDescent="0.2">
      <c r="A585" s="89"/>
      <c r="B585" s="88"/>
      <c r="C585" s="89"/>
      <c r="D585" s="89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</row>
    <row r="586" spans="1:26" ht="12.75" customHeight="1" x14ac:dyDescent="0.2">
      <c r="A586" s="89"/>
      <c r="B586" s="88"/>
      <c r="C586" s="89"/>
      <c r="D586" s="89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</row>
    <row r="587" spans="1:26" ht="12.75" customHeight="1" x14ac:dyDescent="0.2">
      <c r="A587" s="89"/>
      <c r="B587" s="88"/>
      <c r="C587" s="89"/>
      <c r="D587" s="89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</row>
    <row r="588" spans="1:26" ht="12.75" customHeight="1" x14ac:dyDescent="0.2">
      <c r="A588" s="89"/>
      <c r="B588" s="88"/>
      <c r="C588" s="89"/>
      <c r="D588" s="89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</row>
    <row r="589" spans="1:26" ht="12.75" customHeight="1" x14ac:dyDescent="0.2">
      <c r="A589" s="89"/>
      <c r="B589" s="88"/>
      <c r="C589" s="89"/>
      <c r="D589" s="89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</row>
    <row r="590" spans="1:26" ht="12.75" customHeight="1" x14ac:dyDescent="0.2">
      <c r="A590" s="89"/>
      <c r="B590" s="88"/>
      <c r="C590" s="89"/>
      <c r="D590" s="89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</row>
    <row r="591" spans="1:26" ht="12.75" customHeight="1" x14ac:dyDescent="0.2">
      <c r="A591" s="89"/>
      <c r="B591" s="88"/>
      <c r="C591" s="89"/>
      <c r="D591" s="89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</row>
    <row r="592" spans="1:26" ht="12.75" customHeight="1" x14ac:dyDescent="0.2">
      <c r="A592" s="89"/>
      <c r="B592" s="88"/>
      <c r="C592" s="89"/>
      <c r="D592" s="89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</row>
    <row r="593" spans="1:26" ht="12.75" customHeight="1" x14ac:dyDescent="0.2">
      <c r="A593" s="89"/>
      <c r="B593" s="88"/>
      <c r="C593" s="89"/>
      <c r="D593" s="89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</row>
    <row r="594" spans="1:26" ht="12.75" customHeight="1" x14ac:dyDescent="0.2">
      <c r="A594" s="89"/>
      <c r="B594" s="88"/>
      <c r="C594" s="89"/>
      <c r="D594" s="89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</row>
    <row r="595" spans="1:26" ht="12.75" customHeight="1" x14ac:dyDescent="0.2">
      <c r="A595" s="89"/>
      <c r="B595" s="88"/>
      <c r="C595" s="89"/>
      <c r="D595" s="89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</row>
    <row r="596" spans="1:26" ht="12.75" customHeight="1" x14ac:dyDescent="0.2">
      <c r="A596" s="89"/>
      <c r="B596" s="88"/>
      <c r="C596" s="89"/>
      <c r="D596" s="89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</row>
    <row r="597" spans="1:26" ht="12.75" customHeight="1" x14ac:dyDescent="0.2">
      <c r="A597" s="89"/>
      <c r="B597" s="88"/>
      <c r="C597" s="89"/>
      <c r="D597" s="89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</row>
    <row r="598" spans="1:26" ht="12.75" customHeight="1" x14ac:dyDescent="0.2">
      <c r="A598" s="89"/>
      <c r="B598" s="88"/>
      <c r="C598" s="89"/>
      <c r="D598" s="89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</row>
    <row r="599" spans="1:26" ht="12.75" customHeight="1" x14ac:dyDescent="0.2">
      <c r="A599" s="89"/>
      <c r="B599" s="88"/>
      <c r="C599" s="89"/>
      <c r="D599" s="89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</row>
    <row r="600" spans="1:26" ht="12.75" customHeight="1" x14ac:dyDescent="0.2">
      <c r="A600" s="89"/>
      <c r="B600" s="88"/>
      <c r="C600" s="89"/>
      <c r="D600" s="89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</row>
    <row r="601" spans="1:26" ht="12.75" customHeight="1" x14ac:dyDescent="0.2">
      <c r="A601" s="89"/>
      <c r="B601" s="88"/>
      <c r="C601" s="89"/>
      <c r="D601" s="89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</row>
    <row r="602" spans="1:26" ht="12.75" customHeight="1" x14ac:dyDescent="0.2">
      <c r="A602" s="89"/>
      <c r="B602" s="88"/>
      <c r="C602" s="89"/>
      <c r="D602" s="89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</row>
    <row r="603" spans="1:26" ht="12.75" customHeight="1" x14ac:dyDescent="0.2">
      <c r="A603" s="89"/>
      <c r="B603" s="88"/>
      <c r="C603" s="89"/>
      <c r="D603" s="89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</row>
    <row r="604" spans="1:26" ht="12.75" customHeight="1" x14ac:dyDescent="0.2">
      <c r="A604" s="89"/>
      <c r="B604" s="88"/>
      <c r="C604" s="89"/>
      <c r="D604" s="89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</row>
    <row r="605" spans="1:26" ht="12.75" customHeight="1" x14ac:dyDescent="0.2">
      <c r="A605" s="89"/>
      <c r="B605" s="88"/>
      <c r="C605" s="89"/>
      <c r="D605" s="89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</row>
    <row r="606" spans="1:26" ht="12.75" customHeight="1" x14ac:dyDescent="0.2">
      <c r="A606" s="89"/>
      <c r="B606" s="88"/>
      <c r="C606" s="89"/>
      <c r="D606" s="89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</row>
    <row r="607" spans="1:26" ht="12.75" customHeight="1" x14ac:dyDescent="0.2">
      <c r="A607" s="89"/>
      <c r="B607" s="88"/>
      <c r="C607" s="89"/>
      <c r="D607" s="89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</row>
    <row r="608" spans="1:26" ht="12.75" customHeight="1" x14ac:dyDescent="0.2">
      <c r="A608" s="89"/>
      <c r="B608" s="88"/>
      <c r="C608" s="89"/>
      <c r="D608" s="89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</row>
    <row r="609" spans="1:26" ht="12.75" customHeight="1" x14ac:dyDescent="0.2">
      <c r="A609" s="89"/>
      <c r="B609" s="88"/>
      <c r="C609" s="89"/>
      <c r="D609" s="89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</row>
    <row r="610" spans="1:26" ht="12.75" customHeight="1" x14ac:dyDescent="0.2">
      <c r="A610" s="89"/>
      <c r="B610" s="88"/>
      <c r="C610" s="89"/>
      <c r="D610" s="89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</row>
    <row r="611" spans="1:26" ht="12.75" customHeight="1" x14ac:dyDescent="0.2">
      <c r="A611" s="89"/>
      <c r="B611" s="88"/>
      <c r="C611" s="89"/>
      <c r="D611" s="89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</row>
    <row r="612" spans="1:26" ht="12.75" customHeight="1" x14ac:dyDescent="0.2">
      <c r="A612" s="89"/>
      <c r="B612" s="88"/>
      <c r="C612" s="89"/>
      <c r="D612" s="89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</row>
    <row r="613" spans="1:26" ht="12.75" customHeight="1" x14ac:dyDescent="0.2">
      <c r="A613" s="89"/>
      <c r="B613" s="88"/>
      <c r="C613" s="89"/>
      <c r="D613" s="89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</row>
    <row r="614" spans="1:26" ht="12.75" customHeight="1" x14ac:dyDescent="0.2">
      <c r="A614" s="89"/>
      <c r="B614" s="88"/>
      <c r="C614" s="89"/>
      <c r="D614" s="89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</row>
    <row r="615" spans="1:26" ht="12.75" customHeight="1" x14ac:dyDescent="0.2">
      <c r="A615" s="89"/>
      <c r="B615" s="88"/>
      <c r="C615" s="89"/>
      <c r="D615" s="89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</row>
    <row r="616" spans="1:26" ht="12.75" customHeight="1" x14ac:dyDescent="0.2">
      <c r="A616" s="89"/>
      <c r="B616" s="88"/>
      <c r="C616" s="89"/>
      <c r="D616" s="89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</row>
    <row r="617" spans="1:26" ht="12.75" customHeight="1" x14ac:dyDescent="0.2">
      <c r="A617" s="89"/>
      <c r="B617" s="88"/>
      <c r="C617" s="89"/>
      <c r="D617" s="89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</row>
    <row r="618" spans="1:26" ht="12.75" customHeight="1" x14ac:dyDescent="0.2">
      <c r="A618" s="89"/>
      <c r="B618" s="88"/>
      <c r="C618" s="89"/>
      <c r="D618" s="89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</row>
    <row r="619" spans="1:26" ht="12.75" customHeight="1" x14ac:dyDescent="0.2">
      <c r="A619" s="89"/>
      <c r="B619" s="88"/>
      <c r="C619" s="89"/>
      <c r="D619" s="89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</row>
    <row r="620" spans="1:26" ht="12.75" customHeight="1" x14ac:dyDescent="0.2">
      <c r="A620" s="89"/>
      <c r="B620" s="88"/>
      <c r="C620" s="89"/>
      <c r="D620" s="89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</row>
    <row r="621" spans="1:26" ht="12.75" customHeight="1" x14ac:dyDescent="0.2">
      <c r="A621" s="89"/>
      <c r="B621" s="88"/>
      <c r="C621" s="89"/>
      <c r="D621" s="89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</row>
    <row r="622" spans="1:26" ht="12.75" customHeight="1" x14ac:dyDescent="0.2">
      <c r="A622" s="89"/>
      <c r="B622" s="88"/>
      <c r="C622" s="89"/>
      <c r="D622" s="89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</row>
    <row r="623" spans="1:26" ht="12.75" customHeight="1" x14ac:dyDescent="0.2">
      <c r="A623" s="89"/>
      <c r="B623" s="88"/>
      <c r="C623" s="89"/>
      <c r="D623" s="89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</row>
    <row r="624" spans="1:26" ht="12.75" customHeight="1" x14ac:dyDescent="0.2">
      <c r="A624" s="89"/>
      <c r="B624" s="88"/>
      <c r="C624" s="89"/>
      <c r="D624" s="89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</row>
    <row r="625" spans="1:26" ht="12.75" customHeight="1" x14ac:dyDescent="0.2">
      <c r="A625" s="89"/>
      <c r="B625" s="88"/>
      <c r="C625" s="89"/>
      <c r="D625" s="89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</row>
    <row r="626" spans="1:26" ht="12.75" customHeight="1" x14ac:dyDescent="0.2">
      <c r="A626" s="89"/>
      <c r="B626" s="88"/>
      <c r="C626" s="89"/>
      <c r="D626" s="89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</row>
    <row r="627" spans="1:26" ht="12.75" customHeight="1" x14ac:dyDescent="0.2">
      <c r="A627" s="89"/>
      <c r="B627" s="88"/>
      <c r="C627" s="89"/>
      <c r="D627" s="89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</row>
    <row r="628" spans="1:26" ht="12.75" customHeight="1" x14ac:dyDescent="0.2">
      <c r="A628" s="89"/>
      <c r="B628" s="88"/>
      <c r="C628" s="89"/>
      <c r="D628" s="89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</row>
    <row r="629" spans="1:26" ht="12.75" customHeight="1" x14ac:dyDescent="0.2">
      <c r="A629" s="89"/>
      <c r="B629" s="88"/>
      <c r="C629" s="89"/>
      <c r="D629" s="89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</row>
    <row r="630" spans="1:26" ht="12.75" customHeight="1" x14ac:dyDescent="0.2">
      <c r="A630" s="89"/>
      <c r="B630" s="88"/>
      <c r="C630" s="89"/>
      <c r="D630" s="89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</row>
    <row r="631" spans="1:26" ht="12.75" customHeight="1" x14ac:dyDescent="0.2">
      <c r="A631" s="89"/>
      <c r="B631" s="88"/>
      <c r="C631" s="89"/>
      <c r="D631" s="89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</row>
    <row r="632" spans="1:26" ht="12.75" customHeight="1" x14ac:dyDescent="0.2">
      <c r="A632" s="89"/>
      <c r="B632" s="88"/>
      <c r="C632" s="89"/>
      <c r="D632" s="89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</row>
    <row r="633" spans="1:26" ht="12.75" customHeight="1" x14ac:dyDescent="0.2">
      <c r="A633" s="89"/>
      <c r="B633" s="88"/>
      <c r="C633" s="89"/>
      <c r="D633" s="89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</row>
    <row r="634" spans="1:26" ht="12.75" customHeight="1" x14ac:dyDescent="0.2">
      <c r="A634" s="89"/>
      <c r="B634" s="88"/>
      <c r="C634" s="89"/>
      <c r="D634" s="89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</row>
    <row r="635" spans="1:26" ht="12.75" customHeight="1" x14ac:dyDescent="0.2">
      <c r="A635" s="89"/>
      <c r="B635" s="88"/>
      <c r="C635" s="89"/>
      <c r="D635" s="89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</row>
    <row r="636" spans="1:26" ht="12.75" customHeight="1" x14ac:dyDescent="0.2">
      <c r="A636" s="89"/>
      <c r="B636" s="88"/>
      <c r="C636" s="89"/>
      <c r="D636" s="89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</row>
    <row r="637" spans="1:26" ht="12.75" customHeight="1" x14ac:dyDescent="0.2">
      <c r="A637" s="89"/>
      <c r="B637" s="88"/>
      <c r="C637" s="89"/>
      <c r="D637" s="89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</row>
    <row r="638" spans="1:26" ht="12.75" customHeight="1" x14ac:dyDescent="0.2">
      <c r="A638" s="89"/>
      <c r="B638" s="88"/>
      <c r="C638" s="89"/>
      <c r="D638" s="89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</row>
    <row r="639" spans="1:26" ht="12.75" customHeight="1" x14ac:dyDescent="0.2">
      <c r="A639" s="89"/>
      <c r="B639" s="88"/>
      <c r="C639" s="89"/>
      <c r="D639" s="89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</row>
    <row r="640" spans="1:26" ht="12.75" customHeight="1" x14ac:dyDescent="0.2">
      <c r="A640" s="89"/>
      <c r="B640" s="88"/>
      <c r="C640" s="89"/>
      <c r="D640" s="89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</row>
    <row r="641" spans="1:26" ht="12.75" customHeight="1" x14ac:dyDescent="0.2">
      <c r="A641" s="89"/>
      <c r="B641" s="88"/>
      <c r="C641" s="89"/>
      <c r="D641" s="89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</row>
    <row r="642" spans="1:26" ht="12.75" customHeight="1" x14ac:dyDescent="0.2">
      <c r="A642" s="89"/>
      <c r="B642" s="88"/>
      <c r="C642" s="89"/>
      <c r="D642" s="89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</row>
    <row r="643" spans="1:26" ht="12.75" customHeight="1" x14ac:dyDescent="0.2">
      <c r="A643" s="89"/>
      <c r="B643" s="88"/>
      <c r="C643" s="89"/>
      <c r="D643" s="89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</row>
    <row r="644" spans="1:26" ht="12.75" customHeight="1" x14ac:dyDescent="0.2">
      <c r="A644" s="89"/>
      <c r="B644" s="88"/>
      <c r="C644" s="89"/>
      <c r="D644" s="89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</row>
    <row r="645" spans="1:26" ht="12.75" customHeight="1" x14ac:dyDescent="0.2">
      <c r="A645" s="89"/>
      <c r="B645" s="88"/>
      <c r="C645" s="89"/>
      <c r="D645" s="89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</row>
    <row r="646" spans="1:26" ht="12.75" customHeight="1" x14ac:dyDescent="0.2">
      <c r="A646" s="89"/>
      <c r="B646" s="88"/>
      <c r="C646" s="89"/>
      <c r="D646" s="89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</row>
    <row r="647" spans="1:26" ht="12.75" customHeight="1" x14ac:dyDescent="0.2">
      <c r="A647" s="89"/>
      <c r="B647" s="88"/>
      <c r="C647" s="89"/>
      <c r="D647" s="89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</row>
    <row r="648" spans="1:26" ht="12.75" customHeight="1" x14ac:dyDescent="0.2">
      <c r="A648" s="89"/>
      <c r="B648" s="88"/>
      <c r="C648" s="89"/>
      <c r="D648" s="89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</row>
    <row r="649" spans="1:26" ht="12.75" customHeight="1" x14ac:dyDescent="0.2">
      <c r="A649" s="89"/>
      <c r="B649" s="88"/>
      <c r="C649" s="89"/>
      <c r="D649" s="89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</row>
    <row r="650" spans="1:26" ht="12.75" customHeight="1" x14ac:dyDescent="0.2">
      <c r="A650" s="89"/>
      <c r="B650" s="88"/>
      <c r="C650" s="89"/>
      <c r="D650" s="89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</row>
    <row r="651" spans="1:26" ht="12.75" customHeight="1" x14ac:dyDescent="0.2">
      <c r="A651" s="89"/>
      <c r="B651" s="88"/>
      <c r="C651" s="89"/>
      <c r="D651" s="89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</row>
    <row r="652" spans="1:26" ht="12.75" customHeight="1" x14ac:dyDescent="0.2">
      <c r="A652" s="89"/>
      <c r="B652" s="88"/>
      <c r="C652" s="89"/>
      <c r="D652" s="89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</row>
    <row r="653" spans="1:26" ht="12.75" customHeight="1" x14ac:dyDescent="0.2">
      <c r="A653" s="89"/>
      <c r="B653" s="88"/>
      <c r="C653" s="89"/>
      <c r="D653" s="89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</row>
    <row r="654" spans="1:26" ht="12.75" customHeight="1" x14ac:dyDescent="0.2">
      <c r="A654" s="89"/>
      <c r="B654" s="88"/>
      <c r="C654" s="89"/>
      <c r="D654" s="89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</row>
    <row r="655" spans="1:26" ht="12.75" customHeight="1" x14ac:dyDescent="0.2">
      <c r="A655" s="89"/>
      <c r="B655" s="88"/>
      <c r="C655" s="89"/>
      <c r="D655" s="89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</row>
    <row r="656" spans="1:26" ht="12.75" customHeight="1" x14ac:dyDescent="0.2">
      <c r="A656" s="89"/>
      <c r="B656" s="88"/>
      <c r="C656" s="89"/>
      <c r="D656" s="89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</row>
    <row r="657" spans="1:26" ht="12.75" customHeight="1" x14ac:dyDescent="0.2">
      <c r="A657" s="89"/>
      <c r="B657" s="88"/>
      <c r="C657" s="89"/>
      <c r="D657" s="89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</row>
    <row r="658" spans="1:26" ht="12.75" customHeight="1" x14ac:dyDescent="0.2">
      <c r="A658" s="89"/>
      <c r="B658" s="88"/>
      <c r="C658" s="89"/>
      <c r="D658" s="89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</row>
    <row r="659" spans="1:26" ht="12.75" customHeight="1" x14ac:dyDescent="0.2">
      <c r="A659" s="89"/>
      <c r="B659" s="88"/>
      <c r="C659" s="89"/>
      <c r="D659" s="89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</row>
    <row r="660" spans="1:26" ht="12.75" customHeight="1" x14ac:dyDescent="0.2">
      <c r="A660" s="89"/>
      <c r="B660" s="88"/>
      <c r="C660" s="89"/>
      <c r="D660" s="89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</row>
    <row r="661" spans="1:26" ht="12.75" customHeight="1" x14ac:dyDescent="0.2">
      <c r="A661" s="89"/>
      <c r="B661" s="88"/>
      <c r="C661" s="89"/>
      <c r="D661" s="89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</row>
    <row r="662" spans="1:26" ht="12.75" customHeight="1" x14ac:dyDescent="0.2">
      <c r="A662" s="89"/>
      <c r="B662" s="88"/>
      <c r="C662" s="89"/>
      <c r="D662" s="89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</row>
    <row r="663" spans="1:26" ht="12.75" customHeight="1" x14ac:dyDescent="0.2">
      <c r="A663" s="89"/>
      <c r="B663" s="88"/>
      <c r="C663" s="89"/>
      <c r="D663" s="89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</row>
    <row r="664" spans="1:26" ht="12.75" customHeight="1" x14ac:dyDescent="0.2">
      <c r="A664" s="89"/>
      <c r="B664" s="88"/>
      <c r="C664" s="89"/>
      <c r="D664" s="89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</row>
    <row r="665" spans="1:26" ht="12.75" customHeight="1" x14ac:dyDescent="0.2">
      <c r="A665" s="89"/>
      <c r="B665" s="88"/>
      <c r="C665" s="89"/>
      <c r="D665" s="89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</row>
    <row r="666" spans="1:26" ht="12.75" customHeight="1" x14ac:dyDescent="0.2">
      <c r="A666" s="89"/>
      <c r="B666" s="88"/>
      <c r="C666" s="89"/>
      <c r="D666" s="89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</row>
    <row r="667" spans="1:26" ht="12.75" customHeight="1" x14ac:dyDescent="0.2">
      <c r="A667" s="89"/>
      <c r="B667" s="88"/>
      <c r="C667" s="89"/>
      <c r="D667" s="89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</row>
    <row r="668" spans="1:26" ht="12.75" customHeight="1" x14ac:dyDescent="0.2">
      <c r="A668" s="89"/>
      <c r="B668" s="88"/>
      <c r="C668" s="89"/>
      <c r="D668" s="89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</row>
    <row r="669" spans="1:26" ht="12.75" customHeight="1" x14ac:dyDescent="0.2">
      <c r="A669" s="89"/>
      <c r="B669" s="88"/>
      <c r="C669" s="89"/>
      <c r="D669" s="89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</row>
    <row r="670" spans="1:26" ht="12.75" customHeight="1" x14ac:dyDescent="0.2">
      <c r="A670" s="89"/>
      <c r="B670" s="88"/>
      <c r="C670" s="89"/>
      <c r="D670" s="89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</row>
    <row r="671" spans="1:26" ht="12.75" customHeight="1" x14ac:dyDescent="0.2">
      <c r="A671" s="89"/>
      <c r="B671" s="88"/>
      <c r="C671" s="89"/>
      <c r="D671" s="89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6" ht="12.75" customHeight="1" x14ac:dyDescent="0.2">
      <c r="A672" s="89"/>
      <c r="B672" s="88"/>
      <c r="C672" s="89"/>
      <c r="D672" s="89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</row>
    <row r="673" spans="1:26" ht="12.75" customHeight="1" x14ac:dyDescent="0.2">
      <c r="A673" s="89"/>
      <c r="B673" s="88"/>
      <c r="C673" s="89"/>
      <c r="D673" s="89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</row>
    <row r="674" spans="1:26" ht="12.75" customHeight="1" x14ac:dyDescent="0.2">
      <c r="A674" s="89"/>
      <c r="B674" s="88"/>
      <c r="C674" s="89"/>
      <c r="D674" s="89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</row>
    <row r="675" spans="1:26" ht="12.75" customHeight="1" x14ac:dyDescent="0.2">
      <c r="A675" s="89"/>
      <c r="B675" s="88"/>
      <c r="C675" s="89"/>
      <c r="D675" s="89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</row>
    <row r="676" spans="1:26" ht="12.75" customHeight="1" x14ac:dyDescent="0.2">
      <c r="A676" s="89"/>
      <c r="B676" s="88"/>
      <c r="C676" s="89"/>
      <c r="D676" s="89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</row>
    <row r="677" spans="1:26" ht="12.75" customHeight="1" x14ac:dyDescent="0.2">
      <c r="A677" s="89"/>
      <c r="B677" s="88"/>
      <c r="C677" s="89"/>
      <c r="D677" s="89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</row>
    <row r="678" spans="1:26" ht="12.75" customHeight="1" x14ac:dyDescent="0.2">
      <c r="A678" s="89"/>
      <c r="B678" s="88"/>
      <c r="C678" s="89"/>
      <c r="D678" s="89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</row>
    <row r="679" spans="1:26" ht="12.75" customHeight="1" x14ac:dyDescent="0.2">
      <c r="A679" s="89"/>
      <c r="B679" s="88"/>
      <c r="C679" s="89"/>
      <c r="D679" s="89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</row>
    <row r="680" spans="1:26" ht="12.75" customHeight="1" x14ac:dyDescent="0.2">
      <c r="A680" s="89"/>
      <c r="B680" s="88"/>
      <c r="C680" s="89"/>
      <c r="D680" s="89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 ht="12.75" customHeight="1" x14ac:dyDescent="0.2">
      <c r="A681" s="89"/>
      <c r="B681" s="88"/>
      <c r="C681" s="89"/>
      <c r="D681" s="89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</row>
    <row r="682" spans="1:26" ht="12.75" customHeight="1" x14ac:dyDescent="0.2">
      <c r="A682" s="89"/>
      <c r="B682" s="88"/>
      <c r="C682" s="89"/>
      <c r="D682" s="89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</row>
    <row r="683" spans="1:26" ht="12.75" customHeight="1" x14ac:dyDescent="0.2">
      <c r="A683" s="89"/>
      <c r="B683" s="88"/>
      <c r="C683" s="89"/>
      <c r="D683" s="89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</row>
    <row r="684" spans="1:26" ht="12.75" customHeight="1" x14ac:dyDescent="0.2">
      <c r="A684" s="89"/>
      <c r="B684" s="88"/>
      <c r="C684" s="89"/>
      <c r="D684" s="89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</row>
    <row r="685" spans="1:26" ht="12.75" customHeight="1" x14ac:dyDescent="0.2">
      <c r="A685" s="89"/>
      <c r="B685" s="88"/>
      <c r="C685" s="89"/>
      <c r="D685" s="89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</row>
    <row r="686" spans="1:26" ht="12.75" customHeight="1" x14ac:dyDescent="0.2">
      <c r="A686" s="89"/>
      <c r="B686" s="88"/>
      <c r="C686" s="89"/>
      <c r="D686" s="89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</row>
    <row r="687" spans="1:26" ht="12.75" customHeight="1" x14ac:dyDescent="0.2">
      <c r="A687" s="89"/>
      <c r="B687" s="88"/>
      <c r="C687" s="89"/>
      <c r="D687" s="89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</row>
    <row r="688" spans="1:26" ht="12.75" customHeight="1" x14ac:dyDescent="0.2">
      <c r="A688" s="89"/>
      <c r="B688" s="88"/>
      <c r="C688" s="89"/>
      <c r="D688" s="89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</row>
    <row r="689" spans="1:26" ht="12.75" customHeight="1" x14ac:dyDescent="0.2">
      <c r="A689" s="89"/>
      <c r="B689" s="88"/>
      <c r="C689" s="89"/>
      <c r="D689" s="89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</row>
    <row r="690" spans="1:26" ht="12.75" customHeight="1" x14ac:dyDescent="0.2">
      <c r="A690" s="89"/>
      <c r="B690" s="88"/>
      <c r="C690" s="89"/>
      <c r="D690" s="89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</row>
    <row r="691" spans="1:26" ht="12.75" customHeight="1" x14ac:dyDescent="0.2">
      <c r="A691" s="89"/>
      <c r="B691" s="88"/>
      <c r="C691" s="89"/>
      <c r="D691" s="89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</row>
    <row r="692" spans="1:26" ht="12.75" customHeight="1" x14ac:dyDescent="0.2">
      <c r="A692" s="89"/>
      <c r="B692" s="88"/>
      <c r="C692" s="89"/>
      <c r="D692" s="89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</row>
    <row r="693" spans="1:26" ht="12.75" customHeight="1" x14ac:dyDescent="0.2">
      <c r="A693" s="89"/>
      <c r="B693" s="88"/>
      <c r="C693" s="89"/>
      <c r="D693" s="89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</row>
    <row r="694" spans="1:26" ht="12.75" customHeight="1" x14ac:dyDescent="0.2">
      <c r="A694" s="89"/>
      <c r="B694" s="88"/>
      <c r="C694" s="89"/>
      <c r="D694" s="89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</row>
    <row r="695" spans="1:26" ht="12.75" customHeight="1" x14ac:dyDescent="0.2">
      <c r="A695" s="89"/>
      <c r="B695" s="88"/>
      <c r="C695" s="89"/>
      <c r="D695" s="89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</row>
    <row r="696" spans="1:26" ht="12.75" customHeight="1" x14ac:dyDescent="0.2">
      <c r="A696" s="89"/>
      <c r="B696" s="88"/>
      <c r="C696" s="89"/>
      <c r="D696" s="89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</row>
    <row r="697" spans="1:26" ht="12.75" customHeight="1" x14ac:dyDescent="0.2">
      <c r="A697" s="89"/>
      <c r="B697" s="88"/>
      <c r="C697" s="89"/>
      <c r="D697" s="89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</row>
    <row r="698" spans="1:26" ht="12.75" customHeight="1" x14ac:dyDescent="0.2">
      <c r="A698" s="89"/>
      <c r="B698" s="88"/>
      <c r="C698" s="89"/>
      <c r="D698" s="89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</row>
    <row r="699" spans="1:26" ht="12.75" customHeight="1" x14ac:dyDescent="0.2">
      <c r="A699" s="89"/>
      <c r="B699" s="88"/>
      <c r="C699" s="89"/>
      <c r="D699" s="89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</row>
    <row r="700" spans="1:26" ht="12.75" customHeight="1" x14ac:dyDescent="0.2">
      <c r="A700" s="89"/>
      <c r="B700" s="88"/>
      <c r="C700" s="89"/>
      <c r="D700" s="89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</row>
    <row r="701" spans="1:26" ht="12.75" customHeight="1" x14ac:dyDescent="0.2">
      <c r="A701" s="89"/>
      <c r="B701" s="88"/>
      <c r="C701" s="89"/>
      <c r="D701" s="89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</row>
    <row r="702" spans="1:26" ht="12.75" customHeight="1" x14ac:dyDescent="0.2">
      <c r="A702" s="89"/>
      <c r="B702" s="88"/>
      <c r="C702" s="89"/>
      <c r="D702" s="89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</row>
    <row r="703" spans="1:26" ht="12.75" customHeight="1" x14ac:dyDescent="0.2">
      <c r="A703" s="89"/>
      <c r="B703" s="88"/>
      <c r="C703" s="89"/>
      <c r="D703" s="89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</row>
    <row r="704" spans="1:26" ht="12.75" customHeight="1" x14ac:dyDescent="0.2">
      <c r="A704" s="89"/>
      <c r="B704" s="88"/>
      <c r="C704" s="89"/>
      <c r="D704" s="89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</row>
    <row r="705" spans="1:26" ht="12.75" customHeight="1" x14ac:dyDescent="0.2">
      <c r="A705" s="89"/>
      <c r="B705" s="88"/>
      <c r="C705" s="89"/>
      <c r="D705" s="89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</row>
    <row r="706" spans="1:26" ht="12.75" customHeight="1" x14ac:dyDescent="0.2">
      <c r="A706" s="89"/>
      <c r="B706" s="88"/>
      <c r="C706" s="89"/>
      <c r="D706" s="89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</row>
    <row r="707" spans="1:26" ht="12.75" customHeight="1" x14ac:dyDescent="0.2">
      <c r="A707" s="89"/>
      <c r="B707" s="88"/>
      <c r="C707" s="89"/>
      <c r="D707" s="89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</row>
    <row r="708" spans="1:26" ht="12.75" customHeight="1" x14ac:dyDescent="0.2">
      <c r="A708" s="89"/>
      <c r="B708" s="88"/>
      <c r="C708" s="89"/>
      <c r="D708" s="89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</row>
    <row r="709" spans="1:26" ht="12.75" customHeight="1" x14ac:dyDescent="0.2">
      <c r="A709" s="89"/>
      <c r="B709" s="88"/>
      <c r="C709" s="89"/>
      <c r="D709" s="89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</row>
    <row r="710" spans="1:26" ht="12.75" customHeight="1" x14ac:dyDescent="0.2">
      <c r="A710" s="89"/>
      <c r="B710" s="88"/>
      <c r="C710" s="89"/>
      <c r="D710" s="89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</row>
    <row r="711" spans="1:26" ht="12.75" customHeight="1" x14ac:dyDescent="0.2">
      <c r="A711" s="89"/>
      <c r="B711" s="88"/>
      <c r="C711" s="89"/>
      <c r="D711" s="89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</row>
    <row r="712" spans="1:26" ht="12.75" customHeight="1" x14ac:dyDescent="0.2">
      <c r="A712" s="89"/>
      <c r="B712" s="88"/>
      <c r="C712" s="89"/>
      <c r="D712" s="89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</row>
    <row r="713" spans="1:26" ht="12.75" customHeight="1" x14ac:dyDescent="0.2">
      <c r="A713" s="89"/>
      <c r="B713" s="88"/>
      <c r="C713" s="89"/>
      <c r="D713" s="89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</row>
    <row r="714" spans="1:26" ht="12.75" customHeight="1" x14ac:dyDescent="0.2">
      <c r="A714" s="89"/>
      <c r="B714" s="88"/>
      <c r="C714" s="89"/>
      <c r="D714" s="89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</row>
    <row r="715" spans="1:26" ht="12.75" customHeight="1" x14ac:dyDescent="0.2">
      <c r="A715" s="89"/>
      <c r="B715" s="88"/>
      <c r="C715" s="89"/>
      <c r="D715" s="89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</row>
    <row r="716" spans="1:26" ht="12.75" customHeight="1" x14ac:dyDescent="0.2">
      <c r="A716" s="89"/>
      <c r="B716" s="88"/>
      <c r="C716" s="89"/>
      <c r="D716" s="89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</row>
    <row r="717" spans="1:26" ht="12.75" customHeight="1" x14ac:dyDescent="0.2">
      <c r="A717" s="89"/>
      <c r="B717" s="88"/>
      <c r="C717" s="89"/>
      <c r="D717" s="89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</row>
    <row r="718" spans="1:26" ht="12.75" customHeight="1" x14ac:dyDescent="0.2">
      <c r="A718" s="89"/>
      <c r="B718" s="88"/>
      <c r="C718" s="89"/>
      <c r="D718" s="89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</row>
    <row r="719" spans="1:26" ht="12.75" customHeight="1" x14ac:dyDescent="0.2">
      <c r="A719" s="89"/>
      <c r="B719" s="88"/>
      <c r="C719" s="89"/>
      <c r="D719" s="89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</row>
    <row r="720" spans="1:26" ht="12.75" customHeight="1" x14ac:dyDescent="0.2">
      <c r="A720" s="89"/>
      <c r="B720" s="88"/>
      <c r="C720" s="89"/>
      <c r="D720" s="89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</row>
    <row r="721" spans="1:26" ht="12.75" customHeight="1" x14ac:dyDescent="0.2">
      <c r="A721" s="89"/>
      <c r="B721" s="88"/>
      <c r="C721" s="89"/>
      <c r="D721" s="89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</row>
    <row r="722" spans="1:26" ht="12.75" customHeight="1" x14ac:dyDescent="0.2">
      <c r="A722" s="89"/>
      <c r="B722" s="88"/>
      <c r="C722" s="89"/>
      <c r="D722" s="89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</row>
    <row r="723" spans="1:26" ht="12.75" customHeight="1" x14ac:dyDescent="0.2">
      <c r="A723" s="89"/>
      <c r="B723" s="88"/>
      <c r="C723" s="89"/>
      <c r="D723" s="89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</row>
    <row r="724" spans="1:26" ht="12.75" customHeight="1" x14ac:dyDescent="0.2">
      <c r="A724" s="89"/>
      <c r="B724" s="88"/>
      <c r="C724" s="89"/>
      <c r="D724" s="89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</row>
    <row r="725" spans="1:26" ht="12.75" customHeight="1" x14ac:dyDescent="0.2">
      <c r="A725" s="89"/>
      <c r="B725" s="88"/>
      <c r="C725" s="89"/>
      <c r="D725" s="89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</row>
    <row r="726" spans="1:26" ht="12.75" customHeight="1" x14ac:dyDescent="0.2">
      <c r="A726" s="89"/>
      <c r="B726" s="88"/>
      <c r="C726" s="89"/>
      <c r="D726" s="89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</row>
    <row r="727" spans="1:26" ht="12.75" customHeight="1" x14ac:dyDescent="0.2">
      <c r="A727" s="89"/>
      <c r="B727" s="88"/>
      <c r="C727" s="89"/>
      <c r="D727" s="89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</row>
    <row r="728" spans="1:26" ht="12.75" customHeight="1" x14ac:dyDescent="0.2">
      <c r="A728" s="89"/>
      <c r="B728" s="88"/>
      <c r="C728" s="89"/>
      <c r="D728" s="89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</row>
    <row r="729" spans="1:26" ht="12.75" customHeight="1" x14ac:dyDescent="0.2">
      <c r="A729" s="89"/>
      <c r="B729" s="88"/>
      <c r="C729" s="89"/>
      <c r="D729" s="89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</row>
    <row r="730" spans="1:26" ht="12.75" customHeight="1" x14ac:dyDescent="0.2">
      <c r="A730" s="89"/>
      <c r="B730" s="88"/>
      <c r="C730" s="89"/>
      <c r="D730" s="89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</row>
    <row r="731" spans="1:26" ht="12.75" customHeight="1" x14ac:dyDescent="0.2">
      <c r="A731" s="89"/>
      <c r="B731" s="88"/>
      <c r="C731" s="89"/>
      <c r="D731" s="89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</row>
    <row r="732" spans="1:26" ht="12.75" customHeight="1" x14ac:dyDescent="0.2">
      <c r="A732" s="89"/>
      <c r="B732" s="88"/>
      <c r="C732" s="89"/>
      <c r="D732" s="89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</row>
    <row r="733" spans="1:26" ht="12.75" customHeight="1" x14ac:dyDescent="0.2">
      <c r="A733" s="89"/>
      <c r="B733" s="88"/>
      <c r="C733" s="89"/>
      <c r="D733" s="89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</row>
    <row r="734" spans="1:26" ht="12.75" customHeight="1" x14ac:dyDescent="0.2">
      <c r="A734" s="89"/>
      <c r="B734" s="88"/>
      <c r="C734" s="89"/>
      <c r="D734" s="89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</row>
    <row r="735" spans="1:26" ht="12.75" customHeight="1" x14ac:dyDescent="0.2">
      <c r="A735" s="89"/>
      <c r="B735" s="88"/>
      <c r="C735" s="89"/>
      <c r="D735" s="89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</row>
    <row r="736" spans="1:26" ht="12.75" customHeight="1" x14ac:dyDescent="0.2">
      <c r="A736" s="89"/>
      <c r="B736" s="88"/>
      <c r="C736" s="89"/>
      <c r="D736" s="89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</row>
    <row r="737" spans="1:26" ht="12.75" customHeight="1" x14ac:dyDescent="0.2">
      <c r="A737" s="89"/>
      <c r="B737" s="88"/>
      <c r="C737" s="89"/>
      <c r="D737" s="89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</row>
    <row r="738" spans="1:26" ht="12.75" customHeight="1" x14ac:dyDescent="0.2">
      <c r="A738" s="89"/>
      <c r="B738" s="88"/>
      <c r="C738" s="89"/>
      <c r="D738" s="89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</row>
    <row r="739" spans="1:26" ht="12.75" customHeight="1" x14ac:dyDescent="0.2">
      <c r="A739" s="89"/>
      <c r="B739" s="88"/>
      <c r="C739" s="89"/>
      <c r="D739" s="89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</row>
    <row r="740" spans="1:26" ht="12.75" customHeight="1" x14ac:dyDescent="0.2">
      <c r="A740" s="89"/>
      <c r="B740" s="88"/>
      <c r="C740" s="89"/>
      <c r="D740" s="89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</row>
    <row r="741" spans="1:26" ht="12.75" customHeight="1" x14ac:dyDescent="0.2">
      <c r="A741" s="89"/>
      <c r="B741" s="88"/>
      <c r="C741" s="89"/>
      <c r="D741" s="89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</row>
    <row r="742" spans="1:26" ht="12.75" customHeight="1" x14ac:dyDescent="0.2">
      <c r="A742" s="89"/>
      <c r="B742" s="88"/>
      <c r="C742" s="89"/>
      <c r="D742" s="89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</row>
    <row r="743" spans="1:26" ht="12.75" customHeight="1" x14ac:dyDescent="0.2">
      <c r="A743" s="89"/>
      <c r="B743" s="88"/>
      <c r="C743" s="89"/>
      <c r="D743" s="89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</row>
    <row r="744" spans="1:26" ht="12.75" customHeight="1" x14ac:dyDescent="0.2">
      <c r="A744" s="89"/>
      <c r="B744" s="88"/>
      <c r="C744" s="89"/>
      <c r="D744" s="89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</row>
    <row r="745" spans="1:26" ht="12.75" customHeight="1" x14ac:dyDescent="0.2">
      <c r="A745" s="89"/>
      <c r="B745" s="88"/>
      <c r="C745" s="89"/>
      <c r="D745" s="89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</row>
    <row r="746" spans="1:26" ht="12.75" customHeight="1" x14ac:dyDescent="0.2">
      <c r="A746" s="89"/>
      <c r="B746" s="88"/>
      <c r="C746" s="89"/>
      <c r="D746" s="89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</row>
    <row r="747" spans="1:26" ht="12.75" customHeight="1" x14ac:dyDescent="0.2">
      <c r="A747" s="89"/>
      <c r="B747" s="88"/>
      <c r="C747" s="89"/>
      <c r="D747" s="89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</row>
    <row r="748" spans="1:26" ht="12.75" customHeight="1" x14ac:dyDescent="0.2">
      <c r="A748" s="89"/>
      <c r="B748" s="88"/>
      <c r="C748" s="89"/>
      <c r="D748" s="89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</row>
    <row r="749" spans="1:26" ht="12.75" customHeight="1" x14ac:dyDescent="0.2">
      <c r="A749" s="89"/>
      <c r="B749" s="88"/>
      <c r="C749" s="89"/>
      <c r="D749" s="89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</row>
    <row r="750" spans="1:26" ht="12.75" customHeight="1" x14ac:dyDescent="0.2">
      <c r="A750" s="89"/>
      <c r="B750" s="88"/>
      <c r="C750" s="89"/>
      <c r="D750" s="89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</row>
    <row r="751" spans="1:26" ht="12.75" customHeight="1" x14ac:dyDescent="0.2">
      <c r="A751" s="89"/>
      <c r="B751" s="88"/>
      <c r="C751" s="89"/>
      <c r="D751" s="89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</row>
    <row r="752" spans="1:26" ht="12.75" customHeight="1" x14ac:dyDescent="0.2">
      <c r="A752" s="89"/>
      <c r="B752" s="88"/>
      <c r="C752" s="89"/>
      <c r="D752" s="89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</row>
    <row r="753" spans="1:26" ht="12.75" customHeight="1" x14ac:dyDescent="0.2">
      <c r="A753" s="89"/>
      <c r="B753" s="88"/>
      <c r="C753" s="89"/>
      <c r="D753" s="89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</row>
    <row r="754" spans="1:26" ht="12.75" customHeight="1" x14ac:dyDescent="0.2">
      <c r="A754" s="89"/>
      <c r="B754" s="88"/>
      <c r="C754" s="89"/>
      <c r="D754" s="89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</row>
    <row r="755" spans="1:26" ht="12.75" customHeight="1" x14ac:dyDescent="0.2">
      <c r="A755" s="89"/>
      <c r="B755" s="88"/>
      <c r="C755" s="89"/>
      <c r="D755" s="89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</row>
    <row r="756" spans="1:26" ht="12.75" customHeight="1" x14ac:dyDescent="0.2">
      <c r="A756" s="89"/>
      <c r="B756" s="88"/>
      <c r="C756" s="89"/>
      <c r="D756" s="89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</row>
    <row r="757" spans="1:26" ht="12.75" customHeight="1" x14ac:dyDescent="0.2">
      <c r="A757" s="89"/>
      <c r="B757" s="88"/>
      <c r="C757" s="89"/>
      <c r="D757" s="89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</row>
    <row r="758" spans="1:26" ht="12.75" customHeight="1" x14ac:dyDescent="0.2">
      <c r="A758" s="89"/>
      <c r="B758" s="88"/>
      <c r="C758" s="89"/>
      <c r="D758" s="89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</row>
    <row r="759" spans="1:26" ht="12.75" customHeight="1" x14ac:dyDescent="0.2">
      <c r="A759" s="89"/>
      <c r="B759" s="88"/>
      <c r="C759" s="89"/>
      <c r="D759" s="89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</row>
    <row r="760" spans="1:26" ht="12.75" customHeight="1" x14ac:dyDescent="0.2">
      <c r="A760" s="89"/>
      <c r="B760" s="88"/>
      <c r="C760" s="89"/>
      <c r="D760" s="89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</row>
    <row r="761" spans="1:26" ht="12.75" customHeight="1" x14ac:dyDescent="0.2">
      <c r="A761" s="89"/>
      <c r="B761" s="88"/>
      <c r="C761" s="89"/>
      <c r="D761" s="89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</row>
    <row r="762" spans="1:26" ht="12.75" customHeight="1" x14ac:dyDescent="0.2">
      <c r="A762" s="89"/>
      <c r="B762" s="88"/>
      <c r="C762" s="89"/>
      <c r="D762" s="89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</row>
    <row r="763" spans="1:26" ht="12.75" customHeight="1" x14ac:dyDescent="0.2">
      <c r="A763" s="89"/>
      <c r="B763" s="88"/>
      <c r="C763" s="89"/>
      <c r="D763" s="89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</row>
    <row r="764" spans="1:26" ht="12.75" customHeight="1" x14ac:dyDescent="0.2">
      <c r="A764" s="89"/>
      <c r="B764" s="88"/>
      <c r="C764" s="89"/>
      <c r="D764" s="89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</row>
    <row r="765" spans="1:26" ht="12.75" customHeight="1" x14ac:dyDescent="0.2">
      <c r="A765" s="89"/>
      <c r="B765" s="88"/>
      <c r="C765" s="89"/>
      <c r="D765" s="89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</row>
    <row r="766" spans="1:26" ht="12.75" customHeight="1" x14ac:dyDescent="0.2">
      <c r="A766" s="89"/>
      <c r="B766" s="88"/>
      <c r="C766" s="89"/>
      <c r="D766" s="89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</row>
    <row r="767" spans="1:26" ht="12.75" customHeight="1" x14ac:dyDescent="0.2">
      <c r="A767" s="89"/>
      <c r="B767" s="88"/>
      <c r="C767" s="89"/>
      <c r="D767" s="89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</row>
    <row r="768" spans="1:26" ht="12.75" customHeight="1" x14ac:dyDescent="0.2">
      <c r="A768" s="89"/>
      <c r="B768" s="88"/>
      <c r="C768" s="89"/>
      <c r="D768" s="89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</row>
    <row r="769" spans="1:26" ht="12.75" customHeight="1" x14ac:dyDescent="0.2">
      <c r="A769" s="89"/>
      <c r="B769" s="88"/>
      <c r="C769" s="89"/>
      <c r="D769" s="89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</row>
    <row r="770" spans="1:26" ht="12.75" customHeight="1" x14ac:dyDescent="0.2">
      <c r="A770" s="89"/>
      <c r="B770" s="88"/>
      <c r="C770" s="89"/>
      <c r="D770" s="89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</row>
    <row r="771" spans="1:26" ht="12.75" customHeight="1" x14ac:dyDescent="0.2">
      <c r="A771" s="89"/>
      <c r="B771" s="88"/>
      <c r="C771" s="89"/>
      <c r="D771" s="89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</row>
    <row r="772" spans="1:26" ht="12.75" customHeight="1" x14ac:dyDescent="0.2">
      <c r="A772" s="89"/>
      <c r="B772" s="88"/>
      <c r="C772" s="89"/>
      <c r="D772" s="89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</row>
    <row r="773" spans="1:26" ht="12.75" customHeight="1" x14ac:dyDescent="0.2">
      <c r="A773" s="89"/>
      <c r="B773" s="88"/>
      <c r="C773" s="89"/>
      <c r="D773" s="89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</row>
    <row r="774" spans="1:26" ht="12.75" customHeight="1" x14ac:dyDescent="0.2">
      <c r="A774" s="89"/>
      <c r="B774" s="88"/>
      <c r="C774" s="89"/>
      <c r="D774" s="89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</row>
    <row r="775" spans="1:26" ht="12.75" customHeight="1" x14ac:dyDescent="0.2">
      <c r="A775" s="89"/>
      <c r="B775" s="88"/>
      <c r="C775" s="89"/>
      <c r="D775" s="89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</row>
    <row r="776" spans="1:26" ht="12.75" customHeight="1" x14ac:dyDescent="0.2">
      <c r="A776" s="89"/>
      <c r="B776" s="88"/>
      <c r="C776" s="89"/>
      <c r="D776" s="89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</row>
    <row r="777" spans="1:26" ht="12.75" customHeight="1" x14ac:dyDescent="0.2">
      <c r="A777" s="89"/>
      <c r="B777" s="88"/>
      <c r="C777" s="89"/>
      <c r="D777" s="89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</row>
    <row r="778" spans="1:26" ht="12.75" customHeight="1" x14ac:dyDescent="0.2">
      <c r="A778" s="89"/>
      <c r="B778" s="88"/>
      <c r="C778" s="89"/>
      <c r="D778" s="89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</row>
    <row r="779" spans="1:26" ht="12.75" customHeight="1" x14ac:dyDescent="0.2">
      <c r="A779" s="89"/>
      <c r="B779" s="88"/>
      <c r="C779" s="89"/>
      <c r="D779" s="89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</row>
    <row r="780" spans="1:26" ht="12.75" customHeight="1" x14ac:dyDescent="0.2">
      <c r="A780" s="89"/>
      <c r="B780" s="88"/>
      <c r="C780" s="89"/>
      <c r="D780" s="89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</row>
    <row r="781" spans="1:26" ht="12.75" customHeight="1" x14ac:dyDescent="0.2">
      <c r="A781" s="89"/>
      <c r="B781" s="88"/>
      <c r="C781" s="89"/>
      <c r="D781" s="89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</row>
    <row r="782" spans="1:26" ht="12.75" customHeight="1" x14ac:dyDescent="0.2">
      <c r="A782" s="89"/>
      <c r="B782" s="88"/>
      <c r="C782" s="89"/>
      <c r="D782" s="89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</row>
    <row r="783" spans="1:26" ht="12.75" customHeight="1" x14ac:dyDescent="0.2">
      <c r="A783" s="89"/>
      <c r="B783" s="88"/>
      <c r="C783" s="89"/>
      <c r="D783" s="89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</row>
    <row r="784" spans="1:26" ht="12.75" customHeight="1" x14ac:dyDescent="0.2">
      <c r="A784" s="89"/>
      <c r="B784" s="88"/>
      <c r="C784" s="89"/>
      <c r="D784" s="89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</row>
    <row r="785" spans="1:26" ht="12.75" customHeight="1" x14ac:dyDescent="0.2">
      <c r="A785" s="89"/>
      <c r="B785" s="88"/>
      <c r="C785" s="89"/>
      <c r="D785" s="89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</row>
    <row r="786" spans="1:26" ht="12.75" customHeight="1" x14ac:dyDescent="0.2">
      <c r="A786" s="89"/>
      <c r="B786" s="88"/>
      <c r="C786" s="89"/>
      <c r="D786" s="89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</row>
    <row r="787" spans="1:26" ht="12.75" customHeight="1" x14ac:dyDescent="0.2">
      <c r="A787" s="89"/>
      <c r="B787" s="88"/>
      <c r="C787" s="89"/>
      <c r="D787" s="89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</row>
    <row r="788" spans="1:26" ht="12.75" customHeight="1" x14ac:dyDescent="0.2">
      <c r="A788" s="89"/>
      <c r="B788" s="88"/>
      <c r="C788" s="89"/>
      <c r="D788" s="89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</row>
    <row r="789" spans="1:26" ht="12.75" customHeight="1" x14ac:dyDescent="0.2">
      <c r="A789" s="89"/>
      <c r="B789" s="88"/>
      <c r="C789" s="89"/>
      <c r="D789" s="89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</row>
    <row r="790" spans="1:26" ht="12.75" customHeight="1" x14ac:dyDescent="0.2">
      <c r="A790" s="89"/>
      <c r="B790" s="88"/>
      <c r="C790" s="89"/>
      <c r="D790" s="89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</row>
    <row r="791" spans="1:26" ht="12.75" customHeight="1" x14ac:dyDescent="0.2">
      <c r="A791" s="89"/>
      <c r="B791" s="88"/>
      <c r="C791" s="89"/>
      <c r="D791" s="89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</row>
    <row r="792" spans="1:26" ht="12.75" customHeight="1" x14ac:dyDescent="0.2">
      <c r="A792" s="89"/>
      <c r="B792" s="88"/>
      <c r="C792" s="89"/>
      <c r="D792" s="89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</row>
    <row r="793" spans="1:26" ht="12.75" customHeight="1" x14ac:dyDescent="0.2">
      <c r="A793" s="89"/>
      <c r="B793" s="88"/>
      <c r="C793" s="89"/>
      <c r="D793" s="89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</row>
    <row r="794" spans="1:26" ht="12.75" customHeight="1" x14ac:dyDescent="0.2">
      <c r="A794" s="89"/>
      <c r="B794" s="88"/>
      <c r="C794" s="89"/>
      <c r="D794" s="89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</row>
    <row r="795" spans="1:26" ht="12.75" customHeight="1" x14ac:dyDescent="0.2">
      <c r="A795" s="89"/>
      <c r="B795" s="88"/>
      <c r="C795" s="89"/>
      <c r="D795" s="89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</row>
    <row r="796" spans="1:26" ht="12.75" customHeight="1" x14ac:dyDescent="0.2">
      <c r="A796" s="89"/>
      <c r="B796" s="88"/>
      <c r="C796" s="89"/>
      <c r="D796" s="89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</row>
    <row r="797" spans="1:26" ht="12.75" customHeight="1" x14ac:dyDescent="0.2">
      <c r="A797" s="89"/>
      <c r="B797" s="88"/>
      <c r="C797" s="89"/>
      <c r="D797" s="89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</row>
    <row r="798" spans="1:26" ht="12.75" customHeight="1" x14ac:dyDescent="0.2">
      <c r="A798" s="89"/>
      <c r="B798" s="88"/>
      <c r="C798" s="89"/>
      <c r="D798" s="89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</row>
    <row r="799" spans="1:26" ht="12.75" customHeight="1" x14ac:dyDescent="0.2">
      <c r="A799" s="89"/>
      <c r="B799" s="88"/>
      <c r="C799" s="89"/>
      <c r="D799" s="89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</row>
    <row r="800" spans="1:26" ht="12.75" customHeight="1" x14ac:dyDescent="0.2">
      <c r="A800" s="89"/>
      <c r="B800" s="88"/>
      <c r="C800" s="89"/>
      <c r="D800" s="89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</row>
    <row r="801" spans="1:26" ht="12.75" customHeight="1" x14ac:dyDescent="0.2">
      <c r="A801" s="89"/>
      <c r="B801" s="88"/>
      <c r="C801" s="89"/>
      <c r="D801" s="89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</row>
    <row r="802" spans="1:26" ht="12.75" customHeight="1" x14ac:dyDescent="0.2">
      <c r="A802" s="89"/>
      <c r="B802" s="88"/>
      <c r="C802" s="89"/>
      <c r="D802" s="89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</row>
    <row r="803" spans="1:26" ht="12.75" customHeight="1" x14ac:dyDescent="0.2">
      <c r="A803" s="89"/>
      <c r="B803" s="88"/>
      <c r="C803" s="89"/>
      <c r="D803" s="89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</row>
    <row r="804" spans="1:26" ht="12.75" customHeight="1" x14ac:dyDescent="0.2">
      <c r="A804" s="89"/>
      <c r="B804" s="88"/>
      <c r="C804" s="89"/>
      <c r="D804" s="89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</row>
    <row r="805" spans="1:26" ht="12.75" customHeight="1" x14ac:dyDescent="0.2">
      <c r="A805" s="89"/>
      <c r="B805" s="88"/>
      <c r="C805" s="89"/>
      <c r="D805" s="89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</row>
    <row r="806" spans="1:26" ht="12.75" customHeight="1" x14ac:dyDescent="0.2">
      <c r="A806" s="89"/>
      <c r="B806" s="88"/>
      <c r="C806" s="89"/>
      <c r="D806" s="89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</row>
    <row r="807" spans="1:26" ht="12.75" customHeight="1" x14ac:dyDescent="0.2">
      <c r="A807" s="89"/>
      <c r="B807" s="88"/>
      <c r="C807" s="89"/>
      <c r="D807" s="89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</row>
    <row r="808" spans="1:26" ht="12.75" customHeight="1" x14ac:dyDescent="0.2">
      <c r="A808" s="89"/>
      <c r="B808" s="88"/>
      <c r="C808" s="89"/>
      <c r="D808" s="89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</row>
    <row r="809" spans="1:26" ht="12.75" customHeight="1" x14ac:dyDescent="0.2">
      <c r="A809" s="89"/>
      <c r="B809" s="88"/>
      <c r="C809" s="89"/>
      <c r="D809" s="89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</row>
    <row r="810" spans="1:26" ht="12.75" customHeight="1" x14ac:dyDescent="0.2">
      <c r="A810" s="89"/>
      <c r="B810" s="88"/>
      <c r="C810" s="89"/>
      <c r="D810" s="89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</row>
    <row r="811" spans="1:26" ht="12.75" customHeight="1" x14ac:dyDescent="0.2">
      <c r="A811" s="89"/>
      <c r="B811" s="88"/>
      <c r="C811" s="89"/>
      <c r="D811" s="89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</row>
    <row r="812" spans="1:26" ht="12.75" customHeight="1" x14ac:dyDescent="0.2">
      <c r="A812" s="89"/>
      <c r="B812" s="88"/>
      <c r="C812" s="89"/>
      <c r="D812" s="89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</row>
    <row r="813" spans="1:26" ht="12.75" customHeight="1" x14ac:dyDescent="0.2">
      <c r="A813" s="89"/>
      <c r="B813" s="88"/>
      <c r="C813" s="89"/>
      <c r="D813" s="89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</row>
    <row r="814" spans="1:26" ht="12.75" customHeight="1" x14ac:dyDescent="0.2">
      <c r="A814" s="89"/>
      <c r="B814" s="88"/>
      <c r="C814" s="89"/>
      <c r="D814" s="89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</row>
    <row r="815" spans="1:26" ht="12.75" customHeight="1" x14ac:dyDescent="0.2">
      <c r="A815" s="89"/>
      <c r="B815" s="88"/>
      <c r="C815" s="89"/>
      <c r="D815" s="89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</row>
    <row r="816" spans="1:26" ht="12.75" customHeight="1" x14ac:dyDescent="0.2">
      <c r="A816" s="89"/>
      <c r="B816" s="88"/>
      <c r="C816" s="89"/>
      <c r="D816" s="89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</row>
    <row r="817" spans="1:26" ht="12.75" customHeight="1" x14ac:dyDescent="0.2">
      <c r="A817" s="89"/>
      <c r="B817" s="88"/>
      <c r="C817" s="89"/>
      <c r="D817" s="89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</row>
    <row r="818" spans="1:26" ht="12.75" customHeight="1" x14ac:dyDescent="0.2">
      <c r="A818" s="89"/>
      <c r="B818" s="88"/>
      <c r="C818" s="89"/>
      <c r="D818" s="89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</row>
    <row r="819" spans="1:26" ht="12.75" customHeight="1" x14ac:dyDescent="0.2">
      <c r="A819" s="89"/>
      <c r="B819" s="88"/>
      <c r="C819" s="89"/>
      <c r="D819" s="89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</row>
    <row r="820" spans="1:26" ht="12.75" customHeight="1" x14ac:dyDescent="0.2">
      <c r="A820" s="89"/>
      <c r="B820" s="88"/>
      <c r="C820" s="89"/>
      <c r="D820" s="89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</row>
    <row r="821" spans="1:26" ht="12.75" customHeight="1" x14ac:dyDescent="0.2">
      <c r="A821" s="89"/>
      <c r="B821" s="88"/>
      <c r="C821" s="89"/>
      <c r="D821" s="89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</row>
    <row r="822" spans="1:26" ht="12.75" customHeight="1" x14ac:dyDescent="0.2">
      <c r="A822" s="89"/>
      <c r="B822" s="88"/>
      <c r="C822" s="89"/>
      <c r="D822" s="89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</row>
    <row r="823" spans="1:26" ht="12.75" customHeight="1" x14ac:dyDescent="0.2">
      <c r="A823" s="89"/>
      <c r="B823" s="88"/>
      <c r="C823" s="89"/>
      <c r="D823" s="89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</row>
    <row r="824" spans="1:26" ht="12.75" customHeight="1" x14ac:dyDescent="0.2">
      <c r="A824" s="89"/>
      <c r="B824" s="88"/>
      <c r="C824" s="89"/>
      <c r="D824" s="89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</row>
    <row r="825" spans="1:26" ht="12.75" customHeight="1" x14ac:dyDescent="0.2">
      <c r="A825" s="89"/>
      <c r="B825" s="88"/>
      <c r="C825" s="89"/>
      <c r="D825" s="89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</row>
    <row r="826" spans="1:26" ht="12.75" customHeight="1" x14ac:dyDescent="0.2">
      <c r="A826" s="89"/>
      <c r="B826" s="88"/>
      <c r="C826" s="89"/>
      <c r="D826" s="89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</row>
    <row r="827" spans="1:26" ht="12.75" customHeight="1" x14ac:dyDescent="0.2">
      <c r="A827" s="89"/>
      <c r="B827" s="88"/>
      <c r="C827" s="89"/>
      <c r="D827" s="89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</row>
    <row r="828" spans="1:26" ht="12.75" customHeight="1" x14ac:dyDescent="0.2">
      <c r="A828" s="89"/>
      <c r="B828" s="88"/>
      <c r="C828" s="89"/>
      <c r="D828" s="89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</row>
    <row r="829" spans="1:26" ht="12.75" customHeight="1" x14ac:dyDescent="0.2">
      <c r="A829" s="89"/>
      <c r="B829" s="88"/>
      <c r="C829" s="89"/>
      <c r="D829" s="89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</row>
    <row r="830" spans="1:26" ht="12.75" customHeight="1" x14ac:dyDescent="0.2">
      <c r="A830" s="89"/>
      <c r="B830" s="88"/>
      <c r="C830" s="89"/>
      <c r="D830" s="89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</row>
    <row r="831" spans="1:26" ht="12.75" customHeight="1" x14ac:dyDescent="0.2">
      <c r="A831" s="89"/>
      <c r="B831" s="88"/>
      <c r="C831" s="89"/>
      <c r="D831" s="89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</row>
    <row r="832" spans="1:26" ht="12.75" customHeight="1" x14ac:dyDescent="0.2">
      <c r="A832" s="89"/>
      <c r="B832" s="88"/>
      <c r="C832" s="89"/>
      <c r="D832" s="89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</row>
    <row r="833" spans="1:26" ht="12.75" customHeight="1" x14ac:dyDescent="0.2">
      <c r="A833" s="89"/>
      <c r="B833" s="88"/>
      <c r="C833" s="89"/>
      <c r="D833" s="89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</row>
    <row r="834" spans="1:26" ht="12.75" customHeight="1" x14ac:dyDescent="0.2">
      <c r="A834" s="89"/>
      <c r="B834" s="88"/>
      <c r="C834" s="89"/>
      <c r="D834" s="89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</row>
    <row r="835" spans="1:26" ht="12.75" customHeight="1" x14ac:dyDescent="0.2">
      <c r="A835" s="89"/>
      <c r="B835" s="88"/>
      <c r="C835" s="89"/>
      <c r="D835" s="89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</row>
    <row r="836" spans="1:26" ht="12.75" customHeight="1" x14ac:dyDescent="0.2">
      <c r="A836" s="89"/>
      <c r="B836" s="88"/>
      <c r="C836" s="89"/>
      <c r="D836" s="89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</row>
    <row r="837" spans="1:26" ht="12.75" customHeight="1" x14ac:dyDescent="0.2">
      <c r="A837" s="89"/>
      <c r="B837" s="88"/>
      <c r="C837" s="89"/>
      <c r="D837" s="89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</row>
    <row r="838" spans="1:26" ht="12.75" customHeight="1" x14ac:dyDescent="0.2">
      <c r="A838" s="89"/>
      <c r="B838" s="88"/>
      <c r="C838" s="89"/>
      <c r="D838" s="89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</row>
    <row r="839" spans="1:26" ht="12.75" customHeight="1" x14ac:dyDescent="0.2">
      <c r="A839" s="89"/>
      <c r="B839" s="88"/>
      <c r="C839" s="89"/>
      <c r="D839" s="89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</row>
    <row r="840" spans="1:26" ht="12.75" customHeight="1" x14ac:dyDescent="0.2">
      <c r="A840" s="89"/>
      <c r="B840" s="88"/>
      <c r="C840" s="89"/>
      <c r="D840" s="89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</row>
    <row r="841" spans="1:26" ht="12.75" customHeight="1" x14ac:dyDescent="0.2">
      <c r="A841" s="89"/>
      <c r="B841" s="88"/>
      <c r="C841" s="89"/>
      <c r="D841" s="89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</row>
    <row r="842" spans="1:26" ht="12.75" customHeight="1" x14ac:dyDescent="0.2">
      <c r="A842" s="89"/>
      <c r="B842" s="88"/>
      <c r="C842" s="89"/>
      <c r="D842" s="89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</row>
    <row r="843" spans="1:26" ht="12.75" customHeight="1" x14ac:dyDescent="0.2">
      <c r="A843" s="89"/>
      <c r="B843" s="88"/>
      <c r="C843" s="89"/>
      <c r="D843" s="89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</row>
    <row r="844" spans="1:26" ht="12.75" customHeight="1" x14ac:dyDescent="0.2">
      <c r="A844" s="89"/>
      <c r="B844" s="88"/>
      <c r="C844" s="89"/>
      <c r="D844" s="89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</row>
    <row r="845" spans="1:26" ht="12.75" customHeight="1" x14ac:dyDescent="0.2">
      <c r="A845" s="89"/>
      <c r="B845" s="88"/>
      <c r="C845" s="89"/>
      <c r="D845" s="89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</row>
    <row r="846" spans="1:26" ht="12.75" customHeight="1" x14ac:dyDescent="0.2">
      <c r="A846" s="89"/>
      <c r="B846" s="88"/>
      <c r="C846" s="89"/>
      <c r="D846" s="89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</row>
    <row r="847" spans="1:26" ht="12.75" customHeight="1" x14ac:dyDescent="0.2">
      <c r="A847" s="89"/>
      <c r="B847" s="88"/>
      <c r="C847" s="89"/>
      <c r="D847" s="89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</row>
    <row r="848" spans="1:26" ht="12.75" customHeight="1" x14ac:dyDescent="0.2">
      <c r="A848" s="89"/>
      <c r="B848" s="88"/>
      <c r="C848" s="89"/>
      <c r="D848" s="89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</row>
    <row r="849" spans="1:26" ht="12.75" customHeight="1" x14ac:dyDescent="0.2">
      <c r="A849" s="89"/>
      <c r="B849" s="88"/>
      <c r="C849" s="89"/>
      <c r="D849" s="89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</row>
    <row r="850" spans="1:26" ht="12.75" customHeight="1" x14ac:dyDescent="0.2">
      <c r="A850" s="89"/>
      <c r="B850" s="88"/>
      <c r="C850" s="89"/>
      <c r="D850" s="89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</row>
    <row r="851" spans="1:26" ht="12.75" customHeight="1" x14ac:dyDescent="0.2">
      <c r="A851" s="89"/>
      <c r="B851" s="88"/>
      <c r="C851" s="89"/>
      <c r="D851" s="89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</row>
    <row r="852" spans="1:26" ht="12.75" customHeight="1" x14ac:dyDescent="0.2">
      <c r="A852" s="89"/>
      <c r="B852" s="88"/>
      <c r="C852" s="89"/>
      <c r="D852" s="89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</row>
    <row r="853" spans="1:26" ht="12.75" customHeight="1" x14ac:dyDescent="0.2">
      <c r="A853" s="89"/>
      <c r="B853" s="88"/>
      <c r="C853" s="89"/>
      <c r="D853" s="89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</row>
    <row r="854" spans="1:26" ht="12.75" customHeight="1" x14ac:dyDescent="0.2">
      <c r="A854" s="89"/>
      <c r="B854" s="88"/>
      <c r="C854" s="89"/>
      <c r="D854" s="89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</row>
    <row r="855" spans="1:26" ht="12.75" customHeight="1" x14ac:dyDescent="0.2">
      <c r="A855" s="89"/>
      <c r="B855" s="88"/>
      <c r="C855" s="89"/>
      <c r="D855" s="89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</row>
    <row r="856" spans="1:26" ht="12.75" customHeight="1" x14ac:dyDescent="0.2">
      <c r="A856" s="89"/>
      <c r="B856" s="88"/>
      <c r="C856" s="89"/>
      <c r="D856" s="89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</row>
    <row r="857" spans="1:26" ht="12.75" customHeight="1" x14ac:dyDescent="0.2">
      <c r="A857" s="89"/>
      <c r="B857" s="88"/>
      <c r="C857" s="89"/>
      <c r="D857" s="89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</row>
    <row r="858" spans="1:26" ht="12.75" customHeight="1" x14ac:dyDescent="0.2">
      <c r="A858" s="89"/>
      <c r="B858" s="88"/>
      <c r="C858" s="89"/>
      <c r="D858" s="89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</row>
    <row r="859" spans="1:26" ht="12.75" customHeight="1" x14ac:dyDescent="0.2">
      <c r="A859" s="89"/>
      <c r="B859" s="88"/>
      <c r="C859" s="89"/>
      <c r="D859" s="89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</row>
    <row r="860" spans="1:26" ht="12.75" customHeight="1" x14ac:dyDescent="0.2">
      <c r="A860" s="89"/>
      <c r="B860" s="88"/>
      <c r="C860" s="89"/>
      <c r="D860" s="89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</row>
    <row r="861" spans="1:26" ht="12.75" customHeight="1" x14ac:dyDescent="0.2">
      <c r="A861" s="89"/>
      <c r="B861" s="88"/>
      <c r="C861" s="89"/>
      <c r="D861" s="89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</row>
    <row r="862" spans="1:26" ht="12.75" customHeight="1" x14ac:dyDescent="0.2">
      <c r="A862" s="89"/>
      <c r="B862" s="88"/>
      <c r="C862" s="89"/>
      <c r="D862" s="89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</row>
    <row r="863" spans="1:26" ht="12.75" customHeight="1" x14ac:dyDescent="0.2">
      <c r="A863" s="89"/>
      <c r="B863" s="88"/>
      <c r="C863" s="89"/>
      <c r="D863" s="89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</row>
    <row r="864" spans="1:26" ht="12.75" customHeight="1" x14ac:dyDescent="0.2">
      <c r="A864" s="89"/>
      <c r="B864" s="88"/>
      <c r="C864" s="89"/>
      <c r="D864" s="89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</row>
    <row r="865" spans="1:26" ht="12.75" customHeight="1" x14ac:dyDescent="0.2">
      <c r="A865" s="89"/>
      <c r="B865" s="88"/>
      <c r="C865" s="89"/>
      <c r="D865" s="89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</row>
    <row r="866" spans="1:26" ht="12.75" customHeight="1" x14ac:dyDescent="0.2">
      <c r="A866" s="89"/>
      <c r="B866" s="88"/>
      <c r="C866" s="89"/>
      <c r="D866" s="89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</row>
    <row r="867" spans="1:26" ht="12.75" customHeight="1" x14ac:dyDescent="0.2">
      <c r="A867" s="89"/>
      <c r="B867" s="88"/>
      <c r="C867" s="89"/>
      <c r="D867" s="89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</row>
    <row r="868" spans="1:26" ht="12.75" customHeight="1" x14ac:dyDescent="0.2">
      <c r="A868" s="89"/>
      <c r="B868" s="88"/>
      <c r="C868" s="89"/>
      <c r="D868" s="89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</row>
    <row r="869" spans="1:26" ht="12.75" customHeight="1" x14ac:dyDescent="0.2">
      <c r="A869" s="89"/>
      <c r="B869" s="88"/>
      <c r="C869" s="89"/>
      <c r="D869" s="89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</row>
    <row r="870" spans="1:26" ht="12.75" customHeight="1" x14ac:dyDescent="0.2">
      <c r="A870" s="89"/>
      <c r="B870" s="88"/>
      <c r="C870" s="89"/>
      <c r="D870" s="89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</row>
    <row r="871" spans="1:26" ht="12.75" customHeight="1" x14ac:dyDescent="0.2">
      <c r="A871" s="89"/>
      <c r="B871" s="88"/>
      <c r="C871" s="89"/>
      <c r="D871" s="89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</row>
    <row r="872" spans="1:26" ht="12.75" customHeight="1" x14ac:dyDescent="0.2">
      <c r="A872" s="89"/>
      <c r="B872" s="88"/>
      <c r="C872" s="89"/>
      <c r="D872" s="89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</row>
    <row r="873" spans="1:26" ht="12.75" customHeight="1" x14ac:dyDescent="0.2">
      <c r="A873" s="89"/>
      <c r="B873" s="88"/>
      <c r="C873" s="89"/>
      <c r="D873" s="89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</row>
    <row r="874" spans="1:26" ht="12.75" customHeight="1" x14ac:dyDescent="0.2">
      <c r="A874" s="89"/>
      <c r="B874" s="88"/>
      <c r="C874" s="89"/>
      <c r="D874" s="89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</row>
    <row r="875" spans="1:26" ht="12.75" customHeight="1" x14ac:dyDescent="0.2">
      <c r="A875" s="89"/>
      <c r="B875" s="88"/>
      <c r="C875" s="89"/>
      <c r="D875" s="89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</row>
    <row r="876" spans="1:26" ht="12.75" customHeight="1" x14ac:dyDescent="0.2">
      <c r="A876" s="89"/>
      <c r="B876" s="88"/>
      <c r="C876" s="89"/>
      <c r="D876" s="89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</row>
    <row r="877" spans="1:26" ht="12.75" customHeight="1" x14ac:dyDescent="0.2">
      <c r="A877" s="89"/>
      <c r="B877" s="88"/>
      <c r="C877" s="89"/>
      <c r="D877" s="89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</row>
    <row r="878" spans="1:26" ht="12.75" customHeight="1" x14ac:dyDescent="0.2">
      <c r="A878" s="89"/>
      <c r="B878" s="88"/>
      <c r="C878" s="89"/>
      <c r="D878" s="89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</row>
    <row r="879" spans="1:26" ht="12.75" customHeight="1" x14ac:dyDescent="0.2">
      <c r="A879" s="89"/>
      <c r="B879" s="88"/>
      <c r="C879" s="89"/>
      <c r="D879" s="89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</row>
    <row r="880" spans="1:26" ht="12.75" customHeight="1" x14ac:dyDescent="0.2">
      <c r="A880" s="89"/>
      <c r="B880" s="88"/>
      <c r="C880" s="89"/>
      <c r="D880" s="89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</row>
    <row r="881" spans="1:26" ht="12.75" customHeight="1" x14ac:dyDescent="0.2">
      <c r="A881" s="89"/>
      <c r="B881" s="88"/>
      <c r="C881" s="89"/>
      <c r="D881" s="89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</row>
    <row r="882" spans="1:26" ht="12.75" customHeight="1" x14ac:dyDescent="0.2">
      <c r="A882" s="89"/>
      <c r="B882" s="88"/>
      <c r="C882" s="89"/>
      <c r="D882" s="89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</row>
    <row r="883" spans="1:26" ht="12.75" customHeight="1" x14ac:dyDescent="0.2">
      <c r="A883" s="89"/>
      <c r="B883" s="88"/>
      <c r="C883" s="89"/>
      <c r="D883" s="89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</row>
    <row r="884" spans="1:26" ht="12.75" customHeight="1" x14ac:dyDescent="0.2">
      <c r="A884" s="89"/>
      <c r="B884" s="88"/>
      <c r="C884" s="89"/>
      <c r="D884" s="89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</row>
    <row r="885" spans="1:26" ht="12.75" customHeight="1" x14ac:dyDescent="0.2">
      <c r="A885" s="89"/>
      <c r="B885" s="88"/>
      <c r="C885" s="89"/>
      <c r="D885" s="89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</row>
    <row r="886" spans="1:26" ht="12.75" customHeight="1" x14ac:dyDescent="0.2">
      <c r="A886" s="89"/>
      <c r="B886" s="88"/>
      <c r="C886" s="89"/>
      <c r="D886" s="89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</row>
    <row r="887" spans="1:26" ht="12.75" customHeight="1" x14ac:dyDescent="0.2">
      <c r="A887" s="89"/>
      <c r="B887" s="88"/>
      <c r="C887" s="89"/>
      <c r="D887" s="89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</row>
    <row r="888" spans="1:26" ht="12.75" customHeight="1" x14ac:dyDescent="0.2">
      <c r="A888" s="89"/>
      <c r="B888" s="88"/>
      <c r="C888" s="89"/>
      <c r="D888" s="89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</row>
    <row r="889" spans="1:26" ht="12.75" customHeight="1" x14ac:dyDescent="0.2">
      <c r="A889" s="89"/>
      <c r="B889" s="88"/>
      <c r="C889" s="89"/>
      <c r="D889" s="89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</row>
    <row r="890" spans="1:26" ht="12.75" customHeight="1" x14ac:dyDescent="0.2">
      <c r="A890" s="89"/>
      <c r="B890" s="88"/>
      <c r="C890" s="89"/>
      <c r="D890" s="89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</row>
    <row r="891" spans="1:26" ht="12.75" customHeight="1" x14ac:dyDescent="0.2">
      <c r="A891" s="89"/>
      <c r="B891" s="88"/>
      <c r="C891" s="89"/>
      <c r="D891" s="89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</row>
    <row r="892" spans="1:26" ht="12.75" customHeight="1" x14ac:dyDescent="0.2">
      <c r="A892" s="89"/>
      <c r="B892" s="88"/>
      <c r="C892" s="89"/>
      <c r="D892" s="89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</row>
    <row r="893" spans="1:26" ht="12.75" customHeight="1" x14ac:dyDescent="0.2">
      <c r="A893" s="89"/>
      <c r="B893" s="88"/>
      <c r="C893" s="89"/>
      <c r="D893" s="89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</row>
    <row r="894" spans="1:26" ht="12.75" customHeight="1" x14ac:dyDescent="0.2">
      <c r="A894" s="89"/>
      <c r="B894" s="88"/>
      <c r="C894" s="89"/>
      <c r="D894" s="89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</row>
    <row r="895" spans="1:26" ht="12.75" customHeight="1" x14ac:dyDescent="0.2">
      <c r="A895" s="89"/>
      <c r="B895" s="88"/>
      <c r="C895" s="89"/>
      <c r="D895" s="89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</row>
    <row r="896" spans="1:26" ht="12.75" customHeight="1" x14ac:dyDescent="0.2">
      <c r="A896" s="89"/>
      <c r="B896" s="88"/>
      <c r="C896" s="89"/>
      <c r="D896" s="89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</row>
    <row r="897" spans="1:26" ht="12.75" customHeight="1" x14ac:dyDescent="0.2">
      <c r="A897" s="89"/>
      <c r="B897" s="88"/>
      <c r="C897" s="89"/>
      <c r="D897" s="89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</row>
    <row r="898" spans="1:26" ht="12.75" customHeight="1" x14ac:dyDescent="0.2">
      <c r="A898" s="89"/>
      <c r="B898" s="88"/>
      <c r="C898" s="89"/>
      <c r="D898" s="89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</row>
    <row r="899" spans="1:26" ht="12.75" customHeight="1" x14ac:dyDescent="0.2">
      <c r="A899" s="89"/>
      <c r="B899" s="88"/>
      <c r="C899" s="89"/>
      <c r="D899" s="89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</row>
    <row r="900" spans="1:26" ht="12.75" customHeight="1" x14ac:dyDescent="0.2">
      <c r="A900" s="89"/>
      <c r="B900" s="88"/>
      <c r="C900" s="89"/>
      <c r="D900" s="89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</row>
    <row r="901" spans="1:26" ht="12.75" customHeight="1" x14ac:dyDescent="0.2">
      <c r="A901" s="89"/>
      <c r="B901" s="88"/>
      <c r="C901" s="89"/>
      <c r="D901" s="89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</row>
    <row r="902" spans="1:26" ht="12.75" customHeight="1" x14ac:dyDescent="0.2">
      <c r="A902" s="89"/>
      <c r="B902" s="88"/>
      <c r="C902" s="89"/>
      <c r="D902" s="89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</row>
    <row r="903" spans="1:26" ht="12.75" customHeight="1" x14ac:dyDescent="0.2">
      <c r="A903" s="89"/>
      <c r="B903" s="88"/>
      <c r="C903" s="89"/>
      <c r="D903" s="89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</row>
    <row r="904" spans="1:26" ht="12.75" customHeight="1" x14ac:dyDescent="0.2">
      <c r="A904" s="89"/>
      <c r="B904" s="88"/>
      <c r="C904" s="89"/>
      <c r="D904" s="89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</row>
    <row r="905" spans="1:26" ht="12.75" customHeight="1" x14ac:dyDescent="0.2">
      <c r="A905" s="89"/>
      <c r="B905" s="88"/>
      <c r="C905" s="89"/>
      <c r="D905" s="89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</row>
    <row r="906" spans="1:26" ht="12.75" customHeight="1" x14ac:dyDescent="0.2">
      <c r="A906" s="89"/>
      <c r="B906" s="88"/>
      <c r="C906" s="89"/>
      <c r="D906" s="89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</row>
    <row r="907" spans="1:26" ht="12.75" customHeight="1" x14ac:dyDescent="0.2">
      <c r="A907" s="89"/>
      <c r="B907" s="88"/>
      <c r="C907" s="89"/>
      <c r="D907" s="89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</row>
    <row r="908" spans="1:26" ht="12.75" customHeight="1" x14ac:dyDescent="0.2">
      <c r="A908" s="89"/>
      <c r="B908" s="88"/>
      <c r="C908" s="89"/>
      <c r="D908" s="89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</row>
    <row r="909" spans="1:26" ht="12.75" customHeight="1" x14ac:dyDescent="0.2">
      <c r="A909" s="89"/>
      <c r="B909" s="88"/>
      <c r="C909" s="89"/>
      <c r="D909" s="89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</row>
    <row r="910" spans="1:26" ht="12.75" customHeight="1" x14ac:dyDescent="0.2">
      <c r="A910" s="89"/>
      <c r="B910" s="88"/>
      <c r="C910" s="89"/>
      <c r="D910" s="89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</row>
    <row r="911" spans="1:26" ht="12.75" customHeight="1" x14ac:dyDescent="0.2">
      <c r="A911" s="89"/>
      <c r="B911" s="88"/>
      <c r="C911" s="89"/>
      <c r="D911" s="89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</row>
    <row r="912" spans="1:26" ht="12.75" customHeight="1" x14ac:dyDescent="0.2">
      <c r="A912" s="89"/>
      <c r="B912" s="88"/>
      <c r="C912" s="89"/>
      <c r="D912" s="89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</row>
    <row r="913" spans="1:26" ht="12.75" customHeight="1" x14ac:dyDescent="0.2">
      <c r="A913" s="89"/>
      <c r="B913" s="88"/>
      <c r="C913" s="89"/>
      <c r="D913" s="89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</row>
    <row r="914" spans="1:26" ht="12.75" customHeight="1" x14ac:dyDescent="0.2">
      <c r="A914" s="89"/>
      <c r="B914" s="88"/>
      <c r="C914" s="89"/>
      <c r="D914" s="89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</row>
    <row r="915" spans="1:26" ht="12.75" customHeight="1" x14ac:dyDescent="0.2">
      <c r="A915" s="89"/>
      <c r="B915" s="88"/>
      <c r="C915" s="89"/>
      <c r="D915" s="89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</row>
    <row r="916" spans="1:26" ht="12.75" customHeight="1" x14ac:dyDescent="0.2">
      <c r="A916" s="89"/>
      <c r="B916" s="88"/>
      <c r="C916" s="89"/>
      <c r="D916" s="89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</row>
    <row r="917" spans="1:26" ht="12.75" customHeight="1" x14ac:dyDescent="0.2">
      <c r="A917" s="89"/>
      <c r="B917" s="88"/>
      <c r="C917" s="89"/>
      <c r="D917" s="89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</row>
    <row r="918" spans="1:26" ht="12.75" customHeight="1" x14ac:dyDescent="0.2">
      <c r="A918" s="89"/>
      <c r="B918" s="88"/>
      <c r="C918" s="89"/>
      <c r="D918" s="89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</row>
    <row r="919" spans="1:26" ht="12.75" customHeight="1" x14ac:dyDescent="0.2">
      <c r="A919" s="89"/>
      <c r="B919" s="88"/>
      <c r="C919" s="89"/>
      <c r="D919" s="89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</row>
    <row r="920" spans="1:26" ht="12.75" customHeight="1" x14ac:dyDescent="0.2">
      <c r="A920" s="89"/>
      <c r="B920" s="88"/>
      <c r="C920" s="89"/>
      <c r="D920" s="89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</row>
    <row r="921" spans="1:26" ht="12.75" customHeight="1" x14ac:dyDescent="0.2">
      <c r="A921" s="89"/>
      <c r="B921" s="88"/>
      <c r="C921" s="89"/>
      <c r="D921" s="89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</row>
    <row r="922" spans="1:26" ht="12.75" customHeight="1" x14ac:dyDescent="0.2">
      <c r="A922" s="89"/>
      <c r="B922" s="88"/>
      <c r="C922" s="89"/>
      <c r="D922" s="89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</row>
    <row r="923" spans="1:26" ht="12.75" customHeight="1" x14ac:dyDescent="0.2">
      <c r="A923" s="89"/>
      <c r="B923" s="88"/>
      <c r="C923" s="89"/>
      <c r="D923" s="89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</row>
    <row r="924" spans="1:26" ht="12.75" customHeight="1" x14ac:dyDescent="0.2">
      <c r="A924" s="89"/>
      <c r="B924" s="88"/>
      <c r="C924" s="89"/>
      <c r="D924" s="89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</row>
    <row r="925" spans="1:26" ht="12.75" customHeight="1" x14ac:dyDescent="0.2">
      <c r="A925" s="89"/>
      <c r="B925" s="88"/>
      <c r="C925" s="89"/>
      <c r="D925" s="89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</row>
    <row r="926" spans="1:26" ht="12.75" customHeight="1" x14ac:dyDescent="0.2">
      <c r="A926" s="89"/>
      <c r="B926" s="88"/>
      <c r="C926" s="89"/>
      <c r="D926" s="89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</row>
    <row r="927" spans="1:26" ht="12.75" customHeight="1" x14ac:dyDescent="0.2">
      <c r="A927" s="89"/>
      <c r="B927" s="88"/>
      <c r="C927" s="89"/>
      <c r="D927" s="89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</row>
    <row r="928" spans="1:26" ht="12.75" customHeight="1" x14ac:dyDescent="0.2">
      <c r="A928" s="89"/>
      <c r="B928" s="88"/>
      <c r="C928" s="89"/>
      <c r="D928" s="89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</row>
    <row r="929" spans="1:26" ht="12.75" customHeight="1" x14ac:dyDescent="0.2">
      <c r="A929" s="89"/>
      <c r="B929" s="88"/>
      <c r="C929" s="89"/>
      <c r="D929" s="89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</row>
    <row r="930" spans="1:26" ht="12.75" customHeight="1" x14ac:dyDescent="0.2">
      <c r="A930" s="89"/>
      <c r="B930" s="88"/>
      <c r="C930" s="89"/>
      <c r="D930" s="89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</row>
    <row r="931" spans="1:26" ht="12.75" customHeight="1" x14ac:dyDescent="0.2">
      <c r="A931" s="89"/>
      <c r="B931" s="88"/>
      <c r="C931" s="89"/>
      <c r="D931" s="89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</row>
    <row r="932" spans="1:26" ht="12.75" customHeight="1" x14ac:dyDescent="0.2">
      <c r="A932" s="89"/>
      <c r="B932" s="88"/>
      <c r="C932" s="89"/>
      <c r="D932" s="89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</row>
    <row r="933" spans="1:26" ht="12.75" customHeight="1" x14ac:dyDescent="0.2">
      <c r="A933" s="89"/>
      <c r="B933" s="88"/>
      <c r="C933" s="89"/>
      <c r="D933" s="89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</row>
    <row r="934" spans="1:26" ht="12.75" customHeight="1" x14ac:dyDescent="0.2">
      <c r="A934" s="89"/>
      <c r="B934" s="88"/>
      <c r="C934" s="89"/>
      <c r="D934" s="89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</row>
    <row r="935" spans="1:26" ht="12.75" customHeight="1" x14ac:dyDescent="0.2">
      <c r="A935" s="89"/>
      <c r="B935" s="88"/>
      <c r="C935" s="89"/>
      <c r="D935" s="89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</row>
    <row r="936" spans="1:26" ht="12.75" customHeight="1" x14ac:dyDescent="0.2">
      <c r="A936" s="89"/>
      <c r="B936" s="88"/>
      <c r="C936" s="89"/>
      <c r="D936" s="89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</row>
    <row r="937" spans="1:26" ht="12.75" customHeight="1" x14ac:dyDescent="0.2">
      <c r="A937" s="89"/>
      <c r="B937" s="88"/>
      <c r="C937" s="89"/>
      <c r="D937" s="89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</row>
    <row r="938" spans="1:26" ht="12.75" customHeight="1" x14ac:dyDescent="0.2">
      <c r="A938" s="89"/>
      <c r="B938" s="88"/>
      <c r="C938" s="89"/>
      <c r="D938" s="89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</row>
    <row r="939" spans="1:26" ht="12.75" customHeight="1" x14ac:dyDescent="0.2">
      <c r="A939" s="89"/>
      <c r="B939" s="88"/>
      <c r="C939" s="89"/>
      <c r="D939" s="89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</row>
    <row r="940" spans="1:26" ht="12.75" customHeight="1" x14ac:dyDescent="0.2">
      <c r="A940" s="89"/>
      <c r="B940" s="88"/>
      <c r="C940" s="89"/>
      <c r="D940" s="89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</row>
    <row r="941" spans="1:26" ht="12.75" customHeight="1" x14ac:dyDescent="0.2">
      <c r="A941" s="89"/>
      <c r="B941" s="88"/>
      <c r="C941" s="89"/>
      <c r="D941" s="89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</row>
    <row r="942" spans="1:26" ht="12.75" customHeight="1" x14ac:dyDescent="0.2">
      <c r="A942" s="89"/>
      <c r="B942" s="88"/>
      <c r="C942" s="89"/>
      <c r="D942" s="89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</row>
    <row r="943" spans="1:26" ht="12.75" customHeight="1" x14ac:dyDescent="0.2">
      <c r="A943" s="89"/>
      <c r="B943" s="88"/>
      <c r="C943" s="89"/>
      <c r="D943" s="89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</row>
    <row r="944" spans="1:26" ht="12.75" customHeight="1" x14ac:dyDescent="0.2">
      <c r="A944" s="89"/>
      <c r="B944" s="88"/>
      <c r="C944" s="89"/>
      <c r="D944" s="89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</row>
    <row r="945" spans="1:26" ht="12.75" customHeight="1" x14ac:dyDescent="0.2">
      <c r="A945" s="89"/>
      <c r="B945" s="88"/>
      <c r="C945" s="89"/>
      <c r="D945" s="89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</row>
    <row r="946" spans="1:26" ht="12.75" customHeight="1" x14ac:dyDescent="0.2">
      <c r="A946" s="89"/>
      <c r="B946" s="88"/>
      <c r="C946" s="89"/>
      <c r="D946" s="89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</row>
    <row r="947" spans="1:26" ht="12.75" customHeight="1" x14ac:dyDescent="0.2">
      <c r="A947" s="89"/>
      <c r="B947" s="88"/>
      <c r="C947" s="89"/>
      <c r="D947" s="89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</row>
    <row r="948" spans="1:26" ht="12.75" customHeight="1" x14ac:dyDescent="0.2">
      <c r="A948" s="89"/>
      <c r="B948" s="88"/>
      <c r="C948" s="89"/>
      <c r="D948" s="89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</row>
    <row r="949" spans="1:26" ht="12.75" customHeight="1" x14ac:dyDescent="0.2">
      <c r="A949" s="89"/>
      <c r="B949" s="88"/>
      <c r="C949" s="89"/>
      <c r="D949" s="89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</row>
    <row r="950" spans="1:26" ht="12.75" customHeight="1" x14ac:dyDescent="0.2">
      <c r="A950" s="89"/>
      <c r="B950" s="88"/>
      <c r="C950" s="89"/>
      <c r="D950" s="89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</row>
    <row r="951" spans="1:26" ht="12.75" customHeight="1" x14ac:dyDescent="0.2">
      <c r="A951" s="89"/>
      <c r="B951" s="88"/>
      <c r="C951" s="89"/>
      <c r="D951" s="89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</row>
    <row r="952" spans="1:26" ht="12.75" customHeight="1" x14ac:dyDescent="0.2">
      <c r="A952" s="89"/>
      <c r="B952" s="88"/>
      <c r="C952" s="89"/>
      <c r="D952" s="89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</row>
    <row r="953" spans="1:26" ht="12.75" customHeight="1" x14ac:dyDescent="0.2">
      <c r="A953" s="89"/>
      <c r="B953" s="88"/>
      <c r="C953" s="89"/>
      <c r="D953" s="89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</row>
    <row r="954" spans="1:26" ht="12.75" customHeight="1" x14ac:dyDescent="0.2">
      <c r="A954" s="89"/>
      <c r="B954" s="88"/>
      <c r="C954" s="89"/>
      <c r="D954" s="89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</row>
    <row r="955" spans="1:26" ht="12.75" customHeight="1" x14ac:dyDescent="0.2">
      <c r="A955" s="89"/>
      <c r="B955" s="88"/>
      <c r="C955" s="89"/>
      <c r="D955" s="89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</row>
    <row r="956" spans="1:26" ht="12.75" customHeight="1" x14ac:dyDescent="0.2">
      <c r="A956" s="89"/>
      <c r="B956" s="88"/>
      <c r="C956" s="89"/>
      <c r="D956" s="89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</row>
    <row r="957" spans="1:26" ht="12.75" customHeight="1" x14ac:dyDescent="0.2">
      <c r="A957" s="89"/>
      <c r="B957" s="88"/>
      <c r="C957" s="89"/>
      <c r="D957" s="89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</row>
    <row r="958" spans="1:26" ht="12.75" customHeight="1" x14ac:dyDescent="0.2">
      <c r="A958" s="89"/>
      <c r="B958" s="88"/>
      <c r="C958" s="89"/>
      <c r="D958" s="89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</row>
    <row r="959" spans="1:26" ht="12.75" customHeight="1" x14ac:dyDescent="0.2">
      <c r="A959" s="89"/>
      <c r="B959" s="88"/>
      <c r="C959" s="89"/>
      <c r="D959" s="89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</row>
    <row r="960" spans="1:26" ht="12.75" customHeight="1" x14ac:dyDescent="0.2">
      <c r="A960" s="89"/>
      <c r="B960" s="88"/>
      <c r="C960" s="89"/>
      <c r="D960" s="89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</row>
    <row r="961" spans="1:26" ht="12.75" customHeight="1" x14ac:dyDescent="0.2">
      <c r="A961" s="89"/>
      <c r="B961" s="88"/>
      <c r="C961" s="89"/>
      <c r="D961" s="89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</row>
    <row r="962" spans="1:26" ht="12.75" customHeight="1" x14ac:dyDescent="0.2">
      <c r="A962" s="89"/>
      <c r="B962" s="88"/>
      <c r="C962" s="89"/>
      <c r="D962" s="89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</row>
    <row r="963" spans="1:26" ht="12.75" customHeight="1" x14ac:dyDescent="0.2">
      <c r="A963" s="89"/>
      <c r="B963" s="88"/>
      <c r="C963" s="89"/>
      <c r="D963" s="89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</row>
    <row r="964" spans="1:26" ht="12.75" customHeight="1" x14ac:dyDescent="0.2">
      <c r="A964" s="89"/>
      <c r="B964" s="88"/>
      <c r="C964" s="89"/>
      <c r="D964" s="89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</row>
    <row r="965" spans="1:26" ht="12.75" customHeight="1" x14ac:dyDescent="0.2">
      <c r="A965" s="89"/>
      <c r="B965" s="88"/>
      <c r="C965" s="89"/>
      <c r="D965" s="89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</row>
    <row r="966" spans="1:26" ht="12.75" customHeight="1" x14ac:dyDescent="0.2">
      <c r="A966" s="89"/>
      <c r="B966" s="88"/>
      <c r="C966" s="89"/>
      <c r="D966" s="89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</row>
    <row r="967" spans="1:26" ht="12.75" customHeight="1" x14ac:dyDescent="0.2">
      <c r="A967" s="89"/>
      <c r="B967" s="88"/>
      <c r="C967" s="89"/>
      <c r="D967" s="89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</row>
    <row r="968" spans="1:26" ht="12.75" customHeight="1" x14ac:dyDescent="0.2">
      <c r="A968" s="89"/>
      <c r="B968" s="88"/>
      <c r="C968" s="89"/>
      <c r="D968" s="89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</row>
    <row r="969" spans="1:26" ht="12.75" customHeight="1" x14ac:dyDescent="0.2">
      <c r="A969" s="89"/>
      <c r="B969" s="88"/>
      <c r="C969" s="89"/>
      <c r="D969" s="89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</row>
    <row r="970" spans="1:26" ht="12.75" customHeight="1" x14ac:dyDescent="0.2">
      <c r="A970" s="89"/>
      <c r="B970" s="88"/>
      <c r="C970" s="89"/>
      <c r="D970" s="89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</row>
    <row r="971" spans="1:26" ht="12.75" customHeight="1" x14ac:dyDescent="0.2">
      <c r="A971" s="89"/>
      <c r="B971" s="88"/>
      <c r="C971" s="89"/>
      <c r="D971" s="89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</row>
    <row r="972" spans="1:26" ht="12.75" customHeight="1" x14ac:dyDescent="0.2">
      <c r="A972" s="89"/>
      <c r="B972" s="88"/>
      <c r="C972" s="89"/>
      <c r="D972" s="89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</row>
    <row r="973" spans="1:26" ht="12.75" customHeight="1" x14ac:dyDescent="0.2">
      <c r="A973" s="89"/>
      <c r="B973" s="88"/>
      <c r="C973" s="89"/>
      <c r="D973" s="89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</row>
    <row r="974" spans="1:26" ht="12.75" customHeight="1" x14ac:dyDescent="0.2">
      <c r="A974" s="89"/>
      <c r="B974" s="88"/>
      <c r="C974" s="89"/>
      <c r="D974" s="89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</row>
    <row r="975" spans="1:26" ht="12.75" customHeight="1" x14ac:dyDescent="0.2">
      <c r="A975" s="89"/>
      <c r="B975" s="88"/>
      <c r="C975" s="89"/>
      <c r="D975" s="89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</row>
    <row r="976" spans="1:26" ht="12.75" customHeight="1" x14ac:dyDescent="0.2">
      <c r="A976" s="89"/>
      <c r="B976" s="88"/>
      <c r="C976" s="89"/>
      <c r="D976" s="89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</row>
    <row r="977" spans="1:26" ht="12.75" customHeight="1" x14ac:dyDescent="0.2">
      <c r="A977" s="89"/>
      <c r="B977" s="88"/>
      <c r="C977" s="89"/>
      <c r="D977" s="89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</row>
    <row r="978" spans="1:26" ht="12.75" customHeight="1" x14ac:dyDescent="0.2">
      <c r="A978" s="89"/>
      <c r="B978" s="88"/>
      <c r="C978" s="89"/>
      <c r="D978" s="89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</row>
    <row r="979" spans="1:26" ht="12.75" customHeight="1" x14ac:dyDescent="0.2">
      <c r="A979" s="89"/>
      <c r="B979" s="88"/>
      <c r="C979" s="89"/>
      <c r="D979" s="89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</row>
    <row r="980" spans="1:26" ht="12.75" customHeight="1" x14ac:dyDescent="0.2">
      <c r="A980" s="89"/>
      <c r="B980" s="88"/>
      <c r="C980" s="89"/>
      <c r="D980" s="89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</row>
    <row r="981" spans="1:26" ht="12.75" customHeight="1" x14ac:dyDescent="0.2">
      <c r="A981" s="89"/>
      <c r="B981" s="88"/>
      <c r="C981" s="89"/>
      <c r="D981" s="89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</row>
    <row r="982" spans="1:26" ht="12.75" customHeight="1" x14ac:dyDescent="0.2">
      <c r="A982" s="89"/>
      <c r="B982" s="88"/>
      <c r="C982" s="89"/>
      <c r="D982" s="89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</row>
    <row r="983" spans="1:26" ht="12.75" customHeight="1" x14ac:dyDescent="0.2">
      <c r="A983" s="89"/>
      <c r="B983" s="88"/>
      <c r="C983" s="89"/>
      <c r="D983" s="89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</row>
    <row r="984" spans="1:26" ht="12.75" customHeight="1" x14ac:dyDescent="0.2">
      <c r="A984" s="89"/>
      <c r="B984" s="88"/>
      <c r="C984" s="89"/>
      <c r="D984" s="89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</row>
    <row r="985" spans="1:26" ht="12.75" customHeight="1" x14ac:dyDescent="0.2">
      <c r="A985" s="89"/>
      <c r="B985" s="88"/>
      <c r="C985" s="89"/>
      <c r="D985" s="89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</row>
    <row r="986" spans="1:26" ht="12.75" customHeight="1" x14ac:dyDescent="0.2">
      <c r="A986" s="89"/>
      <c r="B986" s="88"/>
      <c r="C986" s="89"/>
      <c r="D986" s="89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</row>
    <row r="987" spans="1:26" ht="12.75" customHeight="1" x14ac:dyDescent="0.2">
      <c r="A987" s="89"/>
      <c r="B987" s="88"/>
      <c r="C987" s="89"/>
      <c r="D987" s="89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</row>
    <row r="988" spans="1:26" ht="12.75" customHeight="1" x14ac:dyDescent="0.2">
      <c r="A988" s="89"/>
      <c r="B988" s="88"/>
      <c r="C988" s="89"/>
      <c r="D988" s="89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</row>
    <row r="989" spans="1:26" ht="12.75" customHeight="1" x14ac:dyDescent="0.2">
      <c r="A989" s="89"/>
      <c r="B989" s="88"/>
      <c r="C989" s="89"/>
      <c r="D989" s="89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</row>
    <row r="990" spans="1:26" ht="12.75" customHeight="1" x14ac:dyDescent="0.2">
      <c r="A990" s="89"/>
      <c r="B990" s="88"/>
      <c r="C990" s="89"/>
      <c r="D990" s="89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</row>
    <row r="991" spans="1:26" ht="12.75" customHeight="1" x14ac:dyDescent="0.2">
      <c r="A991" s="89"/>
      <c r="B991" s="88"/>
      <c r="C991" s="89"/>
      <c r="D991" s="89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</row>
    <row r="992" spans="1:26" ht="12.75" customHeight="1" x14ac:dyDescent="0.2">
      <c r="A992" s="89"/>
      <c r="B992" s="88"/>
      <c r="C992" s="89"/>
      <c r="D992" s="89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</row>
    <row r="993" spans="1:26" ht="12.75" customHeight="1" x14ac:dyDescent="0.2">
      <c r="A993" s="89"/>
      <c r="B993" s="88"/>
      <c r="C993" s="89"/>
      <c r="D993" s="89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</row>
    <row r="994" spans="1:26" ht="12.75" customHeight="1" x14ac:dyDescent="0.2">
      <c r="A994" s="89"/>
      <c r="B994" s="88"/>
      <c r="C994" s="89"/>
      <c r="D994" s="89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</row>
    <row r="995" spans="1:26" ht="12.75" customHeight="1" x14ac:dyDescent="0.2">
      <c r="A995" s="89"/>
      <c r="B995" s="88"/>
      <c r="C995" s="89"/>
      <c r="D995" s="89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</row>
    <row r="996" spans="1:26" ht="12.75" customHeight="1" x14ac:dyDescent="0.2">
      <c r="A996" s="89"/>
      <c r="B996" s="88"/>
      <c r="C996" s="89"/>
      <c r="D996" s="89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</row>
    <row r="997" spans="1:26" ht="12.75" customHeight="1" x14ac:dyDescent="0.2">
      <c r="A997" s="89"/>
      <c r="B997" s="88"/>
      <c r="C997" s="89"/>
      <c r="D997" s="89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</row>
    <row r="998" spans="1:26" ht="12.75" customHeight="1" x14ac:dyDescent="0.2">
      <c r="A998" s="89"/>
      <c r="B998" s="88"/>
      <c r="C998" s="89"/>
      <c r="D998" s="89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</row>
    <row r="999" spans="1:26" ht="12.75" customHeight="1" x14ac:dyDescent="0.2">
      <c r="A999" s="89"/>
      <c r="B999" s="88"/>
      <c r="C999" s="89"/>
      <c r="D999" s="89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</row>
    <row r="1000" spans="1:26" ht="12.75" customHeight="1" x14ac:dyDescent="0.2">
      <c r="A1000" s="89"/>
      <c r="B1000" s="88"/>
      <c r="C1000" s="89"/>
      <c r="D1000" s="89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</row>
    <row r="1001" spans="1:26" ht="12.75" customHeight="1" x14ac:dyDescent="0.2">
      <c r="A1001" s="89"/>
      <c r="B1001" s="88"/>
      <c r="C1001" s="89"/>
      <c r="D1001" s="89"/>
      <c r="E1001" s="88"/>
      <c r="F1001" s="88"/>
      <c r="G1001" s="88"/>
      <c r="H1001" s="88"/>
      <c r="I1001" s="88"/>
      <c r="J1001" s="88"/>
      <c r="K1001" s="88"/>
      <c r="L1001" s="88"/>
      <c r="M1001" s="88"/>
      <c r="N1001" s="88"/>
      <c r="O1001" s="88"/>
      <c r="P1001" s="88"/>
      <c r="Q1001" s="88"/>
      <c r="R1001" s="88"/>
      <c r="S1001" s="88"/>
      <c r="T1001" s="88"/>
      <c r="U1001" s="88"/>
      <c r="V1001" s="88"/>
      <c r="W1001" s="88"/>
      <c r="X1001" s="88"/>
      <c r="Y1001" s="88"/>
      <c r="Z1001" s="88"/>
    </row>
  </sheetData>
  <mergeCells count="3">
    <mergeCell ref="A2:F3"/>
    <mergeCell ref="A16:E16"/>
    <mergeCell ref="A17:E17"/>
  </mergeCells>
  <pageMargins left="0.78749999999999998" right="0.78749999999999998" top="1.05277777777778" bottom="1.05277777777778" header="0" footer="0"/>
  <pageSetup paperSize="9" orientation="portrait" r:id="rId1"/>
  <headerFooter>
    <oddHeader>&amp;Cffffff&amp;A</oddHeader>
    <oddFooter>&amp;CffffffPágina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ENCARREGADO</vt:lpstr>
      <vt:lpstr>INSUMOS</vt:lpstr>
      <vt:lpstr>ENCARREGADO!Print_Area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2025-05-29T20:13:23Z</cp:lastPrinted>
  <dcterms:created xsi:type="dcterms:W3CDTF">2024-03-21T21:21:12Z</dcterms:created>
  <dcterms:modified xsi:type="dcterms:W3CDTF">2025-05-29T20:13:25Z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1D8B2DC80E244B71BE5E5DF3F9FBF2FF_13</vt:lpwstr>
  </property>
  <property fmtid="{D5CDD505-2E9C-101B-9397-08002B2CF9AE}" pid="3" name="KSOProductBuildVer">
    <vt:lpwstr>1046-12.2.0.16731</vt:lpwstr>
  </property>
</Properties>
</file>