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Queila\Downloads\"/>
    </mc:Choice>
  </mc:AlternateContent>
  <xr:revisionPtr revIDLastSave="0" documentId="13_ncr:1_{3F4B9137-DBD2-42E6-B05D-415410334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ORÇAMENTÁRIA CECAL" sheetId="1" r:id="rId1"/>
    <sheet name="CRONOGRAMA CECAL" sheetId="2" r:id="rId2"/>
  </sheets>
  <definedNames>
    <definedName name="JR_PAGE_ANCHOR_0_1">'PLANILHA ORÇAMENTÁRIA CECAL'!$A$1</definedName>
  </definedNames>
  <calcPr calcId="191029"/>
  <extLst>
    <ext uri="GoogleSheetsCustomDataVersion2">
      <go:sheetsCustomData xmlns:go="http://customooxmlschemas.google.com/" r:id="rId5" roundtripDataChecksum="7wab1WClPH9kASVI/81BglXQjSJA45LtadeTBZ3Y0HU="/>
    </ext>
  </extLst>
</workbook>
</file>

<file path=xl/calcChain.xml><?xml version="1.0" encoding="utf-8"?>
<calcChain xmlns="http://schemas.openxmlformats.org/spreadsheetml/2006/main">
  <c r="J25" i="2" l="1"/>
  <c r="F44" i="2" s="1"/>
  <c r="I62" i="1"/>
  <c r="J62" i="1" s="1"/>
  <c r="J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J46" i="1"/>
  <c r="I46" i="1"/>
  <c r="I45" i="1"/>
  <c r="J45" i="1" s="1"/>
  <c r="I44" i="1"/>
  <c r="J44" i="1" s="1"/>
  <c r="I43" i="1"/>
  <c r="J43" i="1" s="1"/>
  <c r="I42" i="1"/>
  <c r="J42" i="1" s="1"/>
  <c r="I41" i="1"/>
  <c r="J41" i="1" s="1"/>
  <c r="J40" i="1"/>
  <c r="I40" i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J30" i="2" l="1"/>
  <c r="E32" i="2"/>
  <c r="H38" i="2"/>
  <c r="F40" i="2"/>
  <c r="D44" i="2"/>
  <c r="C31" i="2"/>
  <c r="C35" i="2"/>
  <c r="C33" i="2"/>
  <c r="G32" i="2"/>
  <c r="E44" i="2"/>
  <c r="C37" i="2"/>
  <c r="G34" i="2"/>
  <c r="G44" i="2"/>
  <c r="C39" i="2"/>
  <c r="H34" i="2"/>
  <c r="D28" i="2"/>
  <c r="K28" i="2" s="1"/>
  <c r="C41" i="2"/>
  <c r="F36" i="2"/>
  <c r="C27" i="2"/>
  <c r="C43" i="2"/>
  <c r="G38" i="2"/>
  <c r="C29" i="2"/>
  <c r="E30" i="2"/>
  <c r="H32" i="2"/>
  <c r="G36" i="2"/>
  <c r="G40" i="2"/>
  <c r="H44" i="2"/>
  <c r="F30" i="2"/>
  <c r="J32" i="2"/>
  <c r="H36" i="2"/>
  <c r="H40" i="2"/>
  <c r="J44" i="2"/>
  <c r="G30" i="2"/>
  <c r="E34" i="2"/>
  <c r="J36" i="2"/>
  <c r="J40" i="2"/>
  <c r="H30" i="2"/>
  <c r="F34" i="2"/>
  <c r="F38" i="2"/>
  <c r="J42" i="2"/>
  <c r="K42" i="2" s="1"/>
  <c r="F32" i="2"/>
  <c r="J34" i="2"/>
  <c r="J38" i="2"/>
  <c r="D45" i="2" l="1"/>
  <c r="D46" i="2" s="1"/>
  <c r="C45" i="2"/>
  <c r="K32" i="2"/>
  <c r="K34" i="2"/>
  <c r="K40" i="2"/>
  <c r="K36" i="2"/>
  <c r="K38" i="2"/>
  <c r="K44" i="2"/>
  <c r="G45" i="2"/>
  <c r="J45" i="2"/>
  <c r="H45" i="2"/>
  <c r="F45" i="2"/>
  <c r="E45" i="2"/>
  <c r="K30" i="2"/>
  <c r="E46" i="2"/>
  <c r="K45" i="2" l="1"/>
  <c r="F46" i="2"/>
  <c r="G46" i="2" s="1"/>
  <c r="H46" i="2" s="1"/>
  <c r="J46" i="2" s="1"/>
</calcChain>
</file>

<file path=xl/sharedStrings.xml><?xml version="1.0" encoding="utf-8"?>
<sst xmlns="http://schemas.openxmlformats.org/spreadsheetml/2006/main" count="329" uniqueCount="215">
  <si>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</si>
  <si>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</si>
  <si>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</si>
  <si>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</si>
  <si>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</si>
  <si>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</si>
  <si>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</si>
  <si>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</si>
  <si>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</si>
  <si>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</si>
  <si>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iniciais</t>
  </si>
  <si>
    <t>1.1</t>
  </si>
  <si>
    <t>00010777</t>
  </si>
  <si>
    <t>LOCACAO DE CONTAINER 2,30 X 4,30 M, ALT. 2,50 M, PARA SANITARIO, COM 3 BACIAS, 4 CHUVEIROS, 1 LAVATORIO E 1 MICTORIO (NAO INCLUI MOBILIZACAO/DESMOBILIZACAO)</t>
  </si>
  <si>
    <t>SINAPI</t>
  </si>
  <si>
    <t>MES</t>
  </si>
  <si>
    <t>1.2</t>
  </si>
  <si>
    <t>103689</t>
  </si>
  <si>
    <t>FORNECIMENTO E INSTALAÇÃO DE PLACA DE OBRA COM CHAPA GALVANIZADA E ESTRUTURA DE MADEIRA. AF_03/2022_PS</t>
  </si>
  <si>
    <t>M2</t>
  </si>
  <si>
    <t>1.3</t>
  </si>
  <si>
    <t>90779</t>
  </si>
  <si>
    <t>ENGENHEIRO CIVIL DE OBRA SENIOR COM ENCARGOS COMPLEMENTARES</t>
  </si>
  <si>
    <t>H</t>
  </si>
  <si>
    <t>1.4</t>
  </si>
  <si>
    <t>93367</t>
  </si>
  <si>
    <t>REATERRO MECANIZADO DE VALA COM ESCAVADEIRA HIDRÁULICA (CAPACIDADE DA CAÇAMBA: 0,8 M³/POTÊNCIA: 111 HP), LARGURA DE 1,5 A 2,5 M, PROFUNDIDADE ATÉ 1,5 M, COM SOLO (SEM SUBSTITUIÇÃO) DE 1ª CATEGORIA, COM COMPACTADOR DE SOLOS DE PERCUSSÃO. AF_08/2023</t>
  </si>
  <si>
    <t>M3</t>
  </si>
  <si>
    <t>1.5</t>
  </si>
  <si>
    <t>5631</t>
  </si>
  <si>
    <t>ESCAVADEIRA HIDRÁULICA SOBRE ESTEIRAS, CAÇAMBA 0,80 M3, PESO OPERACIONAL 17 T, POTENCIA BRUTA 111 HP - CHP DIURNO. AF_06/2014</t>
  </si>
  <si>
    <t>CHP</t>
  </si>
  <si>
    <t>1.6</t>
  </si>
  <si>
    <t>5811</t>
  </si>
  <si>
    <t>CAMINHÃO BASCULANTE 6 M3, PESO BRUTO TOTAL 16.000 KG, CARGA ÚTIL MÁXIMA 13.071 KG, DISTÂNCIA ENTRE EIXOS 4,80 M, POTÊNCIA 230 CV INCLUSIVE CAÇAMBA METÁLICA - CHP DIURNO. AF_06/2014</t>
  </si>
  <si>
    <t>1.7</t>
  </si>
  <si>
    <t>5932</t>
  </si>
  <si>
    <t>MOTONIVELADORA POTÊNCIA BÁSICA LÍQUIDA (PRIMEIRA MARCHA) 125 HP, PESO BRUTO 13032 KG, LARGURA DA LÂMINA DE 3,7 M - CHP DIURNO. AF_06/2014</t>
  </si>
  <si>
    <t>1.8</t>
  </si>
  <si>
    <t>102679</t>
  </si>
  <si>
    <t>DRENO PROFUNDO (SEÇÃO 0,50 X 1,50 M), CEGO, ENCHIMENTO DE BRITA, ENVOLVIDO COM MANTA GEOTÊXTIL. AF_07/2021</t>
  </si>
  <si>
    <t>M</t>
  </si>
  <si>
    <t>2</t>
  </si>
  <si>
    <t>Campo de futebol</t>
  </si>
  <si>
    <t>2.1</t>
  </si>
  <si>
    <t>102666</t>
  </si>
  <si>
    <t>DRENO SUBSUPERFICIAL (SEÇÃO 0,40 X 0,40 M), COM TUBO DE PEAD CORRUGADO PERFURADO, DN 100 MM, ENCHIMENTO COM BRITA, ENVOLVIDO COM MANTA GEOTÊXTIL. AF_07/2021</t>
  </si>
  <si>
    <t>2.2</t>
  </si>
  <si>
    <t>S13337</t>
  </si>
  <si>
    <t>Confecção de Topsoil para gramados de futebol (80% areia + 20% terra vegetal + adubação)</t>
  </si>
  <si>
    <t>ORSE</t>
  </si>
  <si>
    <t>m³</t>
  </si>
  <si>
    <t>2.3</t>
  </si>
  <si>
    <t>00003322</t>
  </si>
  <si>
    <t>GRAMA ESMERALDA OU SAO CARLOS OU CURITIBANA, EM PLACAS, SEM PLANTIO</t>
  </si>
  <si>
    <t>2.4</t>
  </si>
  <si>
    <t>S02459</t>
  </si>
  <si>
    <t>Demarcação de campo de futebol com utilização de cal</t>
  </si>
  <si>
    <t>m</t>
  </si>
  <si>
    <t>2.5</t>
  </si>
  <si>
    <t>S02408</t>
  </si>
  <si>
    <t>Trave para campo de futebol soçaite, desmontável</t>
  </si>
  <si>
    <t>par</t>
  </si>
  <si>
    <t>2.6</t>
  </si>
  <si>
    <t>102362</t>
  </si>
  <si>
    <t>ALAMBRADO PARA QUADRA POLIESPORTIVA, ESTRUTURADO POR TUBOS DE ACO GALVANIZADO, (MONTANTES COM DIAMETRO 2", TRAVESSAS E ESCORAS COM DIÂMETRO 1 ¼"), COM TELA DE ARAME GALVANIZADO, FIO 14 BWG E MALHA QUADRADA 5X5CM (EXCETO MURETA). AF_03/2021</t>
  </si>
  <si>
    <t>2.7</t>
  </si>
  <si>
    <t>101174</t>
  </si>
  <si>
    <t>ESTACA BROCA DE CONCRETO, DIÂMETRO DE 25CM, ESCAVAÇÃO MANUAL COM TRADO CONCHA, COM ARMADURA DE ARRANQUE. AF_05/2020</t>
  </si>
  <si>
    <t>2.8</t>
  </si>
  <si>
    <t>93358</t>
  </si>
  <si>
    <t>ESCAVAÇÃO MANUAL DE VALA COM PROFUNDIDADE MENOR OU IGUAL A 1,30 M. AF_02/2021</t>
  </si>
  <si>
    <t>2.9</t>
  </si>
  <si>
    <t>96524</t>
  </si>
  <si>
    <t>ESCAVAÇÃO MECANIZADA PARA VIGA BALDRAME OU SAPATA CORRIDA COM MINI-ESCAVADEIRA (SEM ESCAVAÇÃO PARA COLOCAÇÃO DE FÔRMAS). AF_01/2024</t>
  </si>
  <si>
    <t>2.10</t>
  </si>
  <si>
    <t>96530</t>
  </si>
  <si>
    <t>FABRICAÇÃO, MONTAGEM E DESMONTAGEM DE FÔRMA PARA VIGA BALDRAME, EM MADEIRA SERRADA, E=25 MM, 1 UTILIZAÇÃO. AF_01/2024</t>
  </si>
  <si>
    <t>2.11</t>
  </si>
  <si>
    <t>96546</t>
  </si>
  <si>
    <t>ARMAÇÃO DE BLOCO UTILIZANDO AÇO CA-50 DE 10 MM - MONTAGEM. AF_01/2024</t>
  </si>
  <si>
    <t>KG</t>
  </si>
  <si>
    <t>2.12</t>
  </si>
  <si>
    <t>96558</t>
  </si>
  <si>
    <t>CONCRETAGEM DE SAPATA, FCK 30 MPA, COM USO DE BOMBA - LANÇAMENTO, ADENSAMENTO E ACABAMENTO. AF_01/2024</t>
  </si>
  <si>
    <t>3</t>
  </si>
  <si>
    <t>Pista de corrida</t>
  </si>
  <si>
    <t>3.1</t>
  </si>
  <si>
    <t>S09032</t>
  </si>
  <si>
    <t>Base com brita graduada, exclusive pó de pedra e transporte da brita)</t>
  </si>
  <si>
    <t>m3</t>
  </si>
  <si>
    <t>3.2</t>
  </si>
  <si>
    <t>05.099.001 (I)</t>
  </si>
  <si>
    <t>BASE BETUMINOSA DE MATERIAIS PROVENIENTES DA FRESAGEM DE PAVIMENTOS ASFÁLTICOS (RAP) RECICLADO EM USINA MÓVEL COM ATÉ 3% DE EMULSÃO MODIFICADA COM POLÍMERO, FORNECIMENTO E APLICAÇÃO, NÃO INCLUI TRANSPORTE ATÉ O LOCAL DOS SERVIÇOS, CAMADA ACABADA</t>
  </si>
  <si>
    <t>SIURB</t>
  </si>
  <si>
    <t>3.3</t>
  </si>
  <si>
    <t>94265</t>
  </si>
  <si>
    <t>GUIA (MEIO-FIO) CONCRETO, MOLDADA IN LOCO EM TRECHO RETO COM EXTRUSORA, 15 CM BASE X 30 CM ALTURA. AF_01/2024</t>
  </si>
  <si>
    <t>3.4</t>
  </si>
  <si>
    <t>PLEO-91085</t>
  </si>
  <si>
    <t>PAVIMENTACAO SAIBRO ROSADO CANCHA ESPORTE-10CM</t>
  </si>
  <si>
    <t>Composições Próprias</t>
  </si>
  <si>
    <t>4</t>
  </si>
  <si>
    <t>Quadras de areia</t>
  </si>
  <si>
    <t>4.1</t>
  </si>
  <si>
    <t>103007</t>
  </si>
  <si>
    <t>CAIXA COM GRELHA RETANGULAR DE FERRO FUNDIDO, EM ALVENARIA COM TIJOLOS CERÂMICOS MACIÇOS, DIMENSÕES INTERNAS: 0,30 X 1,00 X 0,5 M. AF_08/2021</t>
  </si>
  <si>
    <t>UN</t>
  </si>
  <si>
    <t>4.2</t>
  </si>
  <si>
    <t>99268</t>
  </si>
  <si>
    <t>POÇO DE INSPEÇÃO CIRCULAR PARA DRENAGEM, EM CONCRETO PRÉ-MOLDADO, DIÂMETRO INTERNO = 0,60 M, PROFUNDIDADE = 0,90 M, EXCLUINDO TAMPÃO. AF_12/2020_PA</t>
  </si>
  <si>
    <t>4.3</t>
  </si>
  <si>
    <t>ED-49908</t>
  </si>
  <si>
    <t>CAIXA DE DRENAGEM DE INSPEÇÃO/PASSAGEM EM ALVENARIA (40X40X40CM), REVESTIMENTO EM ARGAMASSA COM ADITIVO IMPERMEABILIZANTE, COM TAMPA EM GRELHA, INCLUSIVE ESCAVAÇÃO, REATERRO E TRANSPORTE COM RETIRADA DO MATERIAL ESCAVADO (EM CAÇAMBA)</t>
  </si>
  <si>
    <t>SETOP</t>
  </si>
  <si>
    <t>un</t>
  </si>
  <si>
    <t>4.4</t>
  </si>
  <si>
    <t>ED-49915</t>
  </si>
  <si>
    <t>CAIXA DE DRENAGEM DE INSPEÇÃO/PASSAGEM EM ALVENARIA (60X60X60CM), REVESTIMENTO EM ARGAMASSA COM ADITIVO IMPERMEABILIZANTE, COM TAMPA EM GRELHA, INCLUSIVE ESCAVAÇÃO, REATERRO E TRANSPORTE COM RETIRADA DO MATERIAL ESCAVADO (EM CAÇAMBA)</t>
  </si>
  <si>
    <t>4.5</t>
  </si>
  <si>
    <t>00025399</t>
  </si>
  <si>
    <t>CONJUNTO PARA QUADRA DE VOLEI COM POSTES EM TUBO DE ACO GALVANIZADO 3", H = *255* CM, PINTURA EM TINTA ESMALTE SINTETICO, REDE DE NYLON COM 2 MM, MALHA 10 X 10 CM E ANTENAS OFICIAIS EM FIBRA DE VIDRO</t>
  </si>
  <si>
    <t>4.6</t>
  </si>
  <si>
    <t>4.7</t>
  </si>
  <si>
    <t>103006</t>
  </si>
  <si>
    <t>CAIXA COM GRELHA RETANGULAR DE FERRO FUNDIDO, EM ALVENARIA COM TIJOLOS CERÂMICOS MACIÇOS, DIMENSÕES INTERNAS: 0,20 X 1,00 X 0,4 M. AF_08/2021</t>
  </si>
  <si>
    <t>4.8</t>
  </si>
  <si>
    <t>S12926</t>
  </si>
  <si>
    <t>Fornecimento e assentamento de tubo de aço galvanizado de 1" em esquadria metálica</t>
  </si>
  <si>
    <t>4.9</t>
  </si>
  <si>
    <t>102713</t>
  </si>
  <si>
    <t>GEOTÊXTIL NÃO TECIDO 100% POLIÉSTER, RESISTÊNCIA A TRAÇÃO DE 14 KN/M (RT - 14), INSTALADO EM DRENO - FORNECIMENTO E INSTALAÇÃO. AF_07/2021</t>
  </si>
  <si>
    <t>4.10</t>
  </si>
  <si>
    <t>S150614</t>
  </si>
  <si>
    <t>Caixa de passagem de alvenaria de blocos de concreto 9x19x39cm, dimensões de 30x30x50cm, com revestimento interno em chapisco e reboco, tampa de concreto esp.5cm e lastro de brita 5 cm</t>
  </si>
  <si>
    <t>IOPES</t>
  </si>
  <si>
    <t>und</t>
  </si>
  <si>
    <t>4.11</t>
  </si>
  <si>
    <t>081841</t>
  </si>
  <si>
    <t>TAMPÃO DE FERRO FUNDIDO PARA POÇO DE VISITA T-60 SIMPLES PARA TRÁFEGO LEVE</t>
  </si>
  <si>
    <t>GOINFRA CIVIL</t>
  </si>
  <si>
    <t>Un</t>
  </si>
  <si>
    <t>4.12</t>
  </si>
  <si>
    <t>S04883</t>
  </si>
  <si>
    <t>Caixa de inspeção 0.60 x 0.60 x 0.60m</t>
  </si>
  <si>
    <t>4.13</t>
  </si>
  <si>
    <t>96557</t>
  </si>
  <si>
    <t>CONCRETAGEM DE BLOCO DE COROAMENTO OU VIGA BALDRAME, FCK 30 MPA, COM USO DE BOMBA - LANÇAMENTO, ADENSAMENTO E ACABAMENTO. AF_01/2024</t>
  </si>
  <si>
    <t>4.14</t>
  </si>
  <si>
    <t>4.15</t>
  </si>
  <si>
    <t>S03212</t>
  </si>
  <si>
    <t>Colchão de areia</t>
  </si>
  <si>
    <t>4.16</t>
  </si>
  <si>
    <t>100324</t>
  </si>
  <si>
    <t>LASTRO COM MATERIAL GRANULAR (PEDRA BRITADA N.1 E PEDRA BRITADA N.2), APLICADO EM PISOS OU LAJES SOBRE SOLO, ESPESSURA DE *10 CM*. AF_01/2024</t>
  </si>
  <si>
    <t>5</t>
  </si>
  <si>
    <t>Caixa de areia - Salto em distância</t>
  </si>
  <si>
    <t>5.1</t>
  </si>
  <si>
    <t>5.2</t>
  </si>
  <si>
    <t>5.3</t>
  </si>
  <si>
    <t>I12930</t>
  </si>
  <si>
    <t>Areia fina adquirida em depósito, frete incluso (Areia Fina Comercial)</t>
  </si>
  <si>
    <t>6</t>
  </si>
  <si>
    <t>Arremesso de peso</t>
  </si>
  <si>
    <t>6.1</t>
  </si>
  <si>
    <t>97102</t>
  </si>
  <si>
    <t>EXECUÇÃO DE RADIER, ESPESSURA DE 15 CM, FCK = 30 MPA, COM USO DE FORMAS EM MADEIRA SERRADA. AF_09/2021</t>
  </si>
  <si>
    <t>6.2</t>
  </si>
  <si>
    <t>7</t>
  </si>
  <si>
    <t>Arremesso de disco</t>
  </si>
  <si>
    <t>7.1</t>
  </si>
  <si>
    <t>7.2</t>
  </si>
  <si>
    <t>8</t>
  </si>
  <si>
    <t>Serviços finais</t>
  </si>
  <si>
    <t>8.1</t>
  </si>
  <si>
    <t>OBR-066</t>
  </si>
  <si>
    <t>LIMPEZA GERAL DE OBRA</t>
  </si>
  <si>
    <t>SMOP</t>
  </si>
  <si>
    <t>M²</t>
  </si>
  <si>
    <t>VALOR BDI TOTAL:</t>
  </si>
  <si>
    <t>VALOR ORÇAMENTO:</t>
  </si>
  <si>
    <t>VALOR TOTAL:</t>
  </si>
  <si>
    <t>% DESCONTO OFERTADO NA LICITAÇÃO</t>
  </si>
  <si>
    <t>VALOR FINAL</t>
  </si>
  <si>
    <t>% DESCONTO OFERTADO</t>
  </si>
  <si>
    <t>PREÇO TOTAL com DESCONTO R$</t>
  </si>
  <si>
    <r>
      <rPr>
        <sz val="9"/>
        <color rgb="FF000000"/>
        <rFont val="SansSerif"/>
      </rPr>
      <t>ITEM</t>
    </r>
  </si>
  <si>
    <r>
      <rPr>
        <sz val="9"/>
        <color rgb="FF000000"/>
        <rFont val="SansSerif"/>
      </rPr>
      <t>DESCRIÇÃO</t>
    </r>
  </si>
  <si>
    <r>
      <rPr>
        <sz val="9"/>
        <color rgb="FF000000"/>
        <rFont val="SansSerif"/>
      </rPr>
      <t>VALOR (R$)</t>
    </r>
  </si>
  <si>
    <r>
      <rPr>
        <sz val="9"/>
        <color rgb="FF000000"/>
        <rFont val="SansSerif"/>
      </rPr>
      <t>MÊS 1</t>
    </r>
  </si>
  <si>
    <r>
      <rPr>
        <sz val="9"/>
        <color rgb="FF000000"/>
        <rFont val="SansSerif"/>
      </rPr>
      <t>MÊS 2</t>
    </r>
  </si>
  <si>
    <r>
      <rPr>
        <sz val="9"/>
        <color rgb="FF000000"/>
        <rFont val="SansSerif"/>
      </rPr>
      <t>MÊS 3</t>
    </r>
  </si>
  <si>
    <r>
      <rPr>
        <sz val="9"/>
        <color rgb="FF000000"/>
        <rFont val="SansSerif"/>
      </rPr>
      <t>MÊS 4</t>
    </r>
  </si>
  <si>
    <r>
      <rPr>
        <sz val="9"/>
        <color rgb="FF000000"/>
        <rFont val="SansSerif"/>
      </rPr>
      <t>MÊS 5</t>
    </r>
  </si>
  <si>
    <r>
      <rPr>
        <sz val="9"/>
        <color rgb="FF000000"/>
        <rFont val="SansSerif"/>
      </rPr>
      <t>MÊS 6</t>
    </r>
  </si>
  <si>
    <r>
      <rPr>
        <sz val="7"/>
        <color rgb="FF000000"/>
        <rFont val="SansSerif"/>
      </rPr>
      <t>Total parcela</t>
    </r>
  </si>
  <si>
    <r>
      <rPr>
        <sz val="7"/>
        <color rgb="FF000000"/>
        <rFont val="SansSerif"/>
      </rPr>
      <t>1</t>
    </r>
  </si>
  <si>
    <r>
      <rPr>
        <sz val="7"/>
        <color rgb="FF000000"/>
        <rFont val="Arial"/>
      </rPr>
      <t>Serviços iniciais</t>
    </r>
  </si>
  <si>
    <r>
      <rPr>
        <sz val="7"/>
        <color rgb="FF000000"/>
        <rFont val="SansSerif"/>
      </rPr>
      <t>2</t>
    </r>
  </si>
  <si>
    <r>
      <rPr>
        <sz val="7"/>
        <color rgb="FF000000"/>
        <rFont val="Arial"/>
      </rPr>
      <t>Campo de futebol</t>
    </r>
  </si>
  <si>
    <r>
      <rPr>
        <sz val="7"/>
        <color rgb="FF000000"/>
        <rFont val="SansSerif"/>
      </rPr>
      <t>3</t>
    </r>
  </si>
  <si>
    <r>
      <rPr>
        <sz val="7"/>
        <color rgb="FF000000"/>
        <rFont val="Arial"/>
      </rPr>
      <t>Pista de corrida</t>
    </r>
  </si>
  <si>
    <r>
      <rPr>
        <sz val="7"/>
        <color rgb="FF000000"/>
        <rFont val="SansSerif"/>
      </rPr>
      <t>4</t>
    </r>
  </si>
  <si>
    <r>
      <rPr>
        <sz val="7"/>
        <color rgb="FF000000"/>
        <rFont val="Arial"/>
      </rPr>
      <t>Quadras de areia</t>
    </r>
  </si>
  <si>
    <r>
      <rPr>
        <sz val="7"/>
        <color rgb="FF000000"/>
        <rFont val="SansSerif"/>
      </rPr>
      <t>5</t>
    </r>
  </si>
  <si>
    <r>
      <rPr>
        <sz val="7"/>
        <color rgb="FF000000"/>
        <rFont val="Arial"/>
      </rPr>
      <t>Caixa de areia - Salto em distância</t>
    </r>
  </si>
  <si>
    <r>
      <rPr>
        <sz val="7"/>
        <color rgb="FF000000"/>
        <rFont val="SansSerif"/>
      </rPr>
      <t>6</t>
    </r>
  </si>
  <si>
    <r>
      <rPr>
        <sz val="7"/>
        <color rgb="FF000000"/>
        <rFont val="Arial"/>
      </rPr>
      <t>Arremesso de peso</t>
    </r>
  </si>
  <si>
    <r>
      <rPr>
        <sz val="7"/>
        <color rgb="FF000000"/>
        <rFont val="SansSerif"/>
      </rPr>
      <t>7</t>
    </r>
  </si>
  <si>
    <r>
      <rPr>
        <sz val="7"/>
        <color rgb="FF000000"/>
        <rFont val="Arial"/>
      </rPr>
      <t>Arremesso de disco</t>
    </r>
  </si>
  <si>
    <r>
      <rPr>
        <sz val="7"/>
        <color rgb="FF000000"/>
        <rFont val="SansSerif"/>
      </rPr>
      <t>8</t>
    </r>
  </si>
  <si>
    <r>
      <rPr>
        <sz val="7"/>
        <color rgb="FF000000"/>
        <rFont val="Arial"/>
      </rPr>
      <t>Serviços finais</t>
    </r>
  </si>
  <si>
    <r>
      <rPr>
        <sz val="7"/>
        <color rgb="FF000000"/>
        <rFont val="SansSerif"/>
      </rPr>
      <t>9</t>
    </r>
  </si>
  <si>
    <r>
      <rPr>
        <sz val="7"/>
        <color rgb="FF000000"/>
        <rFont val="Arial"/>
      </rPr>
      <t>Benefícios e Despesas Indiretas (BDI)</t>
    </r>
  </si>
  <si>
    <t>CRONOGRAMA FÍSICO-FINANCEIRO CONSIDERANDO O DESCONTO OFERTADO NA LICITAÇÃO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</si>
</sst>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_-* #,##0.0000_-;\-* #,##0.0000_-;_-* &quot;-&quot;??_-;_-@"/>
    <numFmt numFmtId="167" formatCode="#,##0.00%"/>
  </numFmts>
  <fonts count="20">
    <font>
      <sz val="11"/>
      <color theme="1"/>
      <name val="Calibri"/>
      <scheme val="minor"/>
    </font>
    <font>
      <sz val="11"/>
      <color theme="1"/>
      <name val="Calibri"/>
    </font>
    <font>
      <b/>
      <sz val="7"/>
      <color rgb="FF000000"/>
      <name val="Arial"/>
    </font>
    <font>
      <b/>
      <sz val="6"/>
      <color rgb="FF000000"/>
      <name val="Arial"/>
    </font>
    <font>
      <sz val="11"/>
      <name val="Calibri"/>
    </font>
    <font>
      <sz val="6"/>
      <color rgb="FF000000"/>
      <name val="Arial"/>
    </font>
    <font>
      <b/>
      <sz val="5"/>
      <color rgb="FF000000"/>
      <name val="Arial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sz val="5"/>
      <color rgb="FF000000"/>
      <name val="Arial"/>
    </font>
    <font>
      <sz val="6"/>
      <color rgb="FF000000"/>
      <name val="SansSerif"/>
    </font>
    <font>
      <b/>
      <sz val="14"/>
      <color theme="0"/>
      <name val="Calibri"/>
    </font>
    <font>
      <sz val="14"/>
      <name val="Calibri"/>
      <family val="2"/>
    </font>
    <font>
      <sz val="7"/>
      <color rgb="FF000000"/>
      <name val="Arial"/>
      <family val="2"/>
    </font>
    <font>
      <b/>
      <sz val="12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10" fontId="7" fillId="3" borderId="0" xfId="0" applyNumberFormat="1" applyFont="1" applyFill="1" applyAlignment="1">
      <alignment horizontal="center" wrapText="1"/>
    </xf>
    <xf numFmtId="166" fontId="8" fillId="4" borderId="0" xfId="0" applyNumberFormat="1" applyFont="1" applyFill="1"/>
    <xf numFmtId="10" fontId="9" fillId="5" borderId="1" xfId="0" applyNumberFormat="1" applyFont="1" applyFill="1" applyBorder="1" applyAlignment="1" applyProtection="1">
      <alignment horizontal="center"/>
      <protection locked="0"/>
    </xf>
    <xf numFmtId="166" fontId="10" fillId="4" borderId="1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0" fontId="1" fillId="3" borderId="0" xfId="0" applyNumberFormat="1" applyFont="1" applyFill="1" applyAlignment="1">
      <alignment horizontal="center"/>
    </xf>
    <xf numFmtId="166" fontId="1" fillId="4" borderId="0" xfId="0" applyNumberFormat="1" applyFont="1" applyFill="1"/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167" fontId="14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7" fontId="6" fillId="0" borderId="6" xfId="0" applyNumberFormat="1" applyFont="1" applyBorder="1" applyAlignment="1">
      <alignment horizontal="right" vertical="center" wrapText="1"/>
    </xf>
    <xf numFmtId="0" fontId="4" fillId="0" borderId="9" xfId="0" applyFont="1" applyBorder="1"/>
    <xf numFmtId="164" fontId="13" fillId="6" borderId="1" xfId="0" applyNumberFormat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7" fontId="1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/>
    <xf numFmtId="164" fontId="13" fillId="6" borderId="2" xfId="0" applyNumberFormat="1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wrapText="1"/>
    </xf>
    <xf numFmtId="0" fontId="1" fillId="6" borderId="12" xfId="0" applyFont="1" applyFill="1" applyBorder="1" applyAlignment="1">
      <alignment wrapText="1"/>
    </xf>
    <xf numFmtId="164" fontId="15" fillId="6" borderId="8" xfId="0" applyNumberFormat="1" applyFont="1" applyFill="1" applyBorder="1" applyAlignment="1">
      <alignment horizontal="right" vertical="center" wrapText="1"/>
    </xf>
    <xf numFmtId="164" fontId="13" fillId="6" borderId="6" xfId="0" applyNumberFormat="1" applyFont="1" applyFill="1" applyBorder="1" applyAlignment="1">
      <alignment horizontal="right" vertical="center" wrapText="1"/>
    </xf>
    <xf numFmtId="164" fontId="13" fillId="6" borderId="7" xfId="0" applyNumberFormat="1" applyFont="1" applyFill="1" applyBorder="1" applyAlignment="1">
      <alignment horizontal="right" vertical="center" wrapText="1"/>
    </xf>
    <xf numFmtId="164" fontId="13" fillId="6" borderId="6" xfId="0" applyNumberFormat="1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4" fillId="0" borderId="11" xfId="0" applyFont="1" applyBorder="1"/>
    <xf numFmtId="10" fontId="16" fillId="5" borderId="2" xfId="0" applyNumberFormat="1" applyFont="1" applyFill="1" applyBorder="1" applyAlignment="1">
      <alignment horizontal="center"/>
    </xf>
    <xf numFmtId="0" fontId="17" fillId="0" borderId="0" xfId="0" applyFont="1" applyAlignment="1"/>
    <xf numFmtId="164" fontId="18" fillId="7" borderId="1" xfId="0" applyNumberFormat="1" applyFont="1" applyFill="1" applyBorder="1" applyAlignment="1">
      <alignment horizontal="right" vertical="center" wrapText="1"/>
    </xf>
    <xf numFmtId="10" fontId="19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53150" cy="2057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43625" cy="2057400"/>
    <xdr:pic>
      <xdr:nvPicPr>
        <xdr:cNvPr id="2" name="image1.jpg">
          <a:extLst>
            <a:ext uri="{FF2B5EF4-FFF2-40B4-BE49-F238E27FC236}">
              <a16:creationId xmlns:a16="http://schemas.microsoft.com/office/drawing/2014/main" id="{7A5503E1-1B80-47A1-8E12-A69E1633AF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4362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640"/>
  <sheetViews>
    <sheetView tabSelected="1" workbookViewId="0">
      <selection activeCell="I3" sqref="I3"/>
    </sheetView>
  </sheetViews>
  <sheetFormatPr defaultColWidth="14.42578125" defaultRowHeight="15" customHeight="1"/>
  <cols>
    <col min="1" max="1" width="7.42578125" customWidth="1"/>
    <col min="2" max="2" width="8.28515625" customWidth="1"/>
    <col min="3" max="3" width="34.140625" customWidth="1"/>
    <col min="4" max="4" width="7.42578125" customWidth="1"/>
    <col min="5" max="5" width="6.7109375" customWidth="1"/>
    <col min="6" max="6" width="8.28515625" customWidth="1"/>
    <col min="7" max="7" width="10" customWidth="1"/>
    <col min="8" max="8" width="10.7109375" customWidth="1"/>
    <col min="9" max="10" width="22.5703125" customWidth="1"/>
    <col min="11" max="26" width="8.7109375" customWidth="1"/>
  </cols>
  <sheetData>
    <row r="1" spans="1:10" ht="162" customHeight="1">
      <c r="A1" s="15"/>
      <c r="B1" s="14"/>
      <c r="C1" s="14"/>
      <c r="D1" s="14"/>
      <c r="E1" s="14"/>
      <c r="F1" s="14"/>
      <c r="G1" s="14"/>
      <c r="H1" s="14"/>
      <c r="I1" s="17" t="s">
        <v>182</v>
      </c>
      <c r="J1" s="18" t="s">
        <v>183</v>
      </c>
    </row>
    <row r="2" spans="1:10" ht="18.75">
      <c r="A2" s="1"/>
      <c r="B2" s="16" t="s">
        <v>0</v>
      </c>
      <c r="C2" s="14"/>
      <c r="D2" s="14"/>
      <c r="E2" s="14"/>
      <c r="F2" s="14"/>
      <c r="G2" s="14"/>
      <c r="H2" s="1"/>
      <c r="I2" s="19">
        <v>0</v>
      </c>
      <c r="J2" s="20">
        <f>J62</f>
        <v>510159.67</v>
      </c>
    </row>
    <row r="3" spans="1:10" ht="21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1" t="s">
        <v>184</v>
      </c>
      <c r="J3" s="22" t="s">
        <v>185</v>
      </c>
    </row>
    <row r="4" spans="1:10" ht="19.5" customHeight="1">
      <c r="A4" s="3" t="s">
        <v>9</v>
      </c>
      <c r="B4" s="10" t="s">
        <v>10</v>
      </c>
      <c r="C4" s="11"/>
      <c r="D4" s="11"/>
      <c r="E4" s="11"/>
      <c r="F4" s="11"/>
      <c r="G4" s="12"/>
      <c r="H4" s="4">
        <v>64843.06</v>
      </c>
      <c r="I4" s="23">
        <f t="shared" ref="I4:I62" si="0">$I$2</f>
        <v>0</v>
      </c>
      <c r="J4" s="24">
        <f t="shared" ref="J4:J62" si="1">H4-(H4*I4)</f>
        <v>64843.06</v>
      </c>
    </row>
    <row r="5" spans="1:10" ht="33">
      <c r="A5" s="5" t="s">
        <v>11</v>
      </c>
      <c r="B5" s="6" t="s">
        <v>12</v>
      </c>
      <c r="C5" s="5" t="s">
        <v>13</v>
      </c>
      <c r="D5" s="6" t="s">
        <v>14</v>
      </c>
      <c r="E5" s="6" t="s">
        <v>15</v>
      </c>
      <c r="F5" s="7">
        <v>2</v>
      </c>
      <c r="G5" s="8">
        <v>1124.06</v>
      </c>
      <c r="H5" s="9">
        <v>2248.12</v>
      </c>
      <c r="I5" s="23">
        <f t="shared" si="0"/>
        <v>0</v>
      </c>
      <c r="J5" s="24">
        <f t="shared" si="1"/>
        <v>2248.12</v>
      </c>
    </row>
    <row r="6" spans="1:10" ht="24.75">
      <c r="A6" s="5" t="s">
        <v>16</v>
      </c>
      <c r="B6" s="6" t="s">
        <v>17</v>
      </c>
      <c r="C6" s="5" t="s">
        <v>18</v>
      </c>
      <c r="D6" s="6" t="s">
        <v>14</v>
      </c>
      <c r="E6" s="6" t="s">
        <v>19</v>
      </c>
      <c r="F6" s="7">
        <v>1</v>
      </c>
      <c r="G6" s="8">
        <v>309.01</v>
      </c>
      <c r="H6" s="9">
        <v>309.01</v>
      </c>
      <c r="I6" s="23">
        <f t="shared" si="0"/>
        <v>0</v>
      </c>
      <c r="J6" s="24">
        <f t="shared" si="1"/>
        <v>309.01</v>
      </c>
    </row>
    <row r="7" spans="1:10" ht="16.5">
      <c r="A7" s="5" t="s">
        <v>20</v>
      </c>
      <c r="B7" s="6" t="s">
        <v>21</v>
      </c>
      <c r="C7" s="5" t="s">
        <v>22</v>
      </c>
      <c r="D7" s="6" t="s">
        <v>14</v>
      </c>
      <c r="E7" s="6" t="s">
        <v>23</v>
      </c>
      <c r="F7" s="7">
        <v>40</v>
      </c>
      <c r="G7" s="8">
        <v>139.12</v>
      </c>
      <c r="H7" s="9">
        <v>5564.8</v>
      </c>
      <c r="I7" s="23">
        <f t="shared" si="0"/>
        <v>0</v>
      </c>
      <c r="J7" s="24">
        <f t="shared" si="1"/>
        <v>5564.8</v>
      </c>
    </row>
    <row r="8" spans="1:10" ht="49.5">
      <c r="A8" s="5" t="s">
        <v>24</v>
      </c>
      <c r="B8" s="6" t="s">
        <v>25</v>
      </c>
      <c r="C8" s="5" t="s">
        <v>26</v>
      </c>
      <c r="D8" s="6" t="s">
        <v>14</v>
      </c>
      <c r="E8" s="6" t="s">
        <v>27</v>
      </c>
      <c r="F8" s="7">
        <v>700</v>
      </c>
      <c r="G8" s="8">
        <v>26.28</v>
      </c>
      <c r="H8" s="9">
        <v>18396</v>
      </c>
      <c r="I8" s="23">
        <f t="shared" si="0"/>
        <v>0</v>
      </c>
      <c r="J8" s="24">
        <f t="shared" si="1"/>
        <v>18396</v>
      </c>
    </row>
    <row r="9" spans="1:10" ht="24.75">
      <c r="A9" s="5" t="s">
        <v>28</v>
      </c>
      <c r="B9" s="6" t="s">
        <v>29</v>
      </c>
      <c r="C9" s="5" t="s">
        <v>30</v>
      </c>
      <c r="D9" s="6" t="s">
        <v>14</v>
      </c>
      <c r="E9" s="6" t="s">
        <v>31</v>
      </c>
      <c r="F9" s="7">
        <v>43.5</v>
      </c>
      <c r="G9" s="8">
        <v>230.36</v>
      </c>
      <c r="H9" s="9">
        <v>10020.66</v>
      </c>
      <c r="I9" s="23">
        <f t="shared" si="0"/>
        <v>0</v>
      </c>
      <c r="J9" s="24">
        <f t="shared" si="1"/>
        <v>10020.66</v>
      </c>
    </row>
    <row r="10" spans="1:10" ht="33">
      <c r="A10" s="5" t="s">
        <v>32</v>
      </c>
      <c r="B10" s="6" t="s">
        <v>33</v>
      </c>
      <c r="C10" s="5" t="s">
        <v>34</v>
      </c>
      <c r="D10" s="6" t="s">
        <v>14</v>
      </c>
      <c r="E10" s="6" t="s">
        <v>31</v>
      </c>
      <c r="F10" s="7">
        <v>29</v>
      </c>
      <c r="G10" s="8">
        <v>209.13</v>
      </c>
      <c r="H10" s="9">
        <v>6064.77</v>
      </c>
      <c r="I10" s="23">
        <f t="shared" si="0"/>
        <v>0</v>
      </c>
      <c r="J10" s="24">
        <f t="shared" si="1"/>
        <v>6064.77</v>
      </c>
    </row>
    <row r="11" spans="1:10" ht="33">
      <c r="A11" s="5" t="s">
        <v>35</v>
      </c>
      <c r="B11" s="6" t="s">
        <v>36</v>
      </c>
      <c r="C11" s="5" t="s">
        <v>37</v>
      </c>
      <c r="D11" s="6" t="s">
        <v>14</v>
      </c>
      <c r="E11" s="6" t="s">
        <v>31</v>
      </c>
      <c r="F11" s="7">
        <v>15</v>
      </c>
      <c r="G11" s="8">
        <v>270.95999999999998</v>
      </c>
      <c r="H11" s="9">
        <v>4064.4</v>
      </c>
      <c r="I11" s="23">
        <f t="shared" si="0"/>
        <v>0</v>
      </c>
      <c r="J11" s="24">
        <f t="shared" si="1"/>
        <v>4064.4</v>
      </c>
    </row>
    <row r="12" spans="1:10" ht="24.75">
      <c r="A12" s="5" t="s">
        <v>38</v>
      </c>
      <c r="B12" s="6" t="s">
        <v>39</v>
      </c>
      <c r="C12" s="5" t="s">
        <v>40</v>
      </c>
      <c r="D12" s="6" t="s">
        <v>14</v>
      </c>
      <c r="E12" s="6" t="s">
        <v>41</v>
      </c>
      <c r="F12" s="7">
        <v>130</v>
      </c>
      <c r="G12" s="8">
        <v>139.81</v>
      </c>
      <c r="H12" s="9">
        <v>18175.3</v>
      </c>
      <c r="I12" s="23">
        <f t="shared" si="0"/>
        <v>0</v>
      </c>
      <c r="J12" s="24">
        <f t="shared" si="1"/>
        <v>18175.3</v>
      </c>
    </row>
    <row r="13" spans="1:10" ht="19.5" customHeight="1">
      <c r="A13" s="3" t="s">
        <v>42</v>
      </c>
      <c r="B13" s="10" t="s">
        <v>43</v>
      </c>
      <c r="C13" s="11"/>
      <c r="D13" s="11"/>
      <c r="E13" s="11"/>
      <c r="F13" s="11"/>
      <c r="G13" s="12"/>
      <c r="H13" s="4">
        <v>216247.46</v>
      </c>
      <c r="I13" s="23">
        <f t="shared" si="0"/>
        <v>0</v>
      </c>
      <c r="J13" s="24">
        <f t="shared" si="1"/>
        <v>216247.46</v>
      </c>
    </row>
    <row r="14" spans="1:10" ht="33">
      <c r="A14" s="5" t="s">
        <v>44</v>
      </c>
      <c r="B14" s="6" t="s">
        <v>45</v>
      </c>
      <c r="C14" s="5" t="s">
        <v>46</v>
      </c>
      <c r="D14" s="6" t="s">
        <v>14</v>
      </c>
      <c r="E14" s="6" t="s">
        <v>41</v>
      </c>
      <c r="F14" s="7">
        <v>365</v>
      </c>
      <c r="G14" s="8">
        <v>59.23</v>
      </c>
      <c r="H14" s="9">
        <v>21618.95</v>
      </c>
      <c r="I14" s="23">
        <f t="shared" si="0"/>
        <v>0</v>
      </c>
      <c r="J14" s="24">
        <f t="shared" si="1"/>
        <v>21618.95</v>
      </c>
    </row>
    <row r="15" spans="1:10" ht="16.5">
      <c r="A15" s="5" t="s">
        <v>47</v>
      </c>
      <c r="B15" s="6" t="s">
        <v>48</v>
      </c>
      <c r="C15" s="5" t="s">
        <v>49</v>
      </c>
      <c r="D15" s="6" t="s">
        <v>50</v>
      </c>
      <c r="E15" s="6" t="s">
        <v>51</v>
      </c>
      <c r="F15" s="7">
        <v>280</v>
      </c>
      <c r="G15" s="8">
        <v>146.4</v>
      </c>
      <c r="H15" s="9">
        <v>40992</v>
      </c>
      <c r="I15" s="23">
        <f t="shared" si="0"/>
        <v>0</v>
      </c>
      <c r="J15" s="24">
        <f t="shared" si="1"/>
        <v>40992</v>
      </c>
    </row>
    <row r="16" spans="1:10" ht="16.5">
      <c r="A16" s="5" t="s">
        <v>52</v>
      </c>
      <c r="B16" s="6" t="s">
        <v>53</v>
      </c>
      <c r="C16" s="5" t="s">
        <v>54</v>
      </c>
      <c r="D16" s="6" t="s">
        <v>14</v>
      </c>
      <c r="E16" s="6" t="s">
        <v>19</v>
      </c>
      <c r="F16" s="7">
        <v>1344</v>
      </c>
      <c r="G16" s="8">
        <v>25.95</v>
      </c>
      <c r="H16" s="9">
        <v>34876.800000000003</v>
      </c>
      <c r="I16" s="23">
        <f t="shared" si="0"/>
        <v>0</v>
      </c>
      <c r="J16" s="24">
        <f t="shared" si="1"/>
        <v>34876.800000000003</v>
      </c>
    </row>
    <row r="17" spans="1:10">
      <c r="A17" s="5" t="s">
        <v>55</v>
      </c>
      <c r="B17" s="6" t="s">
        <v>56</v>
      </c>
      <c r="C17" s="5" t="s">
        <v>57</v>
      </c>
      <c r="D17" s="6" t="s">
        <v>50</v>
      </c>
      <c r="E17" s="6" t="s">
        <v>58</v>
      </c>
      <c r="F17" s="7">
        <v>240</v>
      </c>
      <c r="G17" s="8">
        <v>3.87</v>
      </c>
      <c r="H17" s="9">
        <v>928.8</v>
      </c>
      <c r="I17" s="23">
        <f t="shared" si="0"/>
        <v>0</v>
      </c>
      <c r="J17" s="24">
        <f t="shared" si="1"/>
        <v>928.8</v>
      </c>
    </row>
    <row r="18" spans="1:10">
      <c r="A18" s="5" t="s">
        <v>59</v>
      </c>
      <c r="B18" s="6" t="s">
        <v>60</v>
      </c>
      <c r="C18" s="5" t="s">
        <v>61</v>
      </c>
      <c r="D18" s="6" t="s">
        <v>50</v>
      </c>
      <c r="E18" s="6" t="s">
        <v>62</v>
      </c>
      <c r="F18" s="7">
        <v>1</v>
      </c>
      <c r="G18" s="8">
        <v>2611.89</v>
      </c>
      <c r="H18" s="9">
        <v>2611.89</v>
      </c>
      <c r="I18" s="23">
        <f t="shared" si="0"/>
        <v>0</v>
      </c>
      <c r="J18" s="24">
        <f t="shared" si="1"/>
        <v>2611.89</v>
      </c>
    </row>
    <row r="19" spans="1:10" ht="49.5">
      <c r="A19" s="5" t="s">
        <v>63</v>
      </c>
      <c r="B19" s="6" t="s">
        <v>64</v>
      </c>
      <c r="C19" s="5" t="s">
        <v>65</v>
      </c>
      <c r="D19" s="6" t="s">
        <v>14</v>
      </c>
      <c r="E19" s="6" t="s">
        <v>19</v>
      </c>
      <c r="F19" s="7">
        <v>480</v>
      </c>
      <c r="G19" s="8">
        <v>147.38999999999999</v>
      </c>
      <c r="H19" s="9">
        <v>70747.199999999997</v>
      </c>
      <c r="I19" s="23">
        <f t="shared" si="0"/>
        <v>0</v>
      </c>
      <c r="J19" s="24">
        <f t="shared" si="1"/>
        <v>70747.199999999997</v>
      </c>
    </row>
    <row r="20" spans="1:10" ht="24.75">
      <c r="A20" s="5" t="s">
        <v>66</v>
      </c>
      <c r="B20" s="6" t="s">
        <v>67</v>
      </c>
      <c r="C20" s="5" t="s">
        <v>68</v>
      </c>
      <c r="D20" s="6" t="s">
        <v>14</v>
      </c>
      <c r="E20" s="6" t="s">
        <v>41</v>
      </c>
      <c r="F20" s="7">
        <v>120</v>
      </c>
      <c r="G20" s="8">
        <v>86.5</v>
      </c>
      <c r="H20" s="9">
        <v>10380</v>
      </c>
      <c r="I20" s="23">
        <f t="shared" si="0"/>
        <v>0</v>
      </c>
      <c r="J20" s="24">
        <f t="shared" si="1"/>
        <v>10380</v>
      </c>
    </row>
    <row r="21" spans="1:10" ht="15.75" customHeight="1">
      <c r="A21" s="5" t="s">
        <v>69</v>
      </c>
      <c r="B21" s="6" t="s">
        <v>70</v>
      </c>
      <c r="C21" s="5" t="s">
        <v>71</v>
      </c>
      <c r="D21" s="6" t="s">
        <v>14</v>
      </c>
      <c r="E21" s="6" t="s">
        <v>27</v>
      </c>
      <c r="F21" s="7">
        <v>10</v>
      </c>
      <c r="G21" s="8">
        <v>88.61</v>
      </c>
      <c r="H21" s="9">
        <v>886.1</v>
      </c>
      <c r="I21" s="23">
        <f t="shared" si="0"/>
        <v>0</v>
      </c>
      <c r="J21" s="24">
        <f t="shared" si="1"/>
        <v>886.1</v>
      </c>
    </row>
    <row r="22" spans="1:10" ht="15.75" customHeight="1">
      <c r="A22" s="5" t="s">
        <v>72</v>
      </c>
      <c r="B22" s="6" t="s">
        <v>73</v>
      </c>
      <c r="C22" s="5" t="s">
        <v>74</v>
      </c>
      <c r="D22" s="6" t="s">
        <v>14</v>
      </c>
      <c r="E22" s="6" t="s">
        <v>27</v>
      </c>
      <c r="F22" s="7">
        <v>4</v>
      </c>
      <c r="G22" s="8">
        <v>155.76</v>
      </c>
      <c r="H22" s="9">
        <v>623.04</v>
      </c>
      <c r="I22" s="23">
        <f t="shared" si="0"/>
        <v>0</v>
      </c>
      <c r="J22" s="24">
        <f t="shared" si="1"/>
        <v>623.04</v>
      </c>
    </row>
    <row r="23" spans="1:10" ht="15.75" customHeight="1">
      <c r="A23" s="5" t="s">
        <v>75</v>
      </c>
      <c r="B23" s="6" t="s">
        <v>76</v>
      </c>
      <c r="C23" s="5" t="s">
        <v>77</v>
      </c>
      <c r="D23" s="6" t="s">
        <v>14</v>
      </c>
      <c r="E23" s="6" t="s">
        <v>19</v>
      </c>
      <c r="F23" s="7">
        <v>94</v>
      </c>
      <c r="G23" s="8">
        <v>129.6</v>
      </c>
      <c r="H23" s="9">
        <v>12182.4</v>
      </c>
      <c r="I23" s="23">
        <f t="shared" si="0"/>
        <v>0</v>
      </c>
      <c r="J23" s="24">
        <f t="shared" si="1"/>
        <v>12182.4</v>
      </c>
    </row>
    <row r="24" spans="1:10" ht="15.75" customHeight="1">
      <c r="A24" s="5" t="s">
        <v>78</v>
      </c>
      <c r="B24" s="6" t="s">
        <v>79</v>
      </c>
      <c r="C24" s="5" t="s">
        <v>80</v>
      </c>
      <c r="D24" s="6" t="s">
        <v>14</v>
      </c>
      <c r="E24" s="6" t="s">
        <v>81</v>
      </c>
      <c r="F24" s="7">
        <v>580</v>
      </c>
      <c r="G24" s="8">
        <v>13.91</v>
      </c>
      <c r="H24" s="9">
        <v>8067.8</v>
      </c>
      <c r="I24" s="23">
        <f t="shared" si="0"/>
        <v>0</v>
      </c>
      <c r="J24" s="24">
        <f t="shared" si="1"/>
        <v>8067.8</v>
      </c>
    </row>
    <row r="25" spans="1:10" ht="15.75" customHeight="1">
      <c r="A25" s="5" t="s">
        <v>82</v>
      </c>
      <c r="B25" s="6" t="s">
        <v>83</v>
      </c>
      <c r="C25" s="5" t="s">
        <v>84</v>
      </c>
      <c r="D25" s="6" t="s">
        <v>14</v>
      </c>
      <c r="E25" s="6" t="s">
        <v>27</v>
      </c>
      <c r="F25" s="7">
        <v>16</v>
      </c>
      <c r="G25" s="8">
        <v>770.78</v>
      </c>
      <c r="H25" s="9">
        <v>12332.48</v>
      </c>
      <c r="I25" s="23">
        <f t="shared" si="0"/>
        <v>0</v>
      </c>
      <c r="J25" s="24">
        <f t="shared" si="1"/>
        <v>12332.48</v>
      </c>
    </row>
    <row r="26" spans="1:10" ht="19.5" customHeight="1">
      <c r="A26" s="3" t="s">
        <v>85</v>
      </c>
      <c r="B26" s="10" t="s">
        <v>86</v>
      </c>
      <c r="C26" s="11"/>
      <c r="D26" s="11"/>
      <c r="E26" s="11"/>
      <c r="F26" s="11"/>
      <c r="G26" s="12"/>
      <c r="H26" s="4">
        <v>73098.12</v>
      </c>
      <c r="I26" s="23">
        <f t="shared" si="0"/>
        <v>0</v>
      </c>
      <c r="J26" s="24">
        <f t="shared" si="1"/>
        <v>73098.12</v>
      </c>
    </row>
    <row r="27" spans="1:10" ht="15.75" customHeight="1">
      <c r="A27" s="5" t="s">
        <v>87</v>
      </c>
      <c r="B27" s="6" t="s">
        <v>88</v>
      </c>
      <c r="C27" s="5" t="s">
        <v>89</v>
      </c>
      <c r="D27" s="6" t="s">
        <v>50</v>
      </c>
      <c r="E27" s="6" t="s">
        <v>90</v>
      </c>
      <c r="F27" s="7">
        <v>64.7</v>
      </c>
      <c r="G27" s="8">
        <v>162.91999999999999</v>
      </c>
      <c r="H27" s="9">
        <v>10540.92</v>
      </c>
      <c r="I27" s="23">
        <f t="shared" si="0"/>
        <v>0</v>
      </c>
      <c r="J27" s="24">
        <f t="shared" si="1"/>
        <v>10540.92</v>
      </c>
    </row>
    <row r="28" spans="1:10" ht="15.75" customHeight="1">
      <c r="A28" s="5" t="s">
        <v>91</v>
      </c>
      <c r="B28" s="6" t="s">
        <v>92</v>
      </c>
      <c r="C28" s="5" t="s">
        <v>93</v>
      </c>
      <c r="D28" s="6" t="s">
        <v>94</v>
      </c>
      <c r="E28" s="6" t="s">
        <v>27</v>
      </c>
      <c r="F28" s="7">
        <v>64.7</v>
      </c>
      <c r="G28" s="8">
        <v>523.66</v>
      </c>
      <c r="H28" s="9">
        <v>33880.800000000003</v>
      </c>
      <c r="I28" s="23">
        <f t="shared" si="0"/>
        <v>0</v>
      </c>
      <c r="J28" s="24">
        <f t="shared" si="1"/>
        <v>33880.800000000003</v>
      </c>
    </row>
    <row r="29" spans="1:10" ht="15.75" customHeight="1">
      <c r="A29" s="5" t="s">
        <v>95</v>
      </c>
      <c r="B29" s="6" t="s">
        <v>96</v>
      </c>
      <c r="C29" s="5" t="s">
        <v>97</v>
      </c>
      <c r="D29" s="6" t="s">
        <v>14</v>
      </c>
      <c r="E29" s="6" t="s">
        <v>41</v>
      </c>
      <c r="F29" s="7">
        <v>480</v>
      </c>
      <c r="G29" s="8">
        <v>47.63</v>
      </c>
      <c r="H29" s="9">
        <v>22862.400000000001</v>
      </c>
      <c r="I29" s="23">
        <f t="shared" si="0"/>
        <v>0</v>
      </c>
      <c r="J29" s="24">
        <f t="shared" si="1"/>
        <v>22862.400000000001</v>
      </c>
    </row>
    <row r="30" spans="1:10" ht="15.75" customHeight="1">
      <c r="A30" s="5" t="s">
        <v>98</v>
      </c>
      <c r="B30" s="6" t="s">
        <v>99</v>
      </c>
      <c r="C30" s="5" t="s">
        <v>100</v>
      </c>
      <c r="D30" s="6" t="s">
        <v>101</v>
      </c>
      <c r="E30" s="6" t="s">
        <v>19</v>
      </c>
      <c r="F30" s="7">
        <v>680</v>
      </c>
      <c r="G30" s="8">
        <v>8.5500000000000007</v>
      </c>
      <c r="H30" s="9">
        <v>5814</v>
      </c>
      <c r="I30" s="23">
        <f t="shared" si="0"/>
        <v>0</v>
      </c>
      <c r="J30" s="24">
        <f t="shared" si="1"/>
        <v>5814</v>
      </c>
    </row>
    <row r="31" spans="1:10" ht="19.5" customHeight="1">
      <c r="A31" s="3" t="s">
        <v>102</v>
      </c>
      <c r="B31" s="10" t="s">
        <v>103</v>
      </c>
      <c r="C31" s="11"/>
      <c r="D31" s="11"/>
      <c r="E31" s="11"/>
      <c r="F31" s="11"/>
      <c r="G31" s="12"/>
      <c r="H31" s="4">
        <v>50573.279999999999</v>
      </c>
      <c r="I31" s="23">
        <f t="shared" si="0"/>
        <v>0</v>
      </c>
      <c r="J31" s="24">
        <f t="shared" si="1"/>
        <v>50573.279999999999</v>
      </c>
    </row>
    <row r="32" spans="1:10" ht="15.75" customHeight="1">
      <c r="A32" s="5" t="s">
        <v>104</v>
      </c>
      <c r="B32" s="6" t="s">
        <v>105</v>
      </c>
      <c r="C32" s="5" t="s">
        <v>106</v>
      </c>
      <c r="D32" s="6" t="s">
        <v>14</v>
      </c>
      <c r="E32" s="6" t="s">
        <v>107</v>
      </c>
      <c r="F32" s="7">
        <v>1</v>
      </c>
      <c r="G32" s="8">
        <v>1102.43</v>
      </c>
      <c r="H32" s="9">
        <v>1102.43</v>
      </c>
      <c r="I32" s="23">
        <f t="shared" si="0"/>
        <v>0</v>
      </c>
      <c r="J32" s="24">
        <f t="shared" si="1"/>
        <v>1102.43</v>
      </c>
    </row>
    <row r="33" spans="1:10" ht="15.75" customHeight="1">
      <c r="A33" s="5" t="s">
        <v>108</v>
      </c>
      <c r="B33" s="6" t="s">
        <v>109</v>
      </c>
      <c r="C33" s="5" t="s">
        <v>110</v>
      </c>
      <c r="D33" s="6" t="s">
        <v>14</v>
      </c>
      <c r="E33" s="6" t="s">
        <v>107</v>
      </c>
      <c r="F33" s="7">
        <v>2</v>
      </c>
      <c r="G33" s="8">
        <v>477.17</v>
      </c>
      <c r="H33" s="9">
        <v>954.34</v>
      </c>
      <c r="I33" s="23">
        <f t="shared" si="0"/>
        <v>0</v>
      </c>
      <c r="J33" s="24">
        <f t="shared" si="1"/>
        <v>954.34</v>
      </c>
    </row>
    <row r="34" spans="1:10" ht="15.75" customHeight="1">
      <c r="A34" s="5" t="s">
        <v>111</v>
      </c>
      <c r="B34" s="6" t="s">
        <v>112</v>
      </c>
      <c r="C34" s="5" t="s">
        <v>113</v>
      </c>
      <c r="D34" s="6" t="s">
        <v>114</v>
      </c>
      <c r="E34" s="6" t="s">
        <v>115</v>
      </c>
      <c r="F34" s="7">
        <v>8</v>
      </c>
      <c r="G34" s="8">
        <v>382.76</v>
      </c>
      <c r="H34" s="9">
        <v>3062.08</v>
      </c>
      <c r="I34" s="23">
        <f t="shared" si="0"/>
        <v>0</v>
      </c>
      <c r="J34" s="24">
        <f t="shared" si="1"/>
        <v>3062.08</v>
      </c>
    </row>
    <row r="35" spans="1:10" ht="15.75" customHeight="1">
      <c r="A35" s="5" t="s">
        <v>116</v>
      </c>
      <c r="B35" s="6" t="s">
        <v>117</v>
      </c>
      <c r="C35" s="5" t="s">
        <v>118</v>
      </c>
      <c r="D35" s="6" t="s">
        <v>114</v>
      </c>
      <c r="E35" s="6" t="s">
        <v>115</v>
      </c>
      <c r="F35" s="7">
        <v>5</v>
      </c>
      <c r="G35" s="8">
        <v>775.88</v>
      </c>
      <c r="H35" s="9">
        <v>3879.4</v>
      </c>
      <c r="I35" s="23">
        <f t="shared" si="0"/>
        <v>0</v>
      </c>
      <c r="J35" s="24">
        <f t="shared" si="1"/>
        <v>3879.4</v>
      </c>
    </row>
    <row r="36" spans="1:10" ht="15.75" customHeight="1">
      <c r="A36" s="5" t="s">
        <v>119</v>
      </c>
      <c r="B36" s="6" t="s">
        <v>120</v>
      </c>
      <c r="C36" s="5" t="s">
        <v>121</v>
      </c>
      <c r="D36" s="6" t="s">
        <v>14</v>
      </c>
      <c r="E36" s="6" t="s">
        <v>107</v>
      </c>
      <c r="F36" s="7">
        <v>2</v>
      </c>
      <c r="G36" s="8">
        <v>3221.38</v>
      </c>
      <c r="H36" s="9">
        <v>6442.76</v>
      </c>
      <c r="I36" s="23">
        <f t="shared" si="0"/>
        <v>0</v>
      </c>
      <c r="J36" s="24">
        <f t="shared" si="1"/>
        <v>6442.76</v>
      </c>
    </row>
    <row r="37" spans="1:10" ht="15.75" customHeight="1">
      <c r="A37" s="5" t="s">
        <v>122</v>
      </c>
      <c r="B37" s="6" t="s">
        <v>96</v>
      </c>
      <c r="C37" s="5" t="s">
        <v>97</v>
      </c>
      <c r="D37" s="6" t="s">
        <v>14</v>
      </c>
      <c r="E37" s="6" t="s">
        <v>41</v>
      </c>
      <c r="F37" s="7">
        <v>120</v>
      </c>
      <c r="G37" s="8">
        <v>47.63</v>
      </c>
      <c r="H37" s="9">
        <v>5715.6</v>
      </c>
      <c r="I37" s="23">
        <f t="shared" si="0"/>
        <v>0</v>
      </c>
      <c r="J37" s="24">
        <f t="shared" si="1"/>
        <v>5715.6</v>
      </c>
    </row>
    <row r="38" spans="1:10" ht="15.75" customHeight="1">
      <c r="A38" s="5" t="s">
        <v>123</v>
      </c>
      <c r="B38" s="6" t="s">
        <v>124</v>
      </c>
      <c r="C38" s="5" t="s">
        <v>125</v>
      </c>
      <c r="D38" s="6" t="s">
        <v>14</v>
      </c>
      <c r="E38" s="6" t="s">
        <v>107</v>
      </c>
      <c r="F38" s="7">
        <v>1</v>
      </c>
      <c r="G38" s="8">
        <v>829.36</v>
      </c>
      <c r="H38" s="9">
        <v>829.36</v>
      </c>
      <c r="I38" s="23">
        <f t="shared" si="0"/>
        <v>0</v>
      </c>
      <c r="J38" s="24">
        <f t="shared" si="1"/>
        <v>829.36</v>
      </c>
    </row>
    <row r="39" spans="1:10" ht="15.75" customHeight="1">
      <c r="A39" s="5" t="s">
        <v>126</v>
      </c>
      <c r="B39" s="6" t="s">
        <v>127</v>
      </c>
      <c r="C39" s="5" t="s">
        <v>128</v>
      </c>
      <c r="D39" s="6" t="s">
        <v>50</v>
      </c>
      <c r="E39" s="6" t="s">
        <v>58</v>
      </c>
      <c r="F39" s="7">
        <v>22</v>
      </c>
      <c r="G39" s="8">
        <v>64.52</v>
      </c>
      <c r="H39" s="9">
        <v>1419.44</v>
      </c>
      <c r="I39" s="23">
        <f t="shared" si="0"/>
        <v>0</v>
      </c>
      <c r="J39" s="24">
        <f t="shared" si="1"/>
        <v>1419.44</v>
      </c>
    </row>
    <row r="40" spans="1:10" ht="15.75" customHeight="1">
      <c r="A40" s="5" t="s">
        <v>129</v>
      </c>
      <c r="B40" s="6" t="s">
        <v>130</v>
      </c>
      <c r="C40" s="5" t="s">
        <v>131</v>
      </c>
      <c r="D40" s="6" t="s">
        <v>14</v>
      </c>
      <c r="E40" s="6" t="s">
        <v>19</v>
      </c>
      <c r="F40" s="7">
        <v>300</v>
      </c>
      <c r="G40" s="8">
        <v>14.35</v>
      </c>
      <c r="H40" s="9">
        <v>4305</v>
      </c>
      <c r="I40" s="23">
        <f t="shared" si="0"/>
        <v>0</v>
      </c>
      <c r="J40" s="24">
        <f t="shared" si="1"/>
        <v>4305</v>
      </c>
    </row>
    <row r="41" spans="1:10" ht="15.75" customHeight="1">
      <c r="A41" s="5" t="s">
        <v>132</v>
      </c>
      <c r="B41" s="6" t="s">
        <v>133</v>
      </c>
      <c r="C41" s="5" t="s">
        <v>134</v>
      </c>
      <c r="D41" s="6" t="s">
        <v>135</v>
      </c>
      <c r="E41" s="6" t="s">
        <v>136</v>
      </c>
      <c r="F41" s="7">
        <v>6</v>
      </c>
      <c r="G41" s="8">
        <v>153.97</v>
      </c>
      <c r="H41" s="9">
        <v>923.82</v>
      </c>
      <c r="I41" s="23">
        <f t="shared" si="0"/>
        <v>0</v>
      </c>
      <c r="J41" s="24">
        <f t="shared" si="1"/>
        <v>923.82</v>
      </c>
    </row>
    <row r="42" spans="1:10" ht="15.75" customHeight="1">
      <c r="A42" s="5" t="s">
        <v>137</v>
      </c>
      <c r="B42" s="6" t="s">
        <v>138</v>
      </c>
      <c r="C42" s="5" t="s">
        <v>139</v>
      </c>
      <c r="D42" s="6" t="s">
        <v>140</v>
      </c>
      <c r="E42" s="6" t="s">
        <v>141</v>
      </c>
      <c r="F42" s="7">
        <v>2</v>
      </c>
      <c r="G42" s="8">
        <v>471.43</v>
      </c>
      <c r="H42" s="9">
        <v>942.86</v>
      </c>
      <c r="I42" s="23">
        <f t="shared" si="0"/>
        <v>0</v>
      </c>
      <c r="J42" s="24">
        <f t="shared" si="1"/>
        <v>942.86</v>
      </c>
    </row>
    <row r="43" spans="1:10" ht="15.75" customHeight="1">
      <c r="A43" s="5" t="s">
        <v>142</v>
      </c>
      <c r="B43" s="6" t="s">
        <v>143</v>
      </c>
      <c r="C43" s="5" t="s">
        <v>144</v>
      </c>
      <c r="D43" s="6" t="s">
        <v>50</v>
      </c>
      <c r="E43" s="6" t="s">
        <v>115</v>
      </c>
      <c r="F43" s="7">
        <v>4</v>
      </c>
      <c r="G43" s="8">
        <v>643.92999999999995</v>
      </c>
      <c r="H43" s="9">
        <v>2575.7199999999998</v>
      </c>
      <c r="I43" s="23">
        <f t="shared" si="0"/>
        <v>0</v>
      </c>
      <c r="J43" s="24">
        <f t="shared" si="1"/>
        <v>2575.7199999999998</v>
      </c>
    </row>
    <row r="44" spans="1:10" ht="15.75" customHeight="1">
      <c r="A44" s="5" t="s">
        <v>145</v>
      </c>
      <c r="B44" s="6" t="s">
        <v>146</v>
      </c>
      <c r="C44" s="5" t="s">
        <v>147</v>
      </c>
      <c r="D44" s="6" t="s">
        <v>14</v>
      </c>
      <c r="E44" s="6" t="s">
        <v>27</v>
      </c>
      <c r="F44" s="7">
        <v>1</v>
      </c>
      <c r="G44" s="8">
        <v>737.79</v>
      </c>
      <c r="H44" s="9">
        <v>737.79</v>
      </c>
      <c r="I44" s="23">
        <f t="shared" si="0"/>
        <v>0</v>
      </c>
      <c r="J44" s="24">
        <f t="shared" si="1"/>
        <v>737.79</v>
      </c>
    </row>
    <row r="45" spans="1:10" ht="15.75" customHeight="1">
      <c r="A45" s="5" t="s">
        <v>148</v>
      </c>
      <c r="B45" s="6" t="s">
        <v>70</v>
      </c>
      <c r="C45" s="5" t="s">
        <v>71</v>
      </c>
      <c r="D45" s="6" t="s">
        <v>14</v>
      </c>
      <c r="E45" s="6" t="s">
        <v>27</v>
      </c>
      <c r="F45" s="7">
        <v>4</v>
      </c>
      <c r="G45" s="8">
        <v>88.61</v>
      </c>
      <c r="H45" s="9">
        <v>354.44</v>
      </c>
      <c r="I45" s="23">
        <f t="shared" si="0"/>
        <v>0</v>
      </c>
      <c r="J45" s="24">
        <f t="shared" si="1"/>
        <v>354.44</v>
      </c>
    </row>
    <row r="46" spans="1:10" ht="15.75" customHeight="1">
      <c r="A46" s="5" t="s">
        <v>149</v>
      </c>
      <c r="B46" s="6" t="s">
        <v>150</v>
      </c>
      <c r="C46" s="5" t="s">
        <v>151</v>
      </c>
      <c r="D46" s="6" t="s">
        <v>50</v>
      </c>
      <c r="E46" s="6" t="s">
        <v>90</v>
      </c>
      <c r="F46" s="7">
        <v>86</v>
      </c>
      <c r="G46" s="8">
        <v>140.74</v>
      </c>
      <c r="H46" s="9">
        <v>12103.64</v>
      </c>
      <c r="I46" s="23">
        <f t="shared" si="0"/>
        <v>0</v>
      </c>
      <c r="J46" s="24">
        <f t="shared" si="1"/>
        <v>12103.64</v>
      </c>
    </row>
    <row r="47" spans="1:10" ht="15.75" customHeight="1">
      <c r="A47" s="5" t="s">
        <v>152</v>
      </c>
      <c r="B47" s="6" t="s">
        <v>153</v>
      </c>
      <c r="C47" s="5" t="s">
        <v>154</v>
      </c>
      <c r="D47" s="6" t="s">
        <v>14</v>
      </c>
      <c r="E47" s="6" t="s">
        <v>27</v>
      </c>
      <c r="F47" s="7">
        <v>34.6</v>
      </c>
      <c r="G47" s="8">
        <v>151</v>
      </c>
      <c r="H47" s="9">
        <v>5224.6000000000004</v>
      </c>
      <c r="I47" s="23">
        <f t="shared" si="0"/>
        <v>0</v>
      </c>
      <c r="J47" s="24">
        <f t="shared" si="1"/>
        <v>5224.6000000000004</v>
      </c>
    </row>
    <row r="48" spans="1:10" ht="19.5" customHeight="1">
      <c r="A48" s="3" t="s">
        <v>155</v>
      </c>
      <c r="B48" s="10" t="s">
        <v>156</v>
      </c>
      <c r="C48" s="11"/>
      <c r="D48" s="11"/>
      <c r="E48" s="11"/>
      <c r="F48" s="11"/>
      <c r="G48" s="12"/>
      <c r="H48" s="4">
        <v>3558.2</v>
      </c>
      <c r="I48" s="23">
        <f t="shared" si="0"/>
        <v>0</v>
      </c>
      <c r="J48" s="24">
        <f t="shared" si="1"/>
        <v>3558.2</v>
      </c>
    </row>
    <row r="49" spans="1:10" ht="15.75" customHeight="1">
      <c r="A49" s="5" t="s">
        <v>157</v>
      </c>
      <c r="B49" s="6" t="s">
        <v>88</v>
      </c>
      <c r="C49" s="5" t="s">
        <v>89</v>
      </c>
      <c r="D49" s="6" t="s">
        <v>50</v>
      </c>
      <c r="E49" s="6" t="s">
        <v>90</v>
      </c>
      <c r="F49" s="7">
        <v>8.5</v>
      </c>
      <c r="G49" s="8">
        <v>162.91999999999999</v>
      </c>
      <c r="H49" s="9">
        <v>1384.82</v>
      </c>
      <c r="I49" s="23">
        <f t="shared" si="0"/>
        <v>0</v>
      </c>
      <c r="J49" s="24">
        <f t="shared" si="1"/>
        <v>1384.82</v>
      </c>
    </row>
    <row r="50" spans="1:10" ht="15.75" customHeight="1">
      <c r="A50" s="5" t="s">
        <v>158</v>
      </c>
      <c r="B50" s="6" t="s">
        <v>96</v>
      </c>
      <c r="C50" s="5" t="s">
        <v>97</v>
      </c>
      <c r="D50" s="6" t="s">
        <v>14</v>
      </c>
      <c r="E50" s="6" t="s">
        <v>41</v>
      </c>
      <c r="F50" s="7">
        <v>26</v>
      </c>
      <c r="G50" s="8">
        <v>47.63</v>
      </c>
      <c r="H50" s="9">
        <v>1238.3800000000001</v>
      </c>
      <c r="I50" s="23">
        <f t="shared" si="0"/>
        <v>0</v>
      </c>
      <c r="J50" s="24">
        <f t="shared" si="1"/>
        <v>1238.3800000000001</v>
      </c>
    </row>
    <row r="51" spans="1:10" ht="15.75" customHeight="1">
      <c r="A51" s="5" t="s">
        <v>159</v>
      </c>
      <c r="B51" s="6" t="s">
        <v>160</v>
      </c>
      <c r="C51" s="5" t="s">
        <v>161</v>
      </c>
      <c r="D51" s="6" t="s">
        <v>50</v>
      </c>
      <c r="E51" s="6" t="s">
        <v>90</v>
      </c>
      <c r="F51" s="7">
        <v>8.5</v>
      </c>
      <c r="G51" s="8">
        <v>110</v>
      </c>
      <c r="H51" s="9">
        <v>935</v>
      </c>
      <c r="I51" s="23">
        <f t="shared" si="0"/>
        <v>0</v>
      </c>
      <c r="J51" s="24">
        <f t="shared" si="1"/>
        <v>935</v>
      </c>
    </row>
    <row r="52" spans="1:10" ht="19.5" customHeight="1">
      <c r="A52" s="3" t="s">
        <v>162</v>
      </c>
      <c r="B52" s="10" t="s">
        <v>163</v>
      </c>
      <c r="C52" s="11"/>
      <c r="D52" s="11"/>
      <c r="E52" s="11"/>
      <c r="F52" s="11"/>
      <c r="G52" s="12"/>
      <c r="H52" s="4">
        <v>1545.53</v>
      </c>
      <c r="I52" s="23">
        <f t="shared" si="0"/>
        <v>0</v>
      </c>
      <c r="J52" s="24">
        <f t="shared" si="1"/>
        <v>1545.53</v>
      </c>
    </row>
    <row r="53" spans="1:10" ht="15.75" customHeight="1">
      <c r="A53" s="5" t="s">
        <v>164</v>
      </c>
      <c r="B53" s="6" t="s">
        <v>165</v>
      </c>
      <c r="C53" s="5" t="s">
        <v>166</v>
      </c>
      <c r="D53" s="6" t="s">
        <v>14</v>
      </c>
      <c r="E53" s="6" t="s">
        <v>19</v>
      </c>
      <c r="F53" s="7">
        <v>4.91</v>
      </c>
      <c r="G53" s="8">
        <v>215.73</v>
      </c>
      <c r="H53" s="9">
        <v>1059.23</v>
      </c>
      <c r="I53" s="23">
        <f t="shared" si="0"/>
        <v>0</v>
      </c>
      <c r="J53" s="24">
        <f t="shared" si="1"/>
        <v>1059.23</v>
      </c>
    </row>
    <row r="54" spans="1:10" ht="15.75" customHeight="1">
      <c r="A54" s="5" t="s">
        <v>167</v>
      </c>
      <c r="B54" s="6" t="s">
        <v>96</v>
      </c>
      <c r="C54" s="5" t="s">
        <v>97</v>
      </c>
      <c r="D54" s="6" t="s">
        <v>14</v>
      </c>
      <c r="E54" s="6" t="s">
        <v>41</v>
      </c>
      <c r="F54" s="7">
        <v>10.210000000000001</v>
      </c>
      <c r="G54" s="8">
        <v>47.63</v>
      </c>
      <c r="H54" s="9">
        <v>486.3</v>
      </c>
      <c r="I54" s="23">
        <f t="shared" si="0"/>
        <v>0</v>
      </c>
      <c r="J54" s="24">
        <f t="shared" si="1"/>
        <v>486.3</v>
      </c>
    </row>
    <row r="55" spans="1:10" ht="19.5" customHeight="1">
      <c r="A55" s="3" t="s">
        <v>168</v>
      </c>
      <c r="B55" s="10" t="s">
        <v>169</v>
      </c>
      <c r="C55" s="11"/>
      <c r="D55" s="11"/>
      <c r="E55" s="11"/>
      <c r="F55" s="11"/>
      <c r="G55" s="12"/>
      <c r="H55" s="4">
        <v>1599.83</v>
      </c>
      <c r="I55" s="23">
        <f t="shared" si="0"/>
        <v>0</v>
      </c>
      <c r="J55" s="24">
        <f t="shared" si="1"/>
        <v>1599.83</v>
      </c>
    </row>
    <row r="56" spans="1:10" ht="15.75" customHeight="1">
      <c r="A56" s="5" t="s">
        <v>170</v>
      </c>
      <c r="B56" s="6" t="s">
        <v>165</v>
      </c>
      <c r="C56" s="5" t="s">
        <v>166</v>
      </c>
      <c r="D56" s="6" t="s">
        <v>14</v>
      </c>
      <c r="E56" s="6" t="s">
        <v>19</v>
      </c>
      <c r="F56" s="7">
        <v>4.91</v>
      </c>
      <c r="G56" s="8">
        <v>215.73</v>
      </c>
      <c r="H56" s="9">
        <v>1059.23</v>
      </c>
      <c r="I56" s="23">
        <f t="shared" si="0"/>
        <v>0</v>
      </c>
      <c r="J56" s="24">
        <f t="shared" si="1"/>
        <v>1059.23</v>
      </c>
    </row>
    <row r="57" spans="1:10" ht="15.75" customHeight="1">
      <c r="A57" s="5" t="s">
        <v>171</v>
      </c>
      <c r="B57" s="6" t="s">
        <v>96</v>
      </c>
      <c r="C57" s="5" t="s">
        <v>97</v>
      </c>
      <c r="D57" s="6" t="s">
        <v>14</v>
      </c>
      <c r="E57" s="6" t="s">
        <v>41</v>
      </c>
      <c r="F57" s="7">
        <v>11.35</v>
      </c>
      <c r="G57" s="8">
        <v>47.63</v>
      </c>
      <c r="H57" s="9">
        <v>540.6</v>
      </c>
      <c r="I57" s="23">
        <f t="shared" si="0"/>
        <v>0</v>
      </c>
      <c r="J57" s="24">
        <f t="shared" si="1"/>
        <v>540.6</v>
      </c>
    </row>
    <row r="58" spans="1:10" ht="19.5" customHeight="1">
      <c r="A58" s="3" t="s">
        <v>172</v>
      </c>
      <c r="B58" s="10" t="s">
        <v>173</v>
      </c>
      <c r="C58" s="11"/>
      <c r="D58" s="11"/>
      <c r="E58" s="11"/>
      <c r="F58" s="11"/>
      <c r="G58" s="12"/>
      <c r="H58" s="4">
        <v>1318.46</v>
      </c>
      <c r="I58" s="23">
        <f t="shared" si="0"/>
        <v>0</v>
      </c>
      <c r="J58" s="24">
        <f t="shared" si="1"/>
        <v>1318.46</v>
      </c>
    </row>
    <row r="59" spans="1:10" ht="15.75" customHeight="1">
      <c r="A59" s="5" t="s">
        <v>174</v>
      </c>
      <c r="B59" s="6" t="s">
        <v>175</v>
      </c>
      <c r="C59" s="5" t="s">
        <v>176</v>
      </c>
      <c r="D59" s="6" t="s">
        <v>177</v>
      </c>
      <c r="E59" s="6" t="s">
        <v>178</v>
      </c>
      <c r="F59" s="7">
        <v>286</v>
      </c>
      <c r="G59" s="8">
        <v>4.6100000000000003</v>
      </c>
      <c r="H59" s="9">
        <v>1318.46</v>
      </c>
      <c r="I59" s="23">
        <f t="shared" si="0"/>
        <v>0</v>
      </c>
      <c r="J59" s="24">
        <f t="shared" si="1"/>
        <v>1318.46</v>
      </c>
    </row>
    <row r="60" spans="1:10" ht="15" customHeight="1">
      <c r="A60" s="1"/>
      <c r="B60" s="1"/>
      <c r="C60" s="1"/>
      <c r="D60" s="1"/>
      <c r="E60" s="1"/>
      <c r="F60" s="13" t="s">
        <v>179</v>
      </c>
      <c r="G60" s="14"/>
      <c r="H60" s="4">
        <v>97375.73</v>
      </c>
      <c r="I60" s="23">
        <f t="shared" si="0"/>
        <v>0</v>
      </c>
      <c r="J60" s="24">
        <f t="shared" si="1"/>
        <v>97375.73</v>
      </c>
    </row>
    <row r="61" spans="1:10" ht="15" customHeight="1">
      <c r="A61" s="1"/>
      <c r="B61" s="1"/>
      <c r="C61" s="1"/>
      <c r="D61" s="1"/>
      <c r="E61" s="1"/>
      <c r="F61" s="13" t="s">
        <v>180</v>
      </c>
      <c r="G61" s="14"/>
      <c r="H61" s="4">
        <v>412783.94</v>
      </c>
      <c r="I61" s="23">
        <f t="shared" si="0"/>
        <v>0</v>
      </c>
      <c r="J61" s="24">
        <f t="shared" si="1"/>
        <v>412783.94</v>
      </c>
    </row>
    <row r="62" spans="1:10" ht="15" customHeight="1">
      <c r="A62" s="1"/>
      <c r="B62" s="1"/>
      <c r="C62" s="1"/>
      <c r="D62" s="1"/>
      <c r="E62" s="1"/>
      <c r="F62" s="13" t="s">
        <v>181</v>
      </c>
      <c r="G62" s="14"/>
      <c r="H62" s="4">
        <v>510159.67</v>
      </c>
      <c r="I62" s="23">
        <f t="shared" si="0"/>
        <v>0</v>
      </c>
      <c r="J62" s="24">
        <f t="shared" si="1"/>
        <v>510159.67</v>
      </c>
    </row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</sheetData>
  <mergeCells count="13">
    <mergeCell ref="F62:G62"/>
    <mergeCell ref="A1:H1"/>
    <mergeCell ref="B2:G2"/>
    <mergeCell ref="B4:G4"/>
    <mergeCell ref="B13:G13"/>
    <mergeCell ref="B26:G26"/>
    <mergeCell ref="B31:G31"/>
    <mergeCell ref="B48:G48"/>
    <mergeCell ref="B52:G52"/>
    <mergeCell ref="B55:G55"/>
    <mergeCell ref="B58:G58"/>
    <mergeCell ref="F60:G60"/>
    <mergeCell ref="F61:G61"/>
  </mergeCells>
  <pageMargins left="0.7" right="0.7" top="0.75" bottom="0.7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03E5-1752-4218-8D80-FA4EA1040320}">
  <dimension ref="A1:M1000"/>
  <sheetViews>
    <sheetView topLeftCell="A13" zoomScale="120" zoomScaleNormal="120" workbookViewId="0">
      <selection activeCell="C45" sqref="C45:C46"/>
    </sheetView>
  </sheetViews>
  <sheetFormatPr defaultColWidth="14.42578125" defaultRowHeight="15"/>
  <cols>
    <col min="1" max="1" width="7.42578125" customWidth="1"/>
    <col min="2" max="2" width="27.85546875" customWidth="1"/>
    <col min="3" max="3" width="11" customWidth="1"/>
    <col min="4" max="7" width="9.42578125" customWidth="1"/>
    <col min="8" max="8" width="9.7109375" customWidth="1"/>
    <col min="9" max="9" width="1.28515625" customWidth="1"/>
    <col min="10" max="10" width="9.42578125" customWidth="1"/>
    <col min="11" max="11" width="11.28515625" bestFit="1" customWidth="1"/>
    <col min="12" max="26" width="8.7109375" customWidth="1"/>
  </cols>
  <sheetData>
    <row r="1" spans="1:11" ht="162" customHeight="1">
      <c r="A1" s="15"/>
      <c r="B1" s="14"/>
      <c r="C1" s="14"/>
      <c r="D1" s="14"/>
      <c r="E1" s="14"/>
      <c r="F1" s="14"/>
      <c r="G1" s="14"/>
      <c r="H1" s="14"/>
      <c r="I1" s="1"/>
      <c r="J1" s="1"/>
      <c r="K1" s="1"/>
    </row>
    <row r="2" spans="1:11" ht="15.75" customHeight="1">
      <c r="A2" s="25" t="s">
        <v>186</v>
      </c>
      <c r="B2" s="25" t="s">
        <v>187</v>
      </c>
      <c r="C2" s="25" t="s">
        <v>188</v>
      </c>
      <c r="D2" s="25" t="s">
        <v>189</v>
      </c>
      <c r="E2" s="25" t="s">
        <v>190</v>
      </c>
      <c r="F2" s="25" t="s">
        <v>191</v>
      </c>
      <c r="G2" s="25" t="s">
        <v>192</v>
      </c>
      <c r="H2" s="26" t="s">
        <v>193</v>
      </c>
      <c r="I2" s="12"/>
      <c r="J2" s="25" t="s">
        <v>194</v>
      </c>
      <c r="K2" s="27" t="s">
        <v>195</v>
      </c>
    </row>
    <row r="3" spans="1:11" ht="12" customHeight="1">
      <c r="A3" s="28" t="s">
        <v>196</v>
      </c>
      <c r="B3" s="29" t="s">
        <v>197</v>
      </c>
      <c r="C3" s="30">
        <v>64843.06</v>
      </c>
      <c r="D3" s="31">
        <v>1</v>
      </c>
      <c r="E3" s="32"/>
      <c r="F3" s="32"/>
      <c r="G3" s="32"/>
      <c r="H3" s="33"/>
      <c r="I3" s="34"/>
      <c r="J3" s="32"/>
      <c r="K3" s="35">
        <v>1</v>
      </c>
    </row>
    <row r="4" spans="1:11" ht="12.75" customHeight="1">
      <c r="A4" s="36"/>
      <c r="B4" s="36"/>
      <c r="C4" s="36"/>
      <c r="D4" s="37">
        <v>64843.06</v>
      </c>
      <c r="E4" s="38"/>
      <c r="F4" s="38"/>
      <c r="G4" s="38"/>
      <c r="H4" s="39"/>
      <c r="I4" s="40"/>
      <c r="J4" s="38"/>
      <c r="K4" s="41">
        <v>64843.06</v>
      </c>
    </row>
    <row r="5" spans="1:11" ht="12" customHeight="1">
      <c r="A5" s="28" t="s">
        <v>198</v>
      </c>
      <c r="B5" s="29" t="s">
        <v>199</v>
      </c>
      <c r="C5" s="30">
        <v>216247.46</v>
      </c>
      <c r="D5" s="32"/>
      <c r="E5" s="31">
        <v>0.1</v>
      </c>
      <c r="F5" s="31">
        <v>0.2</v>
      </c>
      <c r="G5" s="31">
        <v>0.4</v>
      </c>
      <c r="H5" s="42">
        <v>0.2</v>
      </c>
      <c r="I5" s="43"/>
      <c r="J5" s="31">
        <v>0.1</v>
      </c>
      <c r="K5" s="35">
        <v>1</v>
      </c>
    </row>
    <row r="6" spans="1:11" ht="12.75" customHeight="1">
      <c r="A6" s="36"/>
      <c r="B6" s="36"/>
      <c r="C6" s="36"/>
      <c r="D6" s="38"/>
      <c r="E6" s="37">
        <v>21624.75</v>
      </c>
      <c r="F6" s="37">
        <v>43249.49</v>
      </c>
      <c r="G6" s="37">
        <v>86498.98</v>
      </c>
      <c r="H6" s="44">
        <v>43249.49</v>
      </c>
      <c r="I6" s="12"/>
      <c r="J6" s="37">
        <v>21624.75</v>
      </c>
      <c r="K6" s="41">
        <v>216247.46</v>
      </c>
    </row>
    <row r="7" spans="1:11" ht="12" customHeight="1">
      <c r="A7" s="28" t="s">
        <v>200</v>
      </c>
      <c r="B7" s="29" t="s">
        <v>201</v>
      </c>
      <c r="C7" s="30">
        <v>73098.12</v>
      </c>
      <c r="D7" s="32"/>
      <c r="E7" s="31">
        <v>0.1</v>
      </c>
      <c r="F7" s="31">
        <v>0.2</v>
      </c>
      <c r="G7" s="31">
        <v>0.3</v>
      </c>
      <c r="H7" s="42">
        <v>0.3</v>
      </c>
      <c r="I7" s="43"/>
      <c r="J7" s="31">
        <v>0.1</v>
      </c>
      <c r="K7" s="35">
        <v>1</v>
      </c>
    </row>
    <row r="8" spans="1:11" ht="12.75" customHeight="1">
      <c r="A8" s="36"/>
      <c r="B8" s="36"/>
      <c r="C8" s="36"/>
      <c r="D8" s="38"/>
      <c r="E8" s="37">
        <v>7309.81</v>
      </c>
      <c r="F8" s="37">
        <v>14619.62</v>
      </c>
      <c r="G8" s="37">
        <v>21929.439999999999</v>
      </c>
      <c r="H8" s="44">
        <v>21929.439999999999</v>
      </c>
      <c r="I8" s="12"/>
      <c r="J8" s="37">
        <v>7309.81</v>
      </c>
      <c r="K8" s="41">
        <v>73098.12</v>
      </c>
    </row>
    <row r="9" spans="1:11" ht="12" customHeight="1">
      <c r="A9" s="28" t="s">
        <v>202</v>
      </c>
      <c r="B9" s="29" t="s">
        <v>203</v>
      </c>
      <c r="C9" s="30">
        <v>50573.279999999999</v>
      </c>
      <c r="D9" s="32"/>
      <c r="E9" s="31">
        <v>0.1</v>
      </c>
      <c r="F9" s="31">
        <v>0.2</v>
      </c>
      <c r="G9" s="31">
        <v>0.3</v>
      </c>
      <c r="H9" s="42">
        <v>0.3</v>
      </c>
      <c r="I9" s="43"/>
      <c r="J9" s="31">
        <v>0.1</v>
      </c>
      <c r="K9" s="35">
        <v>1</v>
      </c>
    </row>
    <row r="10" spans="1:11" ht="12.75" customHeight="1">
      <c r="A10" s="36"/>
      <c r="B10" s="36"/>
      <c r="C10" s="36"/>
      <c r="D10" s="38"/>
      <c r="E10" s="37">
        <v>5057.33</v>
      </c>
      <c r="F10" s="37">
        <v>10114.66</v>
      </c>
      <c r="G10" s="37">
        <v>15171.98</v>
      </c>
      <c r="H10" s="44">
        <v>15171.98</v>
      </c>
      <c r="I10" s="12"/>
      <c r="J10" s="37">
        <v>5057.33</v>
      </c>
      <c r="K10" s="41">
        <v>50573.279999999999</v>
      </c>
    </row>
    <row r="11" spans="1:11" ht="12" customHeight="1">
      <c r="A11" s="28" t="s">
        <v>204</v>
      </c>
      <c r="B11" s="29" t="s">
        <v>205</v>
      </c>
      <c r="C11" s="30">
        <v>3558.2</v>
      </c>
      <c r="D11" s="32"/>
      <c r="E11" s="32"/>
      <c r="F11" s="31">
        <v>0.2</v>
      </c>
      <c r="G11" s="31">
        <v>0.3</v>
      </c>
      <c r="H11" s="42">
        <v>0.4</v>
      </c>
      <c r="I11" s="43"/>
      <c r="J11" s="31">
        <v>0.1</v>
      </c>
      <c r="K11" s="35">
        <v>1</v>
      </c>
    </row>
    <row r="12" spans="1:11" ht="12.75" customHeight="1">
      <c r="A12" s="36"/>
      <c r="B12" s="36"/>
      <c r="C12" s="36"/>
      <c r="D12" s="38"/>
      <c r="E12" s="38"/>
      <c r="F12" s="37">
        <v>711.64</v>
      </c>
      <c r="G12" s="37">
        <v>1067.46</v>
      </c>
      <c r="H12" s="44">
        <v>1423.28</v>
      </c>
      <c r="I12" s="12"/>
      <c r="J12" s="37">
        <v>355.82</v>
      </c>
      <c r="K12" s="41">
        <v>3558.2</v>
      </c>
    </row>
    <row r="13" spans="1:11" ht="12" customHeight="1">
      <c r="A13" s="28" t="s">
        <v>206</v>
      </c>
      <c r="B13" s="29" t="s">
        <v>207</v>
      </c>
      <c r="C13" s="30">
        <v>1545.53</v>
      </c>
      <c r="D13" s="32"/>
      <c r="E13" s="32"/>
      <c r="F13" s="31">
        <v>0.1</v>
      </c>
      <c r="G13" s="31">
        <v>0.4</v>
      </c>
      <c r="H13" s="42">
        <v>0.4</v>
      </c>
      <c r="I13" s="43"/>
      <c r="J13" s="31">
        <v>0.1</v>
      </c>
      <c r="K13" s="35">
        <v>1</v>
      </c>
    </row>
    <row r="14" spans="1:11" ht="12.75" customHeight="1">
      <c r="A14" s="36"/>
      <c r="B14" s="36"/>
      <c r="C14" s="36"/>
      <c r="D14" s="38"/>
      <c r="E14" s="38"/>
      <c r="F14" s="37">
        <v>154.55000000000001</v>
      </c>
      <c r="G14" s="37">
        <v>618.21</v>
      </c>
      <c r="H14" s="44">
        <v>618.21</v>
      </c>
      <c r="I14" s="12"/>
      <c r="J14" s="37">
        <v>154.56</v>
      </c>
      <c r="K14" s="41">
        <v>1545.53</v>
      </c>
    </row>
    <row r="15" spans="1:11" ht="12" customHeight="1">
      <c r="A15" s="28" t="s">
        <v>208</v>
      </c>
      <c r="B15" s="29" t="s">
        <v>209</v>
      </c>
      <c r="C15" s="30">
        <v>1599.83</v>
      </c>
      <c r="D15" s="32"/>
      <c r="E15" s="32"/>
      <c r="F15" s="31">
        <v>0.1</v>
      </c>
      <c r="G15" s="31">
        <v>0.4</v>
      </c>
      <c r="H15" s="42">
        <v>0.4</v>
      </c>
      <c r="I15" s="43"/>
      <c r="J15" s="31">
        <v>0.1</v>
      </c>
      <c r="K15" s="35">
        <v>1</v>
      </c>
    </row>
    <row r="16" spans="1:11" ht="12.75" customHeight="1">
      <c r="A16" s="36"/>
      <c r="B16" s="36"/>
      <c r="C16" s="36"/>
      <c r="D16" s="38"/>
      <c r="E16" s="38"/>
      <c r="F16" s="37">
        <v>159.97999999999999</v>
      </c>
      <c r="G16" s="37">
        <v>639.92999999999995</v>
      </c>
      <c r="H16" s="44">
        <v>639.92999999999995</v>
      </c>
      <c r="I16" s="12"/>
      <c r="J16" s="37">
        <v>159.99</v>
      </c>
      <c r="K16" s="41">
        <v>1599.83</v>
      </c>
    </row>
    <row r="17" spans="1:13" ht="12" customHeight="1">
      <c r="A17" s="28" t="s">
        <v>210</v>
      </c>
      <c r="B17" s="29" t="s">
        <v>211</v>
      </c>
      <c r="C17" s="30">
        <v>1318.46</v>
      </c>
      <c r="D17" s="32"/>
      <c r="E17" s="32"/>
      <c r="F17" s="32"/>
      <c r="G17" s="32"/>
      <c r="H17" s="33"/>
      <c r="I17" s="34"/>
      <c r="J17" s="31">
        <v>1</v>
      </c>
      <c r="K17" s="35">
        <v>1</v>
      </c>
    </row>
    <row r="18" spans="1:13" ht="12.75" customHeight="1">
      <c r="A18" s="36"/>
      <c r="B18" s="36"/>
      <c r="C18" s="36"/>
      <c r="D18" s="38"/>
      <c r="E18" s="38"/>
      <c r="F18" s="38"/>
      <c r="G18" s="38"/>
      <c r="H18" s="39"/>
      <c r="I18" s="40"/>
      <c r="J18" s="37">
        <v>1318.46</v>
      </c>
      <c r="K18" s="41">
        <v>1318.46</v>
      </c>
    </row>
    <row r="19" spans="1:13" ht="12" customHeight="1">
      <c r="A19" s="28" t="s">
        <v>212</v>
      </c>
      <c r="B19" s="29" t="s">
        <v>213</v>
      </c>
      <c r="C19" s="30">
        <v>97375.73</v>
      </c>
      <c r="D19" s="31">
        <v>0.15710000000000002</v>
      </c>
      <c r="E19" s="31">
        <v>8.2299999999999998E-2</v>
      </c>
      <c r="F19" s="31">
        <v>0.16719999999999999</v>
      </c>
      <c r="G19" s="31">
        <v>0.30510000000000004</v>
      </c>
      <c r="H19" s="42">
        <v>0.20120000000000002</v>
      </c>
      <c r="I19" s="43"/>
      <c r="J19" s="31">
        <v>8.7100000000000011E-2</v>
      </c>
      <c r="K19" s="35">
        <v>1</v>
      </c>
    </row>
    <row r="20" spans="1:13" ht="12.75" customHeight="1">
      <c r="A20" s="36"/>
      <c r="B20" s="36"/>
      <c r="C20" s="36"/>
      <c r="D20" s="37">
        <v>15297.73</v>
      </c>
      <c r="E20" s="37">
        <v>8014.02</v>
      </c>
      <c r="F20" s="37">
        <v>16281.22</v>
      </c>
      <c r="G20" s="37">
        <v>29709.34</v>
      </c>
      <c r="H20" s="44">
        <v>19592</v>
      </c>
      <c r="I20" s="12"/>
      <c r="J20" s="37">
        <v>8481.42</v>
      </c>
      <c r="K20" s="41">
        <v>97375.73</v>
      </c>
    </row>
    <row r="21" spans="1:13" ht="12" customHeight="1">
      <c r="A21" s="45"/>
      <c r="B21" s="46"/>
      <c r="C21" s="47">
        <v>510159.67</v>
      </c>
      <c r="D21" s="48">
        <v>80140.789999999994</v>
      </c>
      <c r="E21" s="48">
        <v>42005.91</v>
      </c>
      <c r="F21" s="48">
        <v>85291.16</v>
      </c>
      <c r="G21" s="48">
        <v>155635.34</v>
      </c>
      <c r="H21" s="49">
        <v>102624.33</v>
      </c>
      <c r="I21" s="43"/>
      <c r="J21" s="48">
        <v>44462.14</v>
      </c>
      <c r="K21" s="50">
        <v>510159.67</v>
      </c>
    </row>
    <row r="22" spans="1:13" ht="12.75" customHeight="1">
      <c r="A22" s="51"/>
      <c r="B22" s="52"/>
      <c r="C22" s="53"/>
      <c r="D22" s="37">
        <v>80140.789999999994</v>
      </c>
      <c r="E22" s="37">
        <v>122146.7</v>
      </c>
      <c r="F22" s="37">
        <v>207437.86</v>
      </c>
      <c r="G22" s="37">
        <v>363073.2</v>
      </c>
      <c r="H22" s="44">
        <v>465697.53</v>
      </c>
      <c r="I22" s="12"/>
      <c r="J22" s="37">
        <v>510159.67</v>
      </c>
      <c r="K22" s="36"/>
    </row>
    <row r="23" spans="1:13" ht="15.75" customHeight="1"/>
    <row r="24" spans="1:13" ht="15.75" customHeight="1"/>
    <row r="25" spans="1:13" ht="25.5" customHeight="1">
      <c r="A25" s="57" t="s">
        <v>214</v>
      </c>
      <c r="B25" s="57"/>
      <c r="C25" s="57"/>
      <c r="D25" s="57"/>
      <c r="E25" s="57"/>
      <c r="F25" s="57"/>
      <c r="G25" s="57"/>
      <c r="H25" s="57"/>
      <c r="I25" s="57"/>
      <c r="J25" s="54">
        <f>'PLANILHA ORÇAMENTÁRIA CECAL'!I2</f>
        <v>0</v>
      </c>
      <c r="K25" s="12"/>
      <c r="L25" s="55"/>
      <c r="M25" s="55"/>
    </row>
    <row r="26" spans="1:13" ht="15.75" customHeight="1">
      <c r="A26" s="25" t="s">
        <v>186</v>
      </c>
      <c r="B26" s="25" t="s">
        <v>187</v>
      </c>
      <c r="C26" s="25" t="s">
        <v>188</v>
      </c>
      <c r="D26" s="25" t="s">
        <v>189</v>
      </c>
      <c r="E26" s="25" t="s">
        <v>190</v>
      </c>
      <c r="F26" s="25" t="s">
        <v>191</v>
      </c>
      <c r="G26" s="25" t="s">
        <v>192</v>
      </c>
      <c r="H26" s="26" t="s">
        <v>193</v>
      </c>
      <c r="I26" s="12"/>
      <c r="J26" s="25" t="s">
        <v>194</v>
      </c>
      <c r="K26" s="27" t="s">
        <v>195</v>
      </c>
    </row>
    <row r="27" spans="1:13" ht="12" customHeight="1">
      <c r="A27" s="28" t="s">
        <v>196</v>
      </c>
      <c r="B27" s="29" t="s">
        <v>197</v>
      </c>
      <c r="C27" s="30">
        <f>C3-(C3*$J$25)</f>
        <v>64843.06</v>
      </c>
      <c r="D27" s="31">
        <v>1</v>
      </c>
      <c r="E27" s="32"/>
      <c r="F27" s="32"/>
      <c r="G27" s="32"/>
      <c r="H27" s="33"/>
      <c r="I27" s="34"/>
      <c r="J27" s="32"/>
      <c r="K27" s="35">
        <v>1</v>
      </c>
    </row>
    <row r="28" spans="1:13" ht="12.75" customHeight="1">
      <c r="A28" s="36"/>
      <c r="B28" s="36"/>
      <c r="C28" s="36"/>
      <c r="D28" s="56">
        <f>D4-(D4*$J$25)</f>
        <v>64843.06</v>
      </c>
      <c r="E28" s="38"/>
      <c r="F28" s="38"/>
      <c r="G28" s="38"/>
      <c r="H28" s="39"/>
      <c r="I28" s="40"/>
      <c r="J28" s="38"/>
      <c r="K28" s="41">
        <f>SUM(D28,E28,F28,G28,H28,J28)</f>
        <v>64843.06</v>
      </c>
    </row>
    <row r="29" spans="1:13" ht="12" customHeight="1">
      <c r="A29" s="28" t="s">
        <v>198</v>
      </c>
      <c r="B29" s="29" t="s">
        <v>199</v>
      </c>
      <c r="C29" s="30">
        <f t="shared" ref="C29" si="0">C5-(C5*$J$25)</f>
        <v>216247.46</v>
      </c>
      <c r="D29" s="32"/>
      <c r="E29" s="31">
        <v>0.1</v>
      </c>
      <c r="F29" s="31">
        <v>0.2</v>
      </c>
      <c r="G29" s="31">
        <v>0.4</v>
      </c>
      <c r="H29" s="42">
        <v>0.2</v>
      </c>
      <c r="I29" s="43"/>
      <c r="J29" s="31">
        <v>0.1</v>
      </c>
      <c r="K29" s="35">
        <v>1</v>
      </c>
    </row>
    <row r="30" spans="1:13" ht="12.75" customHeight="1">
      <c r="A30" s="36"/>
      <c r="B30" s="36"/>
      <c r="C30" s="36"/>
      <c r="D30" s="38"/>
      <c r="E30" s="56">
        <f t="shared" ref="E30:J30" si="1">E6-(E6*$J$25)</f>
        <v>21624.75</v>
      </c>
      <c r="F30" s="56">
        <f t="shared" si="1"/>
        <v>43249.49</v>
      </c>
      <c r="G30" s="56">
        <f t="shared" si="1"/>
        <v>86498.98</v>
      </c>
      <c r="H30" s="56">
        <f t="shared" si="1"/>
        <v>43249.49</v>
      </c>
      <c r="I30" s="56"/>
      <c r="J30" s="56">
        <f t="shared" si="1"/>
        <v>21624.75</v>
      </c>
      <c r="K30" s="41">
        <f>SUM(D30,E30,F30,G30,H30,J30)</f>
        <v>216247.46</v>
      </c>
    </row>
    <row r="31" spans="1:13" ht="12" customHeight="1">
      <c r="A31" s="28" t="s">
        <v>200</v>
      </c>
      <c r="B31" s="29" t="s">
        <v>201</v>
      </c>
      <c r="C31" s="30">
        <f t="shared" ref="C31" si="2">C7-(C7*$J$25)</f>
        <v>73098.12</v>
      </c>
      <c r="D31" s="32"/>
      <c r="E31" s="31">
        <v>0.1</v>
      </c>
      <c r="F31" s="31">
        <v>0.2</v>
      </c>
      <c r="G31" s="31">
        <v>0.3</v>
      </c>
      <c r="H31" s="42">
        <v>0.3</v>
      </c>
      <c r="I31" s="43"/>
      <c r="J31" s="31">
        <v>0.1</v>
      </c>
      <c r="K31" s="35">
        <v>1</v>
      </c>
    </row>
    <row r="32" spans="1:13" ht="12.75" customHeight="1">
      <c r="A32" s="36"/>
      <c r="B32" s="36"/>
      <c r="C32" s="36"/>
      <c r="D32" s="38"/>
      <c r="E32" s="56">
        <f t="shared" ref="E32:J32" si="3">E8-(E8*$J$25)</f>
        <v>7309.81</v>
      </c>
      <c r="F32" s="56">
        <f t="shared" si="3"/>
        <v>14619.62</v>
      </c>
      <c r="G32" s="56">
        <f t="shared" si="3"/>
        <v>21929.439999999999</v>
      </c>
      <c r="H32" s="56">
        <f t="shared" si="3"/>
        <v>21929.439999999999</v>
      </c>
      <c r="I32" s="56"/>
      <c r="J32" s="56">
        <f t="shared" si="3"/>
        <v>7309.81</v>
      </c>
      <c r="K32" s="41">
        <f>SUM(D32,E32,F32,G32,H32,J32)</f>
        <v>73098.12</v>
      </c>
    </row>
    <row r="33" spans="1:11" ht="12" customHeight="1">
      <c r="A33" s="28" t="s">
        <v>202</v>
      </c>
      <c r="B33" s="29" t="s">
        <v>203</v>
      </c>
      <c r="C33" s="30">
        <f t="shared" ref="C33" si="4">C9-(C9*$J$25)</f>
        <v>50573.279999999999</v>
      </c>
      <c r="D33" s="32"/>
      <c r="E33" s="31">
        <v>0.1</v>
      </c>
      <c r="F33" s="31">
        <v>0.2</v>
      </c>
      <c r="G33" s="31">
        <v>0.3</v>
      </c>
      <c r="H33" s="42">
        <v>0.3</v>
      </c>
      <c r="I33" s="43"/>
      <c r="J33" s="31">
        <v>0.1</v>
      </c>
      <c r="K33" s="35">
        <v>1</v>
      </c>
    </row>
    <row r="34" spans="1:11" ht="12.75" customHeight="1">
      <c r="A34" s="36"/>
      <c r="B34" s="36"/>
      <c r="C34" s="36"/>
      <c r="D34" s="38"/>
      <c r="E34" s="56">
        <f t="shared" ref="E34:J34" si="5">E10-(E10*$J$25)</f>
        <v>5057.33</v>
      </c>
      <c r="F34" s="56">
        <f t="shared" si="5"/>
        <v>10114.66</v>
      </c>
      <c r="G34" s="56">
        <f t="shared" si="5"/>
        <v>15171.98</v>
      </c>
      <c r="H34" s="56">
        <f t="shared" si="5"/>
        <v>15171.98</v>
      </c>
      <c r="I34" s="56"/>
      <c r="J34" s="56">
        <f t="shared" si="5"/>
        <v>5057.33</v>
      </c>
      <c r="K34" s="41">
        <f>SUM(D34,E34,F34,G34,H34,J34)</f>
        <v>50573.279999999999</v>
      </c>
    </row>
    <row r="35" spans="1:11" ht="12" customHeight="1">
      <c r="A35" s="28" t="s">
        <v>204</v>
      </c>
      <c r="B35" s="29" t="s">
        <v>205</v>
      </c>
      <c r="C35" s="30">
        <f t="shared" ref="C35" si="6">C11-(C11*$J$25)</f>
        <v>3558.2</v>
      </c>
      <c r="D35" s="32"/>
      <c r="E35" s="32"/>
      <c r="F35" s="31">
        <v>0.2</v>
      </c>
      <c r="G35" s="31">
        <v>0.3</v>
      </c>
      <c r="H35" s="42">
        <v>0.4</v>
      </c>
      <c r="I35" s="43"/>
      <c r="J35" s="31">
        <v>0.1</v>
      </c>
      <c r="K35" s="35">
        <v>1</v>
      </c>
    </row>
    <row r="36" spans="1:11" ht="12.75" customHeight="1">
      <c r="A36" s="36"/>
      <c r="B36" s="36"/>
      <c r="C36" s="36"/>
      <c r="D36" s="38"/>
      <c r="E36" s="38"/>
      <c r="F36" s="56">
        <f t="shared" ref="F36:J36" si="7">F12-(F12*$J$25)</f>
        <v>711.64</v>
      </c>
      <c r="G36" s="56">
        <f t="shared" si="7"/>
        <v>1067.46</v>
      </c>
      <c r="H36" s="56">
        <f t="shared" si="7"/>
        <v>1423.28</v>
      </c>
      <c r="I36" s="56"/>
      <c r="J36" s="56">
        <f t="shared" si="7"/>
        <v>355.82</v>
      </c>
      <c r="K36" s="41">
        <f>SUM(D36,E36,F36,G36,H36,J36)</f>
        <v>3558.2000000000003</v>
      </c>
    </row>
    <row r="37" spans="1:11" ht="12" customHeight="1">
      <c r="A37" s="28" t="s">
        <v>206</v>
      </c>
      <c r="B37" s="29" t="s">
        <v>207</v>
      </c>
      <c r="C37" s="30">
        <f t="shared" ref="C37" si="8">C13-(C13*$J$25)</f>
        <v>1545.53</v>
      </c>
      <c r="D37" s="32"/>
      <c r="E37" s="32"/>
      <c r="F37" s="31">
        <v>0.1</v>
      </c>
      <c r="G37" s="31">
        <v>0.4</v>
      </c>
      <c r="H37" s="42">
        <v>0.4</v>
      </c>
      <c r="I37" s="43"/>
      <c r="J37" s="31">
        <v>0.1</v>
      </c>
      <c r="K37" s="35">
        <v>1</v>
      </c>
    </row>
    <row r="38" spans="1:11" ht="12.75" customHeight="1">
      <c r="A38" s="36"/>
      <c r="B38" s="36"/>
      <c r="C38" s="36"/>
      <c r="D38" s="38"/>
      <c r="E38" s="38"/>
      <c r="F38" s="56">
        <f t="shared" ref="F38:J38" si="9">F14-(F14*$J$25)</f>
        <v>154.55000000000001</v>
      </c>
      <c r="G38" s="56">
        <f t="shared" si="9"/>
        <v>618.21</v>
      </c>
      <c r="H38" s="56">
        <f t="shared" si="9"/>
        <v>618.21</v>
      </c>
      <c r="I38" s="56"/>
      <c r="J38" s="56">
        <f t="shared" si="9"/>
        <v>154.56</v>
      </c>
      <c r="K38" s="41">
        <f>SUM(D38,E38,F38,G38,H38,J38)</f>
        <v>1545.53</v>
      </c>
    </row>
    <row r="39" spans="1:11" ht="12" customHeight="1">
      <c r="A39" s="28" t="s">
        <v>208</v>
      </c>
      <c r="B39" s="29" t="s">
        <v>209</v>
      </c>
      <c r="C39" s="30">
        <f t="shared" ref="C39" si="10">C15-(C15*$J$25)</f>
        <v>1599.83</v>
      </c>
      <c r="D39" s="32"/>
      <c r="E39" s="32"/>
      <c r="F39" s="31">
        <v>0.1</v>
      </c>
      <c r="G39" s="31">
        <v>0.4</v>
      </c>
      <c r="H39" s="42">
        <v>0.4</v>
      </c>
      <c r="I39" s="43"/>
      <c r="J39" s="31">
        <v>0.1</v>
      </c>
      <c r="K39" s="35">
        <v>1</v>
      </c>
    </row>
    <row r="40" spans="1:11" ht="12.75" customHeight="1">
      <c r="A40" s="36"/>
      <c r="B40" s="36"/>
      <c r="C40" s="36"/>
      <c r="D40" s="38"/>
      <c r="E40" s="38"/>
      <c r="F40" s="56">
        <f t="shared" ref="F40:J40" si="11">F16-(F16*$J$25)</f>
        <v>159.97999999999999</v>
      </c>
      <c r="G40" s="56">
        <f t="shared" si="11"/>
        <v>639.92999999999995</v>
      </c>
      <c r="H40" s="56">
        <f t="shared" si="11"/>
        <v>639.92999999999995</v>
      </c>
      <c r="I40" s="56"/>
      <c r="J40" s="56">
        <f t="shared" si="11"/>
        <v>159.99</v>
      </c>
      <c r="K40" s="41">
        <f>SUM(D40,E40,F40,G40,H40,J40)</f>
        <v>1599.83</v>
      </c>
    </row>
    <row r="41" spans="1:11" ht="12" customHeight="1">
      <c r="A41" s="28" t="s">
        <v>210</v>
      </c>
      <c r="B41" s="29" t="s">
        <v>211</v>
      </c>
      <c r="C41" s="30">
        <f t="shared" ref="C41" si="12">C17-(C17*$J$25)</f>
        <v>1318.46</v>
      </c>
      <c r="D41" s="32"/>
      <c r="E41" s="32"/>
      <c r="F41" s="32"/>
      <c r="G41" s="32"/>
      <c r="H41" s="33"/>
      <c r="I41" s="34"/>
      <c r="J41" s="31">
        <v>1</v>
      </c>
      <c r="K41" s="35">
        <v>1</v>
      </c>
    </row>
    <row r="42" spans="1:11" ht="12.75" customHeight="1">
      <c r="A42" s="36"/>
      <c r="B42" s="36"/>
      <c r="C42" s="36"/>
      <c r="D42" s="38"/>
      <c r="E42" s="38"/>
      <c r="F42" s="38"/>
      <c r="G42" s="38"/>
      <c r="H42" s="39"/>
      <c r="I42" s="40"/>
      <c r="J42" s="56">
        <f>J18-(J18*$J$25)</f>
        <v>1318.46</v>
      </c>
      <c r="K42" s="41">
        <f>SUM(D42,E42,F42,G42,H42,J42)</f>
        <v>1318.46</v>
      </c>
    </row>
    <row r="43" spans="1:11" ht="12" customHeight="1">
      <c r="A43" s="28" t="s">
        <v>212</v>
      </c>
      <c r="B43" s="29" t="s">
        <v>213</v>
      </c>
      <c r="C43" s="30">
        <f t="shared" ref="C43" si="13">C19-(C19*$J$25)</f>
        <v>97375.73</v>
      </c>
      <c r="D43" s="31">
        <v>0.15710000000000002</v>
      </c>
      <c r="E43" s="31">
        <v>8.2299999999999998E-2</v>
      </c>
      <c r="F43" s="31">
        <v>0.16719999999999999</v>
      </c>
      <c r="G43" s="31">
        <v>0.30510000000000004</v>
      </c>
      <c r="H43" s="42">
        <v>0.20120000000000002</v>
      </c>
      <c r="I43" s="43"/>
      <c r="J43" s="31">
        <v>8.7100000000000011E-2</v>
      </c>
      <c r="K43" s="35">
        <v>1</v>
      </c>
    </row>
    <row r="44" spans="1:11" ht="12.75" customHeight="1">
      <c r="A44" s="36"/>
      <c r="B44" s="36"/>
      <c r="C44" s="36"/>
      <c r="D44" s="56">
        <f t="shared" ref="D44:J44" si="14">D20-(D20*$J$25)</f>
        <v>15297.73</v>
      </c>
      <c r="E44" s="56">
        <f t="shared" si="14"/>
        <v>8014.02</v>
      </c>
      <c r="F44" s="56">
        <f t="shared" si="14"/>
        <v>16281.22</v>
      </c>
      <c r="G44" s="56">
        <f t="shared" si="14"/>
        <v>29709.34</v>
      </c>
      <c r="H44" s="56">
        <f t="shared" si="14"/>
        <v>19592</v>
      </c>
      <c r="I44" s="56"/>
      <c r="J44" s="56">
        <f t="shared" si="14"/>
        <v>8481.42</v>
      </c>
      <c r="K44" s="41">
        <f>SUM(D44,E44,F44,G44,H44,J44)</f>
        <v>97375.73</v>
      </c>
    </row>
    <row r="45" spans="1:11" ht="12" customHeight="1">
      <c r="A45" s="45"/>
      <c r="B45" s="46"/>
      <c r="C45" s="47">
        <f>SUM(C27:C44)</f>
        <v>510159.6700000001</v>
      </c>
      <c r="D45" s="48">
        <f>SUM(D28,D30,D32,D34,D36,D38,D40,D42,D44)</f>
        <v>80140.789999999994</v>
      </c>
      <c r="E45" s="48">
        <f t="shared" ref="E45:J45" si="15">SUM(E28,E30,E32,E34,E36,E38,E40,E42,E44)</f>
        <v>42005.91</v>
      </c>
      <c r="F45" s="48">
        <f t="shared" si="15"/>
        <v>85291.16</v>
      </c>
      <c r="G45" s="48">
        <f t="shared" si="15"/>
        <v>155635.34</v>
      </c>
      <c r="H45" s="48">
        <f>SUM(H28,H30,H32,H34,H36,H38,H40,H42,H44)</f>
        <v>102624.32999999999</v>
      </c>
      <c r="I45" s="48"/>
      <c r="J45" s="48">
        <f>SUM(J28,J30,J32,J34,J36,J38,J40,J42,J44)</f>
        <v>44462.139999999992</v>
      </c>
      <c r="K45" s="50">
        <f>SUM(K28,K30,K32,K34,K36,K38,K40,K42,K44)</f>
        <v>510159.6700000001</v>
      </c>
    </row>
    <row r="46" spans="1:11" ht="12.75" customHeight="1">
      <c r="A46" s="51"/>
      <c r="B46" s="52"/>
      <c r="C46" s="53"/>
      <c r="D46" s="37">
        <f>D45</f>
        <v>80140.789999999994</v>
      </c>
      <c r="E46" s="37">
        <f>D46+E45</f>
        <v>122146.7</v>
      </c>
      <c r="F46" s="37">
        <f>E46+F45</f>
        <v>207437.86</v>
      </c>
      <c r="G46" s="37">
        <f>F46+G45</f>
        <v>363073.19999999995</v>
      </c>
      <c r="H46" s="44">
        <f>G46+H45</f>
        <v>465697.52999999991</v>
      </c>
      <c r="I46" s="12"/>
      <c r="J46" s="37">
        <f>H46+J45</f>
        <v>510159.66999999993</v>
      </c>
      <c r="K46" s="36"/>
    </row>
    <row r="47" spans="1:11" ht="15.75" customHeight="1"/>
    <row r="48" spans="1:1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87">
    <mergeCell ref="J25:K25"/>
    <mergeCell ref="A25:I25"/>
    <mergeCell ref="H43:I43"/>
    <mergeCell ref="C45:C46"/>
    <mergeCell ref="K45:K46"/>
    <mergeCell ref="H46:I46"/>
    <mergeCell ref="A41:A42"/>
    <mergeCell ref="B41:B42"/>
    <mergeCell ref="C41:C42"/>
    <mergeCell ref="A43:A44"/>
    <mergeCell ref="B43:B44"/>
    <mergeCell ref="C43:C44"/>
    <mergeCell ref="A37:A38"/>
    <mergeCell ref="B37:B38"/>
    <mergeCell ref="C37:C38"/>
    <mergeCell ref="H37:I37"/>
    <mergeCell ref="A39:A40"/>
    <mergeCell ref="B39:B40"/>
    <mergeCell ref="C39:C40"/>
    <mergeCell ref="H39:I39"/>
    <mergeCell ref="A33:A34"/>
    <mergeCell ref="B33:B34"/>
    <mergeCell ref="C33:C34"/>
    <mergeCell ref="H33:I33"/>
    <mergeCell ref="A35:A36"/>
    <mergeCell ref="B35:B36"/>
    <mergeCell ref="C35:C36"/>
    <mergeCell ref="H35:I35"/>
    <mergeCell ref="A29:A30"/>
    <mergeCell ref="B29:B30"/>
    <mergeCell ref="C29:C30"/>
    <mergeCell ref="H29:I29"/>
    <mergeCell ref="A31:A32"/>
    <mergeCell ref="B31:B32"/>
    <mergeCell ref="C31:C32"/>
    <mergeCell ref="H31:I31"/>
    <mergeCell ref="K21:K22"/>
    <mergeCell ref="H22:I22"/>
    <mergeCell ref="H26:I26"/>
    <mergeCell ref="A27:A28"/>
    <mergeCell ref="B27:B28"/>
    <mergeCell ref="C27:C28"/>
    <mergeCell ref="A19:A20"/>
    <mergeCell ref="B19:B20"/>
    <mergeCell ref="C19:C20"/>
    <mergeCell ref="H19:I19"/>
    <mergeCell ref="H20:I20"/>
    <mergeCell ref="C21:C22"/>
    <mergeCell ref="H21:I21"/>
    <mergeCell ref="A15:A16"/>
    <mergeCell ref="B15:B16"/>
    <mergeCell ref="C15:C16"/>
    <mergeCell ref="H15:I15"/>
    <mergeCell ref="H16:I16"/>
    <mergeCell ref="A17:A18"/>
    <mergeCell ref="B17:B18"/>
    <mergeCell ref="C17:C18"/>
    <mergeCell ref="A11:A12"/>
    <mergeCell ref="B11:B12"/>
    <mergeCell ref="C11:C12"/>
    <mergeCell ref="H11:I11"/>
    <mergeCell ref="H12:I12"/>
    <mergeCell ref="A13:A14"/>
    <mergeCell ref="B13:B14"/>
    <mergeCell ref="C13:C14"/>
    <mergeCell ref="H13:I13"/>
    <mergeCell ref="H14:I14"/>
    <mergeCell ref="A7:A8"/>
    <mergeCell ref="B7:B8"/>
    <mergeCell ref="C7:C8"/>
    <mergeCell ref="H7:I7"/>
    <mergeCell ref="H8:I8"/>
    <mergeCell ref="A9:A10"/>
    <mergeCell ref="B9:B10"/>
    <mergeCell ref="C9:C10"/>
    <mergeCell ref="H9:I9"/>
    <mergeCell ref="H10:I10"/>
    <mergeCell ref="A1:H1"/>
    <mergeCell ref="H2:I2"/>
    <mergeCell ref="A3:A4"/>
    <mergeCell ref="B3:B4"/>
    <mergeCell ref="C3:C4"/>
    <mergeCell ref="A5:A6"/>
    <mergeCell ref="B5:B6"/>
    <mergeCell ref="C5:C6"/>
    <mergeCell ref="H5:I5"/>
    <mergeCell ref="H6:I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ORÇAMENTÁRIA CECAL</vt:lpstr>
      <vt:lpstr>CRONOGRAMA CECAL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Queila</cp:lastModifiedBy>
  <dcterms:modified xsi:type="dcterms:W3CDTF">2024-10-25T13:07:29Z</dcterms:modified>
</cp:coreProperties>
</file>