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wcamargo\Downloads\"/>
    </mc:Choice>
  </mc:AlternateContent>
  <bookViews>
    <workbookView xWindow="0" yWindow="0" windowWidth="26083" windowHeight="10175"/>
  </bookViews>
  <sheets>
    <sheet name="planilha" sheetId="2" r:id="rId1"/>
    <sheet name="Modulo 5" sheetId="3" r:id="rId2"/>
    <sheet name="produtividade" sheetId="4" state="hidden" r:id="rId3"/>
    <sheet name="serventes" sheetId="5" state="hidden" r:id="rId4"/>
  </sheets>
  <calcPr calcId="162913"/>
  <extLst>
    <ext uri="GoogleSheetsCustomDataVersion2">
      <go:sheetsCustomData xmlns:go="http://customooxmlschemas.google.com/" r:id="rId11" roundtripDataChecksum="YR0srV4JhoynjJyr85mBBUCOKRHeHfpWfH96jbAx7Vw="/>
    </ext>
  </extLst>
</workbook>
</file>

<file path=xl/calcChain.xml><?xml version="1.0" encoding="utf-8"?>
<calcChain xmlns="http://schemas.openxmlformats.org/spreadsheetml/2006/main">
  <c r="J95" i="2" l="1"/>
  <c r="G30" i="5"/>
  <c r="G31" i="5" s="1"/>
  <c r="F30" i="5"/>
  <c r="B30" i="5"/>
  <c r="G27" i="5"/>
  <c r="G28" i="5" s="1"/>
  <c r="F27" i="5"/>
  <c r="B27" i="5"/>
  <c r="G24" i="5"/>
  <c r="J24" i="5" s="1"/>
  <c r="F24" i="5"/>
  <c r="B24" i="5"/>
  <c r="G23" i="5"/>
  <c r="J23" i="5" s="1"/>
  <c r="F23" i="5"/>
  <c r="B23" i="5"/>
  <c r="G22" i="5"/>
  <c r="F22" i="5"/>
  <c r="B22" i="5"/>
  <c r="G19" i="5"/>
  <c r="F19" i="5"/>
  <c r="B19" i="5"/>
  <c r="G18" i="5"/>
  <c r="F18" i="5"/>
  <c r="J18" i="5" s="1"/>
  <c r="B18" i="5"/>
  <c r="G17" i="5"/>
  <c r="F17" i="5"/>
  <c r="B17" i="5"/>
  <c r="G16" i="5"/>
  <c r="J16" i="5" s="1"/>
  <c r="F16" i="5"/>
  <c r="B16" i="5"/>
  <c r="G15" i="5"/>
  <c r="F15" i="5"/>
  <c r="B15" i="5"/>
  <c r="G14" i="5"/>
  <c r="G20" i="5" s="1"/>
  <c r="F14" i="5"/>
  <c r="B14" i="5"/>
  <c r="G11" i="5"/>
  <c r="F11" i="5"/>
  <c r="B11" i="5"/>
  <c r="G10" i="5"/>
  <c r="J10" i="5" s="1"/>
  <c r="F10" i="5"/>
  <c r="B10" i="5"/>
  <c r="G9" i="5"/>
  <c r="F9" i="5"/>
  <c r="B9" i="5"/>
  <c r="G8" i="5"/>
  <c r="F8" i="5"/>
  <c r="B8" i="5"/>
  <c r="G7" i="5"/>
  <c r="F7" i="5"/>
  <c r="B7" i="5"/>
  <c r="G6" i="5"/>
  <c r="F6" i="5"/>
  <c r="B6" i="5"/>
  <c r="G5" i="5"/>
  <c r="G12" i="5" s="1"/>
  <c r="F5" i="5"/>
  <c r="B5" i="5"/>
  <c r="L999" i="4"/>
  <c r="K999" i="4"/>
  <c r="L998" i="4"/>
  <c r="K998" i="4"/>
  <c r="L997" i="4"/>
  <c r="K997" i="4"/>
  <c r="L996" i="4"/>
  <c r="K996" i="4"/>
  <c r="L995" i="4"/>
  <c r="K995" i="4"/>
  <c r="L994" i="4"/>
  <c r="K994" i="4"/>
  <c r="L993" i="4"/>
  <c r="K993" i="4"/>
  <c r="L992" i="4"/>
  <c r="K992" i="4"/>
  <c r="L991" i="4"/>
  <c r="K991" i="4"/>
  <c r="L990" i="4"/>
  <c r="K990" i="4"/>
  <c r="L989" i="4"/>
  <c r="K989" i="4"/>
  <c r="L988" i="4"/>
  <c r="K988" i="4"/>
  <c r="L987" i="4"/>
  <c r="K987" i="4"/>
  <c r="L986" i="4"/>
  <c r="K986" i="4"/>
  <c r="L985" i="4"/>
  <c r="K985" i="4"/>
  <c r="L984" i="4"/>
  <c r="K984" i="4"/>
  <c r="L983" i="4"/>
  <c r="K983" i="4"/>
  <c r="L982" i="4"/>
  <c r="K982" i="4"/>
  <c r="L981" i="4"/>
  <c r="K981" i="4"/>
  <c r="L980" i="4"/>
  <c r="K980" i="4"/>
  <c r="L979" i="4"/>
  <c r="K979" i="4"/>
  <c r="L978" i="4"/>
  <c r="K978" i="4"/>
  <c r="L977" i="4"/>
  <c r="K977" i="4"/>
  <c r="L976" i="4"/>
  <c r="K976" i="4"/>
  <c r="L975" i="4"/>
  <c r="K975" i="4"/>
  <c r="L974" i="4"/>
  <c r="K974" i="4"/>
  <c r="L973" i="4"/>
  <c r="K973" i="4"/>
  <c r="L972" i="4"/>
  <c r="K972" i="4"/>
  <c r="L971" i="4"/>
  <c r="K971" i="4"/>
  <c r="L970" i="4"/>
  <c r="K970" i="4"/>
  <c r="L969" i="4"/>
  <c r="K969" i="4"/>
  <c r="L968" i="4"/>
  <c r="K968" i="4"/>
  <c r="L967" i="4"/>
  <c r="K967" i="4"/>
  <c r="L966" i="4"/>
  <c r="K966" i="4"/>
  <c r="L965" i="4"/>
  <c r="K965" i="4"/>
  <c r="L964" i="4"/>
  <c r="K964" i="4"/>
  <c r="L963" i="4"/>
  <c r="K963" i="4"/>
  <c r="L962" i="4"/>
  <c r="K962" i="4"/>
  <c r="L961" i="4"/>
  <c r="K961" i="4"/>
  <c r="L960" i="4"/>
  <c r="K960" i="4"/>
  <c r="L959" i="4"/>
  <c r="K959" i="4"/>
  <c r="L958" i="4"/>
  <c r="K958" i="4"/>
  <c r="L957" i="4"/>
  <c r="K957" i="4"/>
  <c r="L956" i="4"/>
  <c r="K956" i="4"/>
  <c r="L955" i="4"/>
  <c r="K955" i="4"/>
  <c r="L954" i="4"/>
  <c r="K954" i="4"/>
  <c r="L953" i="4"/>
  <c r="K953" i="4"/>
  <c r="L952" i="4"/>
  <c r="K952" i="4"/>
  <c r="L951" i="4"/>
  <c r="K951" i="4"/>
  <c r="L950" i="4"/>
  <c r="K950" i="4"/>
  <c r="L949" i="4"/>
  <c r="K949" i="4"/>
  <c r="L948" i="4"/>
  <c r="K948" i="4"/>
  <c r="L947" i="4"/>
  <c r="K947" i="4"/>
  <c r="L946" i="4"/>
  <c r="K946" i="4"/>
  <c r="L945" i="4"/>
  <c r="K945" i="4"/>
  <c r="L944" i="4"/>
  <c r="K944" i="4"/>
  <c r="L943" i="4"/>
  <c r="K943" i="4"/>
  <c r="L942" i="4"/>
  <c r="K942" i="4"/>
  <c r="L941" i="4"/>
  <c r="K941" i="4"/>
  <c r="L940" i="4"/>
  <c r="K940" i="4"/>
  <c r="L939" i="4"/>
  <c r="K939" i="4"/>
  <c r="L938" i="4"/>
  <c r="K938" i="4"/>
  <c r="L937" i="4"/>
  <c r="K937" i="4"/>
  <c r="L936" i="4"/>
  <c r="K936" i="4"/>
  <c r="L935" i="4"/>
  <c r="K935" i="4"/>
  <c r="L934" i="4"/>
  <c r="K934" i="4"/>
  <c r="L933" i="4"/>
  <c r="K933" i="4"/>
  <c r="L932" i="4"/>
  <c r="K932" i="4"/>
  <c r="L931" i="4"/>
  <c r="K931" i="4"/>
  <c r="L930" i="4"/>
  <c r="K930" i="4"/>
  <c r="L929" i="4"/>
  <c r="K929" i="4"/>
  <c r="L928" i="4"/>
  <c r="K928" i="4"/>
  <c r="L927" i="4"/>
  <c r="K927" i="4"/>
  <c r="L926" i="4"/>
  <c r="K926" i="4"/>
  <c r="L925" i="4"/>
  <c r="K925" i="4"/>
  <c r="L924" i="4"/>
  <c r="K924" i="4"/>
  <c r="L923" i="4"/>
  <c r="K923" i="4"/>
  <c r="L922" i="4"/>
  <c r="K922" i="4"/>
  <c r="L921" i="4"/>
  <c r="K921" i="4"/>
  <c r="L920" i="4"/>
  <c r="K920" i="4"/>
  <c r="L919" i="4"/>
  <c r="K919" i="4"/>
  <c r="L918" i="4"/>
  <c r="K918" i="4"/>
  <c r="L917" i="4"/>
  <c r="K917" i="4"/>
  <c r="L916" i="4"/>
  <c r="K916" i="4"/>
  <c r="L915" i="4"/>
  <c r="K915" i="4"/>
  <c r="L914" i="4"/>
  <c r="K914" i="4"/>
  <c r="L913" i="4"/>
  <c r="K913" i="4"/>
  <c r="L912" i="4"/>
  <c r="K912" i="4"/>
  <c r="L911" i="4"/>
  <c r="K911" i="4"/>
  <c r="L910" i="4"/>
  <c r="K910" i="4"/>
  <c r="L909" i="4"/>
  <c r="K909" i="4"/>
  <c r="L908" i="4"/>
  <c r="K908" i="4"/>
  <c r="L907" i="4"/>
  <c r="K907" i="4"/>
  <c r="L906" i="4"/>
  <c r="K906" i="4"/>
  <c r="L905" i="4"/>
  <c r="K905" i="4"/>
  <c r="L904" i="4"/>
  <c r="K904" i="4"/>
  <c r="L903" i="4"/>
  <c r="K903" i="4"/>
  <c r="L902" i="4"/>
  <c r="K902" i="4"/>
  <c r="L901" i="4"/>
  <c r="K901" i="4"/>
  <c r="L900" i="4"/>
  <c r="K900" i="4"/>
  <c r="L899" i="4"/>
  <c r="K899" i="4"/>
  <c r="L898" i="4"/>
  <c r="K898" i="4"/>
  <c r="L897" i="4"/>
  <c r="K897" i="4"/>
  <c r="L896" i="4"/>
  <c r="K896" i="4"/>
  <c r="L895" i="4"/>
  <c r="K895" i="4"/>
  <c r="L894" i="4"/>
  <c r="K894" i="4"/>
  <c r="L893" i="4"/>
  <c r="K893" i="4"/>
  <c r="L892" i="4"/>
  <c r="K892" i="4"/>
  <c r="L891" i="4"/>
  <c r="K891" i="4"/>
  <c r="L890" i="4"/>
  <c r="K890" i="4"/>
  <c r="L889" i="4"/>
  <c r="K889" i="4"/>
  <c r="L888" i="4"/>
  <c r="K888" i="4"/>
  <c r="L887" i="4"/>
  <c r="K887" i="4"/>
  <c r="L886" i="4"/>
  <c r="K886" i="4"/>
  <c r="L885" i="4"/>
  <c r="K885" i="4"/>
  <c r="L884" i="4"/>
  <c r="K884" i="4"/>
  <c r="L883" i="4"/>
  <c r="K883" i="4"/>
  <c r="L882" i="4"/>
  <c r="K882" i="4"/>
  <c r="L881" i="4"/>
  <c r="K881" i="4"/>
  <c r="L880" i="4"/>
  <c r="K880" i="4"/>
  <c r="L879" i="4"/>
  <c r="K879" i="4"/>
  <c r="L878" i="4"/>
  <c r="K878" i="4"/>
  <c r="L877" i="4"/>
  <c r="K877" i="4"/>
  <c r="L876" i="4"/>
  <c r="K876" i="4"/>
  <c r="L875" i="4"/>
  <c r="K875" i="4"/>
  <c r="L874" i="4"/>
  <c r="K874" i="4"/>
  <c r="L873" i="4"/>
  <c r="K873" i="4"/>
  <c r="L872" i="4"/>
  <c r="K872" i="4"/>
  <c r="L871" i="4"/>
  <c r="K871" i="4"/>
  <c r="L870" i="4"/>
  <c r="K870" i="4"/>
  <c r="L869" i="4"/>
  <c r="K869" i="4"/>
  <c r="L868" i="4"/>
  <c r="K868" i="4"/>
  <c r="L867" i="4"/>
  <c r="K867" i="4"/>
  <c r="L866" i="4"/>
  <c r="K866" i="4"/>
  <c r="L865" i="4"/>
  <c r="K865" i="4"/>
  <c r="L864" i="4"/>
  <c r="K864" i="4"/>
  <c r="L863" i="4"/>
  <c r="K863" i="4"/>
  <c r="L862" i="4"/>
  <c r="K862" i="4"/>
  <c r="L861" i="4"/>
  <c r="K861" i="4"/>
  <c r="L860" i="4"/>
  <c r="K860" i="4"/>
  <c r="L859" i="4"/>
  <c r="K859" i="4"/>
  <c r="L858" i="4"/>
  <c r="K858" i="4"/>
  <c r="L857" i="4"/>
  <c r="K857" i="4"/>
  <c r="L856" i="4"/>
  <c r="K856" i="4"/>
  <c r="L855" i="4"/>
  <c r="K855" i="4"/>
  <c r="L854" i="4"/>
  <c r="K854" i="4"/>
  <c r="L853" i="4"/>
  <c r="K853" i="4"/>
  <c r="L852" i="4"/>
  <c r="K852" i="4"/>
  <c r="L851" i="4"/>
  <c r="K851" i="4"/>
  <c r="L850" i="4"/>
  <c r="K850" i="4"/>
  <c r="L849" i="4"/>
  <c r="K849" i="4"/>
  <c r="L848" i="4"/>
  <c r="K848" i="4"/>
  <c r="L847" i="4"/>
  <c r="K847" i="4"/>
  <c r="L846" i="4"/>
  <c r="K846" i="4"/>
  <c r="L845" i="4"/>
  <c r="K845" i="4"/>
  <c r="L844" i="4"/>
  <c r="K844" i="4"/>
  <c r="L843" i="4"/>
  <c r="K843" i="4"/>
  <c r="L842" i="4"/>
  <c r="K842" i="4"/>
  <c r="L841" i="4"/>
  <c r="K841" i="4"/>
  <c r="L840" i="4"/>
  <c r="K840" i="4"/>
  <c r="L839" i="4"/>
  <c r="K839" i="4"/>
  <c r="L838" i="4"/>
  <c r="K838" i="4"/>
  <c r="L837" i="4"/>
  <c r="K837" i="4"/>
  <c r="L836" i="4"/>
  <c r="K836" i="4"/>
  <c r="L835" i="4"/>
  <c r="K835" i="4"/>
  <c r="L834" i="4"/>
  <c r="K834" i="4"/>
  <c r="L833" i="4"/>
  <c r="K833" i="4"/>
  <c r="L832" i="4"/>
  <c r="K832" i="4"/>
  <c r="L831" i="4"/>
  <c r="K831" i="4"/>
  <c r="L830" i="4"/>
  <c r="K830" i="4"/>
  <c r="L829" i="4"/>
  <c r="K829" i="4"/>
  <c r="L828" i="4"/>
  <c r="K828" i="4"/>
  <c r="L827" i="4"/>
  <c r="K827" i="4"/>
  <c r="L826" i="4"/>
  <c r="K826" i="4"/>
  <c r="L825" i="4"/>
  <c r="K825" i="4"/>
  <c r="L824" i="4"/>
  <c r="K824" i="4"/>
  <c r="L823" i="4"/>
  <c r="K823" i="4"/>
  <c r="L822" i="4"/>
  <c r="K822" i="4"/>
  <c r="L821" i="4"/>
  <c r="K821" i="4"/>
  <c r="L820" i="4"/>
  <c r="K820" i="4"/>
  <c r="L819" i="4"/>
  <c r="K819" i="4"/>
  <c r="L818" i="4"/>
  <c r="K818" i="4"/>
  <c r="L817" i="4"/>
  <c r="K817" i="4"/>
  <c r="L816" i="4"/>
  <c r="K816" i="4"/>
  <c r="L815" i="4"/>
  <c r="K815" i="4"/>
  <c r="L814" i="4"/>
  <c r="K814" i="4"/>
  <c r="L813" i="4"/>
  <c r="K813" i="4"/>
  <c r="L812" i="4"/>
  <c r="K812" i="4"/>
  <c r="L811" i="4"/>
  <c r="K811" i="4"/>
  <c r="L810" i="4"/>
  <c r="K810" i="4"/>
  <c r="L809" i="4"/>
  <c r="K809" i="4"/>
  <c r="L808" i="4"/>
  <c r="K808" i="4"/>
  <c r="L807" i="4"/>
  <c r="K807" i="4"/>
  <c r="L806" i="4"/>
  <c r="K806" i="4"/>
  <c r="L805" i="4"/>
  <c r="K805" i="4"/>
  <c r="L804" i="4"/>
  <c r="K804" i="4"/>
  <c r="L803" i="4"/>
  <c r="K803" i="4"/>
  <c r="L802" i="4"/>
  <c r="K802" i="4"/>
  <c r="L801" i="4"/>
  <c r="K801" i="4"/>
  <c r="L800" i="4"/>
  <c r="K800" i="4"/>
  <c r="L799" i="4"/>
  <c r="K799" i="4"/>
  <c r="L798" i="4"/>
  <c r="K798" i="4"/>
  <c r="L797" i="4"/>
  <c r="K797" i="4"/>
  <c r="L796" i="4"/>
  <c r="K796" i="4"/>
  <c r="L795" i="4"/>
  <c r="K795" i="4"/>
  <c r="L794" i="4"/>
  <c r="K794" i="4"/>
  <c r="L793" i="4"/>
  <c r="K793" i="4"/>
  <c r="L792" i="4"/>
  <c r="K792" i="4"/>
  <c r="L791" i="4"/>
  <c r="K791" i="4"/>
  <c r="L790" i="4"/>
  <c r="K790" i="4"/>
  <c r="L789" i="4"/>
  <c r="K789" i="4"/>
  <c r="L788" i="4"/>
  <c r="K788" i="4"/>
  <c r="L787" i="4"/>
  <c r="K787" i="4"/>
  <c r="L786" i="4"/>
  <c r="K786" i="4"/>
  <c r="L785" i="4"/>
  <c r="K785" i="4"/>
  <c r="L784" i="4"/>
  <c r="K784" i="4"/>
  <c r="L783" i="4"/>
  <c r="K783" i="4"/>
  <c r="L782" i="4"/>
  <c r="K782" i="4"/>
  <c r="L781" i="4"/>
  <c r="K781" i="4"/>
  <c r="L780" i="4"/>
  <c r="K780" i="4"/>
  <c r="L779" i="4"/>
  <c r="K779" i="4"/>
  <c r="L778" i="4"/>
  <c r="K778" i="4"/>
  <c r="L777" i="4"/>
  <c r="K777" i="4"/>
  <c r="L776" i="4"/>
  <c r="K776" i="4"/>
  <c r="L775" i="4"/>
  <c r="K775" i="4"/>
  <c r="L774" i="4"/>
  <c r="K774" i="4"/>
  <c r="L773" i="4"/>
  <c r="K773" i="4"/>
  <c r="L772" i="4"/>
  <c r="K772" i="4"/>
  <c r="L771" i="4"/>
  <c r="K771" i="4"/>
  <c r="L770" i="4"/>
  <c r="K770" i="4"/>
  <c r="L769" i="4"/>
  <c r="K769" i="4"/>
  <c r="L768" i="4"/>
  <c r="K768" i="4"/>
  <c r="L767" i="4"/>
  <c r="K767" i="4"/>
  <c r="L766" i="4"/>
  <c r="K766" i="4"/>
  <c r="L765" i="4"/>
  <c r="K765" i="4"/>
  <c r="L764" i="4"/>
  <c r="K764" i="4"/>
  <c r="L763" i="4"/>
  <c r="K763" i="4"/>
  <c r="L762" i="4"/>
  <c r="K762" i="4"/>
  <c r="L761" i="4"/>
  <c r="K761" i="4"/>
  <c r="L760" i="4"/>
  <c r="K760" i="4"/>
  <c r="L759" i="4"/>
  <c r="K759" i="4"/>
  <c r="L758" i="4"/>
  <c r="K758" i="4"/>
  <c r="L757" i="4"/>
  <c r="K757" i="4"/>
  <c r="L756" i="4"/>
  <c r="K756" i="4"/>
  <c r="L755" i="4"/>
  <c r="K755" i="4"/>
  <c r="L754" i="4"/>
  <c r="K754" i="4"/>
  <c r="L753" i="4"/>
  <c r="K753" i="4"/>
  <c r="L752" i="4"/>
  <c r="K752" i="4"/>
  <c r="L751" i="4"/>
  <c r="K751" i="4"/>
  <c r="L750" i="4"/>
  <c r="K750" i="4"/>
  <c r="L749" i="4"/>
  <c r="K749" i="4"/>
  <c r="L748" i="4"/>
  <c r="K748" i="4"/>
  <c r="L747" i="4"/>
  <c r="K747" i="4"/>
  <c r="L746" i="4"/>
  <c r="K746" i="4"/>
  <c r="L745" i="4"/>
  <c r="K745" i="4"/>
  <c r="L744" i="4"/>
  <c r="K744" i="4"/>
  <c r="L743" i="4"/>
  <c r="K743" i="4"/>
  <c r="L742" i="4"/>
  <c r="K742" i="4"/>
  <c r="L741" i="4"/>
  <c r="K741" i="4"/>
  <c r="L740" i="4"/>
  <c r="K740" i="4"/>
  <c r="L739" i="4"/>
  <c r="K739" i="4"/>
  <c r="L738" i="4"/>
  <c r="K738" i="4"/>
  <c r="L737" i="4"/>
  <c r="K737" i="4"/>
  <c r="L736" i="4"/>
  <c r="K736" i="4"/>
  <c r="L735" i="4"/>
  <c r="K735" i="4"/>
  <c r="L734" i="4"/>
  <c r="K734" i="4"/>
  <c r="L733" i="4"/>
  <c r="K733" i="4"/>
  <c r="L732" i="4"/>
  <c r="K732" i="4"/>
  <c r="L731" i="4"/>
  <c r="K731" i="4"/>
  <c r="L730" i="4"/>
  <c r="K730" i="4"/>
  <c r="L729" i="4"/>
  <c r="K729" i="4"/>
  <c r="L728" i="4"/>
  <c r="K728" i="4"/>
  <c r="L727" i="4"/>
  <c r="K727" i="4"/>
  <c r="L726" i="4"/>
  <c r="K726" i="4"/>
  <c r="L725" i="4"/>
  <c r="K725" i="4"/>
  <c r="L724" i="4"/>
  <c r="K724" i="4"/>
  <c r="L723" i="4"/>
  <c r="K723" i="4"/>
  <c r="L722" i="4"/>
  <c r="K722" i="4"/>
  <c r="L721" i="4"/>
  <c r="K721" i="4"/>
  <c r="L720" i="4"/>
  <c r="K720" i="4"/>
  <c r="L719" i="4"/>
  <c r="K719" i="4"/>
  <c r="L718" i="4"/>
  <c r="K718" i="4"/>
  <c r="L717" i="4"/>
  <c r="K717" i="4"/>
  <c r="L716" i="4"/>
  <c r="K716" i="4"/>
  <c r="L715" i="4"/>
  <c r="K715" i="4"/>
  <c r="L714" i="4"/>
  <c r="K714" i="4"/>
  <c r="L713" i="4"/>
  <c r="K713" i="4"/>
  <c r="L712" i="4"/>
  <c r="K712" i="4"/>
  <c r="L711" i="4"/>
  <c r="K711" i="4"/>
  <c r="L710" i="4"/>
  <c r="K710" i="4"/>
  <c r="L709" i="4"/>
  <c r="K709" i="4"/>
  <c r="L708" i="4"/>
  <c r="K708" i="4"/>
  <c r="L707" i="4"/>
  <c r="K707" i="4"/>
  <c r="L706" i="4"/>
  <c r="K706" i="4"/>
  <c r="L705" i="4"/>
  <c r="K705" i="4"/>
  <c r="L704" i="4"/>
  <c r="K704" i="4"/>
  <c r="L703" i="4"/>
  <c r="K703" i="4"/>
  <c r="L702" i="4"/>
  <c r="K702" i="4"/>
  <c r="L701" i="4"/>
  <c r="K701" i="4"/>
  <c r="L700" i="4"/>
  <c r="K700" i="4"/>
  <c r="L699" i="4"/>
  <c r="K699" i="4"/>
  <c r="L698" i="4"/>
  <c r="K698" i="4"/>
  <c r="L697" i="4"/>
  <c r="K697" i="4"/>
  <c r="L696" i="4"/>
  <c r="K696" i="4"/>
  <c r="L695" i="4"/>
  <c r="K695" i="4"/>
  <c r="L694" i="4"/>
  <c r="K694" i="4"/>
  <c r="L693" i="4"/>
  <c r="K693" i="4"/>
  <c r="L692" i="4"/>
  <c r="K692" i="4"/>
  <c r="L691" i="4"/>
  <c r="K691" i="4"/>
  <c r="L690" i="4"/>
  <c r="K690" i="4"/>
  <c r="L689" i="4"/>
  <c r="K689" i="4"/>
  <c r="L688" i="4"/>
  <c r="K688" i="4"/>
  <c r="L687" i="4"/>
  <c r="K687" i="4"/>
  <c r="L686" i="4"/>
  <c r="K686" i="4"/>
  <c r="L685" i="4"/>
  <c r="K685" i="4"/>
  <c r="L684" i="4"/>
  <c r="K684" i="4"/>
  <c r="L683" i="4"/>
  <c r="K683" i="4"/>
  <c r="L682" i="4"/>
  <c r="K682" i="4"/>
  <c r="L681" i="4"/>
  <c r="K681" i="4"/>
  <c r="L680" i="4"/>
  <c r="K680" i="4"/>
  <c r="L679" i="4"/>
  <c r="K679" i="4"/>
  <c r="L678" i="4"/>
  <c r="K678" i="4"/>
  <c r="L677" i="4"/>
  <c r="K677" i="4"/>
  <c r="L676" i="4"/>
  <c r="K676" i="4"/>
  <c r="L675" i="4"/>
  <c r="K675" i="4"/>
  <c r="L674" i="4"/>
  <c r="K674" i="4"/>
  <c r="L673" i="4"/>
  <c r="K673" i="4"/>
  <c r="L672" i="4"/>
  <c r="K672" i="4"/>
  <c r="L671" i="4"/>
  <c r="K671" i="4"/>
  <c r="L670" i="4"/>
  <c r="K670" i="4"/>
  <c r="L669" i="4"/>
  <c r="K669" i="4"/>
  <c r="L668" i="4"/>
  <c r="K668" i="4"/>
  <c r="L667" i="4"/>
  <c r="K667" i="4"/>
  <c r="L666" i="4"/>
  <c r="K666" i="4"/>
  <c r="L665" i="4"/>
  <c r="K665" i="4"/>
  <c r="L664" i="4"/>
  <c r="K664" i="4"/>
  <c r="L663" i="4"/>
  <c r="K663" i="4"/>
  <c r="L662" i="4"/>
  <c r="K662" i="4"/>
  <c r="L661" i="4"/>
  <c r="K661" i="4"/>
  <c r="L660" i="4"/>
  <c r="K660" i="4"/>
  <c r="L659" i="4"/>
  <c r="K659" i="4"/>
  <c r="L658" i="4"/>
  <c r="K658" i="4"/>
  <c r="L657" i="4"/>
  <c r="K657" i="4"/>
  <c r="L656" i="4"/>
  <c r="K656" i="4"/>
  <c r="L655" i="4"/>
  <c r="K655" i="4"/>
  <c r="L654" i="4"/>
  <c r="K654" i="4"/>
  <c r="L653" i="4"/>
  <c r="K653" i="4"/>
  <c r="L652" i="4"/>
  <c r="K652" i="4"/>
  <c r="L651" i="4"/>
  <c r="K651" i="4"/>
  <c r="L650" i="4"/>
  <c r="K650" i="4"/>
  <c r="L649" i="4"/>
  <c r="K649" i="4"/>
  <c r="L648" i="4"/>
  <c r="K648" i="4"/>
  <c r="L647" i="4"/>
  <c r="K647" i="4"/>
  <c r="L646" i="4"/>
  <c r="K646" i="4"/>
  <c r="L645" i="4"/>
  <c r="K645" i="4"/>
  <c r="L644" i="4"/>
  <c r="K644" i="4"/>
  <c r="L643" i="4"/>
  <c r="K643" i="4"/>
  <c r="L642" i="4"/>
  <c r="K642" i="4"/>
  <c r="L641" i="4"/>
  <c r="K641" i="4"/>
  <c r="L640" i="4"/>
  <c r="K640" i="4"/>
  <c r="L639" i="4"/>
  <c r="K639" i="4"/>
  <c r="L638" i="4"/>
  <c r="K638" i="4"/>
  <c r="L637" i="4"/>
  <c r="K637" i="4"/>
  <c r="L636" i="4"/>
  <c r="K636" i="4"/>
  <c r="L635" i="4"/>
  <c r="K635" i="4"/>
  <c r="L634" i="4"/>
  <c r="K634" i="4"/>
  <c r="L633" i="4"/>
  <c r="K633" i="4"/>
  <c r="L632" i="4"/>
  <c r="K632" i="4"/>
  <c r="L631" i="4"/>
  <c r="K631" i="4"/>
  <c r="L630" i="4"/>
  <c r="K630" i="4"/>
  <c r="L629" i="4"/>
  <c r="K629" i="4"/>
  <c r="L628" i="4"/>
  <c r="K628" i="4"/>
  <c r="L627" i="4"/>
  <c r="K627" i="4"/>
  <c r="L626" i="4"/>
  <c r="K626" i="4"/>
  <c r="L625" i="4"/>
  <c r="K625" i="4"/>
  <c r="L624" i="4"/>
  <c r="K624" i="4"/>
  <c r="L623" i="4"/>
  <c r="K623" i="4"/>
  <c r="L622" i="4"/>
  <c r="K622" i="4"/>
  <c r="L621" i="4"/>
  <c r="K621" i="4"/>
  <c r="L620" i="4"/>
  <c r="K620" i="4"/>
  <c r="L619" i="4"/>
  <c r="K619" i="4"/>
  <c r="L618" i="4"/>
  <c r="K618" i="4"/>
  <c r="L617" i="4"/>
  <c r="K617" i="4"/>
  <c r="L616" i="4"/>
  <c r="K616" i="4"/>
  <c r="L615" i="4"/>
  <c r="K615" i="4"/>
  <c r="L614" i="4"/>
  <c r="K614" i="4"/>
  <c r="L613" i="4"/>
  <c r="K613" i="4"/>
  <c r="L612" i="4"/>
  <c r="K612" i="4"/>
  <c r="L611" i="4"/>
  <c r="K611" i="4"/>
  <c r="L610" i="4"/>
  <c r="K610" i="4"/>
  <c r="L609" i="4"/>
  <c r="K609" i="4"/>
  <c r="L608" i="4"/>
  <c r="K608" i="4"/>
  <c r="L607" i="4"/>
  <c r="K607" i="4"/>
  <c r="L606" i="4"/>
  <c r="K606" i="4"/>
  <c r="L605" i="4"/>
  <c r="K605" i="4"/>
  <c r="L604" i="4"/>
  <c r="K604" i="4"/>
  <c r="L603" i="4"/>
  <c r="K603" i="4"/>
  <c r="L602" i="4"/>
  <c r="K602" i="4"/>
  <c r="L601" i="4"/>
  <c r="K601" i="4"/>
  <c r="L600" i="4"/>
  <c r="K600" i="4"/>
  <c r="L599" i="4"/>
  <c r="K599" i="4"/>
  <c r="L598" i="4"/>
  <c r="K598" i="4"/>
  <c r="L597" i="4"/>
  <c r="K597" i="4"/>
  <c r="L596" i="4"/>
  <c r="K596" i="4"/>
  <c r="L595" i="4"/>
  <c r="K595" i="4"/>
  <c r="L594" i="4"/>
  <c r="K594" i="4"/>
  <c r="L593" i="4"/>
  <c r="K593" i="4"/>
  <c r="L592" i="4"/>
  <c r="K592" i="4"/>
  <c r="L591" i="4"/>
  <c r="K591" i="4"/>
  <c r="L590" i="4"/>
  <c r="K590" i="4"/>
  <c r="L589" i="4"/>
  <c r="K589" i="4"/>
  <c r="L588" i="4"/>
  <c r="K588" i="4"/>
  <c r="L587" i="4"/>
  <c r="K587" i="4"/>
  <c r="L586" i="4"/>
  <c r="K586" i="4"/>
  <c r="L585" i="4"/>
  <c r="K585" i="4"/>
  <c r="L584" i="4"/>
  <c r="K584" i="4"/>
  <c r="L583" i="4"/>
  <c r="K583" i="4"/>
  <c r="L582" i="4"/>
  <c r="K582" i="4"/>
  <c r="L581" i="4"/>
  <c r="K581" i="4"/>
  <c r="L580" i="4"/>
  <c r="K580" i="4"/>
  <c r="L579" i="4"/>
  <c r="K579" i="4"/>
  <c r="L578" i="4"/>
  <c r="K578" i="4"/>
  <c r="L577" i="4"/>
  <c r="K577" i="4"/>
  <c r="L576" i="4"/>
  <c r="K576" i="4"/>
  <c r="L575" i="4"/>
  <c r="K575" i="4"/>
  <c r="L574" i="4"/>
  <c r="K574" i="4"/>
  <c r="L573" i="4"/>
  <c r="K573" i="4"/>
  <c r="L572" i="4"/>
  <c r="K572" i="4"/>
  <c r="L571" i="4"/>
  <c r="K571" i="4"/>
  <c r="L570" i="4"/>
  <c r="K570" i="4"/>
  <c r="L569" i="4"/>
  <c r="K569" i="4"/>
  <c r="L568" i="4"/>
  <c r="K568" i="4"/>
  <c r="L567" i="4"/>
  <c r="K567" i="4"/>
  <c r="L566" i="4"/>
  <c r="K566" i="4"/>
  <c r="L565" i="4"/>
  <c r="K565" i="4"/>
  <c r="L564" i="4"/>
  <c r="K564" i="4"/>
  <c r="L563" i="4"/>
  <c r="K563" i="4"/>
  <c r="L562" i="4"/>
  <c r="K562" i="4"/>
  <c r="L561" i="4"/>
  <c r="K561" i="4"/>
  <c r="L560" i="4"/>
  <c r="K560" i="4"/>
  <c r="L559" i="4"/>
  <c r="K559" i="4"/>
  <c r="L558" i="4"/>
  <c r="K558" i="4"/>
  <c r="L557" i="4"/>
  <c r="K557" i="4"/>
  <c r="L556" i="4"/>
  <c r="K556" i="4"/>
  <c r="L555" i="4"/>
  <c r="K555" i="4"/>
  <c r="L554" i="4"/>
  <c r="K554" i="4"/>
  <c r="L553" i="4"/>
  <c r="K553" i="4"/>
  <c r="L552" i="4"/>
  <c r="K552" i="4"/>
  <c r="L551" i="4"/>
  <c r="K551" i="4"/>
  <c r="L550" i="4"/>
  <c r="K550" i="4"/>
  <c r="L549" i="4"/>
  <c r="K549" i="4"/>
  <c r="L548" i="4"/>
  <c r="K548" i="4"/>
  <c r="L547" i="4"/>
  <c r="K547" i="4"/>
  <c r="L546" i="4"/>
  <c r="K546" i="4"/>
  <c r="L545" i="4"/>
  <c r="K545" i="4"/>
  <c r="L544" i="4"/>
  <c r="K544" i="4"/>
  <c r="L543" i="4"/>
  <c r="K543" i="4"/>
  <c r="L542" i="4"/>
  <c r="K542" i="4"/>
  <c r="L541" i="4"/>
  <c r="K541" i="4"/>
  <c r="L540" i="4"/>
  <c r="K540" i="4"/>
  <c r="L539" i="4"/>
  <c r="K539" i="4"/>
  <c r="L538" i="4"/>
  <c r="K538" i="4"/>
  <c r="L537" i="4"/>
  <c r="K537" i="4"/>
  <c r="L536" i="4"/>
  <c r="K536" i="4"/>
  <c r="L535" i="4"/>
  <c r="K535" i="4"/>
  <c r="L534" i="4"/>
  <c r="K534" i="4"/>
  <c r="L533" i="4"/>
  <c r="K533" i="4"/>
  <c r="L532" i="4"/>
  <c r="K532" i="4"/>
  <c r="L531" i="4"/>
  <c r="K531" i="4"/>
  <c r="L530" i="4"/>
  <c r="K530" i="4"/>
  <c r="L529" i="4"/>
  <c r="K529" i="4"/>
  <c r="L528" i="4"/>
  <c r="K528" i="4"/>
  <c r="L527" i="4"/>
  <c r="K527" i="4"/>
  <c r="L526" i="4"/>
  <c r="K526" i="4"/>
  <c r="L525" i="4"/>
  <c r="K525" i="4"/>
  <c r="L524" i="4"/>
  <c r="K524" i="4"/>
  <c r="L523" i="4"/>
  <c r="K523" i="4"/>
  <c r="L522" i="4"/>
  <c r="K522" i="4"/>
  <c r="L521" i="4"/>
  <c r="K521" i="4"/>
  <c r="L520" i="4"/>
  <c r="K520" i="4"/>
  <c r="L519" i="4"/>
  <c r="K519" i="4"/>
  <c r="L518" i="4"/>
  <c r="K518" i="4"/>
  <c r="L517" i="4"/>
  <c r="K517" i="4"/>
  <c r="L516" i="4"/>
  <c r="K516" i="4"/>
  <c r="L515" i="4"/>
  <c r="K515" i="4"/>
  <c r="L514" i="4"/>
  <c r="K514" i="4"/>
  <c r="L513" i="4"/>
  <c r="K513" i="4"/>
  <c r="L512" i="4"/>
  <c r="K512" i="4"/>
  <c r="L511" i="4"/>
  <c r="K511" i="4"/>
  <c r="L510" i="4"/>
  <c r="K510" i="4"/>
  <c r="L509" i="4"/>
  <c r="K509" i="4"/>
  <c r="L508" i="4"/>
  <c r="K508" i="4"/>
  <c r="L507" i="4"/>
  <c r="K507" i="4"/>
  <c r="L506" i="4"/>
  <c r="K506" i="4"/>
  <c r="L505" i="4"/>
  <c r="K505" i="4"/>
  <c r="L504" i="4"/>
  <c r="K504" i="4"/>
  <c r="L503" i="4"/>
  <c r="K503" i="4"/>
  <c r="L502" i="4"/>
  <c r="K502" i="4"/>
  <c r="L501" i="4"/>
  <c r="K501" i="4"/>
  <c r="L500" i="4"/>
  <c r="K500" i="4"/>
  <c r="L499" i="4"/>
  <c r="K499" i="4"/>
  <c r="L498" i="4"/>
  <c r="K498" i="4"/>
  <c r="L497" i="4"/>
  <c r="K497" i="4"/>
  <c r="L496" i="4"/>
  <c r="K496" i="4"/>
  <c r="L495" i="4"/>
  <c r="K495" i="4"/>
  <c r="L494" i="4"/>
  <c r="K494" i="4"/>
  <c r="L493" i="4"/>
  <c r="K493" i="4"/>
  <c r="L492" i="4"/>
  <c r="K492" i="4"/>
  <c r="L491" i="4"/>
  <c r="K491" i="4"/>
  <c r="L490" i="4"/>
  <c r="K490" i="4"/>
  <c r="L489" i="4"/>
  <c r="K489" i="4"/>
  <c r="L488" i="4"/>
  <c r="K488" i="4"/>
  <c r="L487" i="4"/>
  <c r="K487" i="4"/>
  <c r="L486" i="4"/>
  <c r="K486" i="4"/>
  <c r="L485" i="4"/>
  <c r="K485" i="4"/>
  <c r="L484" i="4"/>
  <c r="K484" i="4"/>
  <c r="L483" i="4"/>
  <c r="K483" i="4"/>
  <c r="L482" i="4"/>
  <c r="K482" i="4"/>
  <c r="L481" i="4"/>
  <c r="K481" i="4"/>
  <c r="L480" i="4"/>
  <c r="K480" i="4"/>
  <c r="L479" i="4"/>
  <c r="K479" i="4"/>
  <c r="L478" i="4"/>
  <c r="K478" i="4"/>
  <c r="L477" i="4"/>
  <c r="K477" i="4"/>
  <c r="L476" i="4"/>
  <c r="K476" i="4"/>
  <c r="L475" i="4"/>
  <c r="K475" i="4"/>
  <c r="L474" i="4"/>
  <c r="K474" i="4"/>
  <c r="L473" i="4"/>
  <c r="K473" i="4"/>
  <c r="L472" i="4"/>
  <c r="K472" i="4"/>
  <c r="L471" i="4"/>
  <c r="K471" i="4"/>
  <c r="L470" i="4"/>
  <c r="K470" i="4"/>
  <c r="L469" i="4"/>
  <c r="K469" i="4"/>
  <c r="L468" i="4"/>
  <c r="K468" i="4"/>
  <c r="L467" i="4"/>
  <c r="K467" i="4"/>
  <c r="L466" i="4"/>
  <c r="K466" i="4"/>
  <c r="L465" i="4"/>
  <c r="K465" i="4"/>
  <c r="L464" i="4"/>
  <c r="K464" i="4"/>
  <c r="L463" i="4"/>
  <c r="K463" i="4"/>
  <c r="L462" i="4"/>
  <c r="K462" i="4"/>
  <c r="L461" i="4"/>
  <c r="K461" i="4"/>
  <c r="L460" i="4"/>
  <c r="K460" i="4"/>
  <c r="L459" i="4"/>
  <c r="K459" i="4"/>
  <c r="L458" i="4"/>
  <c r="K458" i="4"/>
  <c r="L457" i="4"/>
  <c r="K457" i="4"/>
  <c r="L456" i="4"/>
  <c r="K456" i="4"/>
  <c r="L455" i="4"/>
  <c r="K455" i="4"/>
  <c r="L454" i="4"/>
  <c r="K454" i="4"/>
  <c r="L453" i="4"/>
  <c r="K453" i="4"/>
  <c r="L452" i="4"/>
  <c r="K452" i="4"/>
  <c r="L451" i="4"/>
  <c r="K451" i="4"/>
  <c r="L450" i="4"/>
  <c r="K450" i="4"/>
  <c r="L449" i="4"/>
  <c r="K449" i="4"/>
  <c r="L448" i="4"/>
  <c r="K448" i="4"/>
  <c r="L447" i="4"/>
  <c r="K447" i="4"/>
  <c r="L446" i="4"/>
  <c r="K446" i="4"/>
  <c r="L445" i="4"/>
  <c r="K445" i="4"/>
  <c r="L444" i="4"/>
  <c r="K444" i="4"/>
  <c r="L443" i="4"/>
  <c r="K443" i="4"/>
  <c r="L442" i="4"/>
  <c r="K442" i="4"/>
  <c r="L441" i="4"/>
  <c r="K441" i="4"/>
  <c r="L440" i="4"/>
  <c r="K440" i="4"/>
  <c r="L439" i="4"/>
  <c r="K439" i="4"/>
  <c r="L438" i="4"/>
  <c r="K438" i="4"/>
  <c r="L437" i="4"/>
  <c r="K437" i="4"/>
  <c r="L436" i="4"/>
  <c r="K436" i="4"/>
  <c r="L435" i="4"/>
  <c r="K435" i="4"/>
  <c r="L434" i="4"/>
  <c r="K434" i="4"/>
  <c r="L433" i="4"/>
  <c r="K433" i="4"/>
  <c r="L432" i="4"/>
  <c r="K432" i="4"/>
  <c r="L431" i="4"/>
  <c r="K431" i="4"/>
  <c r="L430" i="4"/>
  <c r="J430" i="4"/>
  <c r="K430" i="4" s="1"/>
  <c r="G430" i="4"/>
  <c r="L429" i="4"/>
  <c r="K429" i="4"/>
  <c r="L428" i="4"/>
  <c r="K428" i="4"/>
  <c r="L427" i="4"/>
  <c r="K427" i="4"/>
  <c r="L426" i="4"/>
  <c r="K426" i="4"/>
  <c r="L425" i="4"/>
  <c r="K425" i="4"/>
  <c r="L424" i="4"/>
  <c r="K424" i="4"/>
  <c r="J423" i="4"/>
  <c r="G423" i="4"/>
  <c r="L422" i="4"/>
  <c r="K422" i="4"/>
  <c r="L421" i="4"/>
  <c r="K421" i="4"/>
  <c r="L420" i="4"/>
  <c r="K420" i="4"/>
  <c r="L419" i="4"/>
  <c r="K419" i="4"/>
  <c r="L418" i="4"/>
  <c r="K418" i="4"/>
  <c r="L417" i="4"/>
  <c r="K417" i="4"/>
  <c r="L416" i="4"/>
  <c r="K416" i="4"/>
  <c r="J416" i="4"/>
  <c r="G416" i="4"/>
  <c r="L415" i="4"/>
  <c r="K415" i="4"/>
  <c r="J415" i="4"/>
  <c r="G415" i="4"/>
  <c r="J414" i="4"/>
  <c r="G414" i="4"/>
  <c r="L413" i="4"/>
  <c r="K413" i="4"/>
  <c r="L412" i="4"/>
  <c r="K412" i="4"/>
  <c r="L411" i="4"/>
  <c r="K411" i="4"/>
  <c r="L410" i="4"/>
  <c r="K410" i="4"/>
  <c r="L409" i="4"/>
  <c r="K409" i="4"/>
  <c r="L408" i="4"/>
  <c r="K408" i="4"/>
  <c r="J407" i="4"/>
  <c r="L407" i="4" s="1"/>
  <c r="G407" i="4"/>
  <c r="L406" i="4"/>
  <c r="K406" i="4"/>
  <c r="J406" i="4"/>
  <c r="G406" i="4"/>
  <c r="L405" i="4"/>
  <c r="K405" i="4"/>
  <c r="J405" i="4"/>
  <c r="G405" i="4"/>
  <c r="J404" i="4"/>
  <c r="G404" i="4"/>
  <c r="J403" i="4"/>
  <c r="G403" i="4"/>
  <c r="L402" i="4"/>
  <c r="K402" i="4"/>
  <c r="J402" i="4"/>
  <c r="G402" i="4"/>
  <c r="L401" i="4"/>
  <c r="J401" i="4"/>
  <c r="K401" i="4" s="1"/>
  <c r="G401" i="4"/>
  <c r="J400" i="4"/>
  <c r="L400" i="4" s="1"/>
  <c r="G400" i="4"/>
  <c r="J399" i="4"/>
  <c r="L399" i="4" s="1"/>
  <c r="G399" i="4"/>
  <c r="L398" i="4"/>
  <c r="K398" i="4"/>
  <c r="J398" i="4"/>
  <c r="G398" i="4"/>
  <c r="L397" i="4"/>
  <c r="K397" i="4"/>
  <c r="J397" i="4"/>
  <c r="G397" i="4"/>
  <c r="J396" i="4"/>
  <c r="G396" i="4"/>
  <c r="L395" i="4"/>
  <c r="K395" i="4"/>
  <c r="L394" i="4"/>
  <c r="K394" i="4"/>
  <c r="L393" i="4"/>
  <c r="K393" i="4"/>
  <c r="L392" i="4"/>
  <c r="K392" i="4"/>
  <c r="J392" i="4"/>
  <c r="G392" i="4"/>
  <c r="J391" i="4"/>
  <c r="G391" i="4"/>
  <c r="J390" i="4"/>
  <c r="G390" i="4"/>
  <c r="L389" i="4"/>
  <c r="K389" i="4"/>
  <c r="J389" i="4"/>
  <c r="G389" i="4"/>
  <c r="L388" i="4"/>
  <c r="J388" i="4"/>
  <c r="K388" i="4" s="1"/>
  <c r="G388" i="4"/>
  <c r="J387" i="4"/>
  <c r="L387" i="4" s="1"/>
  <c r="G387" i="4"/>
  <c r="J386" i="4"/>
  <c r="L386" i="4" s="1"/>
  <c r="G386" i="4"/>
  <c r="L385" i="4"/>
  <c r="K385" i="4"/>
  <c r="J385" i="4"/>
  <c r="G385" i="4"/>
  <c r="L384" i="4"/>
  <c r="K384" i="4"/>
  <c r="J384" i="4"/>
  <c r="G384" i="4"/>
  <c r="J383" i="4"/>
  <c r="G383" i="4"/>
  <c r="J382" i="4"/>
  <c r="G382" i="4"/>
  <c r="L381" i="4"/>
  <c r="K381" i="4"/>
  <c r="J381" i="4"/>
  <c r="G381" i="4"/>
  <c r="L380" i="4"/>
  <c r="J380" i="4"/>
  <c r="K380" i="4" s="1"/>
  <c r="G380" i="4"/>
  <c r="J379" i="4"/>
  <c r="L379" i="4" s="1"/>
  <c r="G379" i="4"/>
  <c r="K378" i="4"/>
  <c r="J378" i="4"/>
  <c r="L378" i="4" s="1"/>
  <c r="G378" i="4"/>
  <c r="L377" i="4"/>
  <c r="K377" i="4"/>
  <c r="J377" i="4"/>
  <c r="G377" i="4"/>
  <c r="L376" i="4"/>
  <c r="K376" i="4"/>
  <c r="J376" i="4"/>
  <c r="G376" i="4"/>
  <c r="J375" i="4"/>
  <c r="G375" i="4"/>
  <c r="J374" i="4"/>
  <c r="G374" i="4"/>
  <c r="L373" i="4"/>
  <c r="K373" i="4"/>
  <c r="J373" i="4"/>
  <c r="G373" i="4"/>
  <c r="L372" i="4"/>
  <c r="J372" i="4"/>
  <c r="K372" i="4" s="1"/>
  <c r="G372" i="4"/>
  <c r="J371" i="4"/>
  <c r="L371" i="4" s="1"/>
  <c r="G371" i="4"/>
  <c r="J370" i="4"/>
  <c r="L370" i="4" s="1"/>
  <c r="G370" i="4"/>
  <c r="L369" i="4"/>
  <c r="K369" i="4"/>
  <c r="J369" i="4"/>
  <c r="G369" i="4"/>
  <c r="L368" i="4"/>
  <c r="K368" i="4"/>
  <c r="L367" i="4"/>
  <c r="K367" i="4"/>
  <c r="L366" i="4"/>
  <c r="K366" i="4"/>
  <c r="K365" i="4"/>
  <c r="J365" i="4"/>
  <c r="L365" i="4" s="1"/>
  <c r="G365" i="4"/>
  <c r="L364" i="4"/>
  <c r="K364" i="4"/>
  <c r="J364" i="4"/>
  <c r="G364" i="4"/>
  <c r="L363" i="4"/>
  <c r="K363" i="4"/>
  <c r="J363" i="4"/>
  <c r="G363" i="4"/>
  <c r="J362" i="4"/>
  <c r="G362" i="4"/>
  <c r="J361" i="4"/>
  <c r="G361" i="4"/>
  <c r="L360" i="4"/>
  <c r="K360" i="4"/>
  <c r="J360" i="4"/>
  <c r="G360" i="4"/>
  <c r="L359" i="4"/>
  <c r="J359" i="4"/>
  <c r="K359" i="4" s="1"/>
  <c r="G359" i="4"/>
  <c r="L358" i="4"/>
  <c r="J358" i="4"/>
  <c r="K358" i="4" s="1"/>
  <c r="G358" i="4"/>
  <c r="J357" i="4"/>
  <c r="L357" i="4" s="1"/>
  <c r="G357" i="4"/>
  <c r="L356" i="4"/>
  <c r="K356" i="4"/>
  <c r="J356" i="4"/>
  <c r="G356" i="4"/>
  <c r="L355" i="4"/>
  <c r="K355" i="4"/>
  <c r="J355" i="4"/>
  <c r="G355" i="4"/>
  <c r="J354" i="4"/>
  <c r="G354" i="4"/>
  <c r="J353" i="4"/>
  <c r="G353" i="4"/>
  <c r="L352" i="4"/>
  <c r="K352" i="4"/>
  <c r="J352" i="4"/>
  <c r="G352" i="4"/>
  <c r="L351" i="4"/>
  <c r="J351" i="4"/>
  <c r="K351" i="4" s="1"/>
  <c r="G351" i="4"/>
  <c r="L350" i="4"/>
  <c r="J350" i="4"/>
  <c r="K350" i="4" s="1"/>
  <c r="G350" i="4"/>
  <c r="J349" i="4"/>
  <c r="L349" i="4" s="1"/>
  <c r="G349" i="4"/>
  <c r="L348" i="4"/>
  <c r="K348" i="4"/>
  <c r="J348" i="4"/>
  <c r="G348" i="4"/>
  <c r="L347" i="4"/>
  <c r="K347" i="4"/>
  <c r="J347" i="4"/>
  <c r="G347" i="4"/>
  <c r="J346" i="4"/>
  <c r="G346" i="4"/>
  <c r="J345" i="4"/>
  <c r="G345" i="4"/>
  <c r="L344" i="4"/>
  <c r="K344" i="4"/>
  <c r="J344" i="4"/>
  <c r="G344" i="4"/>
  <c r="L343" i="4"/>
  <c r="J343" i="4"/>
  <c r="K343" i="4" s="1"/>
  <c r="G343" i="4"/>
  <c r="L342" i="4"/>
  <c r="J342" i="4"/>
  <c r="K342" i="4" s="1"/>
  <c r="G342" i="4"/>
  <c r="J341" i="4"/>
  <c r="L341" i="4" s="1"/>
  <c r="G341" i="4"/>
  <c r="L340" i="4"/>
  <c r="K340" i="4"/>
  <c r="J340" i="4"/>
  <c r="G340" i="4"/>
  <c r="L339" i="4"/>
  <c r="K339" i="4"/>
  <c r="J339" i="4"/>
  <c r="G339" i="4"/>
  <c r="J338" i="4"/>
  <c r="G338" i="4"/>
  <c r="J337" i="4"/>
  <c r="G337" i="4"/>
  <c r="L336" i="4"/>
  <c r="K336" i="4"/>
  <c r="J336" i="4"/>
  <c r="G336" i="4"/>
  <c r="L335" i="4"/>
  <c r="J335" i="4"/>
  <c r="K335" i="4" s="1"/>
  <c r="G335" i="4"/>
  <c r="L334" i="4"/>
  <c r="J334" i="4"/>
  <c r="K334" i="4" s="1"/>
  <c r="G334" i="4"/>
  <c r="J333" i="4"/>
  <c r="L333" i="4" s="1"/>
  <c r="G333" i="4"/>
  <c r="L332" i="4"/>
  <c r="K332" i="4"/>
  <c r="J332" i="4"/>
  <c r="G332" i="4"/>
  <c r="L331" i="4"/>
  <c r="K331" i="4"/>
  <c r="J331" i="4"/>
  <c r="G331" i="4"/>
  <c r="J330" i="4"/>
  <c r="G330" i="4"/>
  <c r="L329" i="4"/>
  <c r="K329" i="4"/>
  <c r="L328" i="4"/>
  <c r="K328" i="4"/>
  <c r="L327" i="4"/>
  <c r="K327" i="4"/>
  <c r="L326" i="4"/>
  <c r="K326" i="4"/>
  <c r="L325" i="4"/>
  <c r="K325" i="4"/>
  <c r="L324" i="4"/>
  <c r="K324" i="4"/>
  <c r="K323" i="4"/>
  <c r="J323" i="4"/>
  <c r="L323" i="4" s="1"/>
  <c r="G323" i="4"/>
  <c r="L322" i="4"/>
  <c r="K322" i="4"/>
  <c r="J322" i="4"/>
  <c r="G322" i="4"/>
  <c r="L321" i="4"/>
  <c r="K321" i="4"/>
  <c r="J321" i="4"/>
  <c r="G321" i="4"/>
  <c r="J320" i="4"/>
  <c r="G320" i="4"/>
  <c r="J319" i="4"/>
  <c r="G319" i="4"/>
  <c r="L318" i="4"/>
  <c r="K318" i="4"/>
  <c r="J318" i="4"/>
  <c r="G318" i="4"/>
  <c r="L317" i="4"/>
  <c r="J317" i="4"/>
  <c r="K317" i="4" s="1"/>
  <c r="G317" i="4"/>
  <c r="L316" i="4"/>
  <c r="J316" i="4"/>
  <c r="K316" i="4" s="1"/>
  <c r="G316" i="4"/>
  <c r="K315" i="4"/>
  <c r="J315" i="4"/>
  <c r="L315" i="4" s="1"/>
  <c r="G315" i="4"/>
  <c r="L314" i="4"/>
  <c r="K314" i="4"/>
  <c r="J314" i="4"/>
  <c r="G314" i="4"/>
  <c r="L313" i="4"/>
  <c r="K313" i="4"/>
  <c r="J313" i="4"/>
  <c r="G313" i="4"/>
  <c r="J312" i="4"/>
  <c r="G312" i="4"/>
  <c r="J311" i="4"/>
  <c r="G311" i="4"/>
  <c r="L310" i="4"/>
  <c r="K310" i="4"/>
  <c r="J310" i="4"/>
  <c r="G310" i="4"/>
  <c r="L309" i="4"/>
  <c r="J309" i="4"/>
  <c r="K309" i="4" s="1"/>
  <c r="G309" i="4"/>
  <c r="L308" i="4"/>
  <c r="J308" i="4"/>
  <c r="K308" i="4" s="1"/>
  <c r="G308" i="4"/>
  <c r="K307" i="4"/>
  <c r="J307" i="4"/>
  <c r="L307" i="4" s="1"/>
  <c r="G307" i="4"/>
  <c r="L306" i="4"/>
  <c r="K306" i="4"/>
  <c r="J306" i="4"/>
  <c r="G306" i="4"/>
  <c r="L305" i="4"/>
  <c r="K305" i="4"/>
  <c r="J305" i="4"/>
  <c r="G305" i="4"/>
  <c r="J304" i="4"/>
  <c r="G304" i="4"/>
  <c r="J303" i="4"/>
  <c r="G303" i="4"/>
  <c r="L302" i="4"/>
  <c r="K302" i="4"/>
  <c r="L301" i="4"/>
  <c r="K301" i="4"/>
  <c r="L300" i="4"/>
  <c r="K300" i="4"/>
  <c r="J299" i="4"/>
  <c r="G299" i="4"/>
  <c r="J298" i="4"/>
  <c r="G298" i="4"/>
  <c r="L297" i="4"/>
  <c r="K297" i="4"/>
  <c r="J297" i="4"/>
  <c r="G297" i="4"/>
  <c r="L296" i="4"/>
  <c r="J296" i="4"/>
  <c r="K296" i="4" s="1"/>
  <c r="G296" i="4"/>
  <c r="L295" i="4"/>
  <c r="J295" i="4"/>
  <c r="K295" i="4" s="1"/>
  <c r="G295" i="4"/>
  <c r="J294" i="4"/>
  <c r="L294" i="4" s="1"/>
  <c r="G294" i="4"/>
  <c r="L293" i="4"/>
  <c r="K293" i="4"/>
  <c r="J293" i="4"/>
  <c r="G293" i="4"/>
  <c r="L292" i="4"/>
  <c r="K292" i="4"/>
  <c r="J292" i="4"/>
  <c r="G292" i="4"/>
  <c r="J291" i="4"/>
  <c r="G291" i="4"/>
  <c r="J290" i="4"/>
  <c r="G290" i="4"/>
  <c r="L289" i="4"/>
  <c r="K289" i="4"/>
  <c r="J289" i="4"/>
  <c r="G289" i="4"/>
  <c r="L288" i="4"/>
  <c r="J288" i="4"/>
  <c r="K288" i="4" s="1"/>
  <c r="G288" i="4"/>
  <c r="L287" i="4"/>
  <c r="J287" i="4"/>
  <c r="K287" i="4" s="1"/>
  <c r="G287" i="4"/>
  <c r="K286" i="4"/>
  <c r="J286" i="4"/>
  <c r="L286" i="4" s="1"/>
  <c r="G286" i="4"/>
  <c r="L285" i="4"/>
  <c r="K285" i="4"/>
  <c r="J285" i="4"/>
  <c r="G285" i="4"/>
  <c r="L284" i="4"/>
  <c r="K284" i="4"/>
  <c r="J284" i="4"/>
  <c r="G284" i="4"/>
  <c r="J283" i="4"/>
  <c r="G283" i="4"/>
  <c r="J282" i="4"/>
  <c r="G282" i="4"/>
  <c r="L281" i="4"/>
  <c r="K281" i="4"/>
  <c r="J281" i="4"/>
  <c r="G281" i="4"/>
  <c r="L280" i="4"/>
  <c r="J280" i="4"/>
  <c r="K280" i="4" s="1"/>
  <c r="G280" i="4"/>
  <c r="L279" i="4"/>
  <c r="J279" i="4"/>
  <c r="K279" i="4" s="1"/>
  <c r="G279" i="4"/>
  <c r="J278" i="4"/>
  <c r="L278" i="4" s="1"/>
  <c r="G278" i="4"/>
  <c r="L277" i="4"/>
  <c r="K277" i="4"/>
  <c r="J277" i="4"/>
  <c r="G277" i="4"/>
  <c r="L276" i="4"/>
  <c r="K276" i="4"/>
  <c r="J276" i="4"/>
  <c r="G276" i="4"/>
  <c r="J275" i="4"/>
  <c r="G275" i="4"/>
  <c r="J274" i="4"/>
  <c r="G274" i="4"/>
  <c r="L273" i="4"/>
  <c r="K273" i="4"/>
  <c r="J273" i="4"/>
  <c r="G273" i="4"/>
  <c r="L272" i="4"/>
  <c r="J272" i="4"/>
  <c r="K272" i="4" s="1"/>
  <c r="G272" i="4"/>
  <c r="L271" i="4"/>
  <c r="J271" i="4"/>
  <c r="K271" i="4" s="1"/>
  <c r="G271" i="4"/>
  <c r="K270" i="4"/>
  <c r="J270" i="4"/>
  <c r="L270" i="4" s="1"/>
  <c r="G270" i="4"/>
  <c r="L269" i="4"/>
  <c r="K269" i="4"/>
  <c r="J269" i="4"/>
  <c r="G269" i="4"/>
  <c r="L268" i="4"/>
  <c r="K268" i="4"/>
  <c r="J268" i="4"/>
  <c r="G268" i="4"/>
  <c r="J267" i="4"/>
  <c r="G267" i="4"/>
  <c r="J266" i="4"/>
  <c r="G266" i="4"/>
  <c r="L265" i="4"/>
  <c r="K265" i="4"/>
  <c r="J265" i="4"/>
  <c r="G265" i="4"/>
  <c r="L264" i="4"/>
  <c r="J264" i="4"/>
  <c r="K264" i="4" s="1"/>
  <c r="G264" i="4"/>
  <c r="L263" i="4"/>
  <c r="J263" i="4"/>
  <c r="K263" i="4" s="1"/>
  <c r="G263" i="4"/>
  <c r="J262" i="4"/>
  <c r="L262" i="4" s="1"/>
  <c r="G262" i="4"/>
  <c r="L261" i="4"/>
  <c r="K261" i="4"/>
  <c r="J261" i="4"/>
  <c r="G261" i="4"/>
  <c r="L260" i="4"/>
  <c r="K260" i="4"/>
  <c r="J260" i="4"/>
  <c r="G260" i="4"/>
  <c r="J259" i="4"/>
  <c r="G259" i="4"/>
  <c r="J258" i="4"/>
  <c r="G258" i="4"/>
  <c r="L257" i="4"/>
  <c r="K257" i="4"/>
  <c r="J257" i="4"/>
  <c r="G257" i="4"/>
  <c r="L256" i="4"/>
  <c r="J256" i="4"/>
  <c r="K256" i="4" s="1"/>
  <c r="G256" i="4"/>
  <c r="L255" i="4"/>
  <c r="J255" i="4"/>
  <c r="K255" i="4" s="1"/>
  <c r="G255" i="4"/>
  <c r="K254" i="4"/>
  <c r="J254" i="4"/>
  <c r="L254" i="4" s="1"/>
  <c r="G254" i="4"/>
  <c r="L253" i="4"/>
  <c r="K253" i="4"/>
  <c r="J253" i="4"/>
  <c r="G253" i="4"/>
  <c r="L252" i="4"/>
  <c r="K252" i="4"/>
  <c r="J252" i="4"/>
  <c r="G252" i="4"/>
  <c r="J251" i="4"/>
  <c r="G251" i="4"/>
  <c r="L250" i="4"/>
  <c r="K250" i="4"/>
  <c r="L249" i="4"/>
  <c r="K249" i="4"/>
  <c r="L248" i="4"/>
  <c r="K248" i="4"/>
  <c r="L247" i="4"/>
  <c r="K247" i="4"/>
  <c r="J247" i="4"/>
  <c r="G247" i="4"/>
  <c r="J246" i="4"/>
  <c r="G246" i="4"/>
  <c r="K245" i="4"/>
  <c r="J245" i="4"/>
  <c r="L245" i="4" s="1"/>
  <c r="G245" i="4"/>
  <c r="L244" i="4"/>
  <c r="K244" i="4"/>
  <c r="J244" i="4"/>
  <c r="G244" i="4"/>
  <c r="L243" i="4"/>
  <c r="J243" i="4"/>
  <c r="K243" i="4" s="1"/>
  <c r="G243" i="4"/>
  <c r="L242" i="4"/>
  <c r="J242" i="4"/>
  <c r="K242" i="4" s="1"/>
  <c r="G242" i="4"/>
  <c r="J241" i="4"/>
  <c r="L241" i="4" s="1"/>
  <c r="G241" i="4"/>
  <c r="L240" i="4"/>
  <c r="K240" i="4"/>
  <c r="J240" i="4"/>
  <c r="G240" i="4"/>
  <c r="L239" i="4"/>
  <c r="K239" i="4"/>
  <c r="J239" i="4"/>
  <c r="G239" i="4"/>
  <c r="J238" i="4"/>
  <c r="G238" i="4"/>
  <c r="J237" i="4"/>
  <c r="L237" i="4" s="1"/>
  <c r="G237" i="4"/>
  <c r="L236" i="4"/>
  <c r="J236" i="4"/>
  <c r="K236" i="4" s="1"/>
  <c r="G236" i="4"/>
  <c r="L235" i="4"/>
  <c r="J235" i="4"/>
  <c r="K235" i="4" s="1"/>
  <c r="G235" i="4"/>
  <c r="J234" i="4"/>
  <c r="K234" i="4" s="1"/>
  <c r="G234" i="4"/>
  <c r="J233" i="4"/>
  <c r="L233" i="4" s="1"/>
  <c r="G233" i="4"/>
  <c r="L232" i="4"/>
  <c r="K232" i="4"/>
  <c r="J232" i="4"/>
  <c r="G232" i="4"/>
  <c r="L231" i="4"/>
  <c r="K231" i="4"/>
  <c r="J231" i="4"/>
  <c r="G231" i="4"/>
  <c r="J230" i="4"/>
  <c r="G230" i="4"/>
  <c r="J229" i="4"/>
  <c r="L229" i="4" s="1"/>
  <c r="G229" i="4"/>
  <c r="L228" i="4"/>
  <c r="K228" i="4"/>
  <c r="J228" i="4"/>
  <c r="G228" i="4"/>
  <c r="L227" i="4"/>
  <c r="J227" i="4"/>
  <c r="K227" i="4" s="1"/>
  <c r="G227" i="4"/>
  <c r="L226" i="4"/>
  <c r="J226" i="4"/>
  <c r="K226" i="4" s="1"/>
  <c r="G226" i="4"/>
  <c r="J225" i="4"/>
  <c r="L225" i="4" s="1"/>
  <c r="G225" i="4"/>
  <c r="L224" i="4"/>
  <c r="K224" i="4"/>
  <c r="J224" i="4"/>
  <c r="G224" i="4"/>
  <c r="L223" i="4"/>
  <c r="K223" i="4"/>
  <c r="J223" i="4"/>
  <c r="G223" i="4"/>
  <c r="J222" i="4"/>
  <c r="G222" i="4"/>
  <c r="J221" i="4"/>
  <c r="L221" i="4" s="1"/>
  <c r="G221" i="4"/>
  <c r="J220" i="4"/>
  <c r="L220" i="4" s="1"/>
  <c r="G220" i="4"/>
  <c r="L219" i="4"/>
  <c r="J219" i="4"/>
  <c r="K219" i="4" s="1"/>
  <c r="G219" i="4"/>
  <c r="J218" i="4"/>
  <c r="K218" i="4" s="1"/>
  <c r="G218" i="4"/>
  <c r="K217" i="4"/>
  <c r="J217" i="4"/>
  <c r="L217" i="4" s="1"/>
  <c r="G217" i="4"/>
  <c r="L216" i="4"/>
  <c r="K216" i="4"/>
  <c r="J216" i="4"/>
  <c r="G216" i="4"/>
  <c r="L215" i="4"/>
  <c r="K215" i="4"/>
  <c r="J215" i="4"/>
  <c r="G215" i="4"/>
  <c r="J214" i="4"/>
  <c r="G214" i="4"/>
  <c r="K213" i="4"/>
  <c r="J213" i="4"/>
  <c r="L213" i="4" s="1"/>
  <c r="G213" i="4"/>
  <c r="K212" i="4"/>
  <c r="J212" i="4"/>
  <c r="L212" i="4" s="1"/>
  <c r="G212" i="4"/>
  <c r="L211" i="4"/>
  <c r="J211" i="4"/>
  <c r="K211" i="4" s="1"/>
  <c r="G211" i="4"/>
  <c r="L210" i="4"/>
  <c r="J210" i="4"/>
  <c r="K210" i="4" s="1"/>
  <c r="G210" i="4"/>
  <c r="J209" i="4"/>
  <c r="L209" i="4" s="1"/>
  <c r="G209" i="4"/>
  <c r="L208" i="4"/>
  <c r="K208" i="4"/>
  <c r="J208" i="4"/>
  <c r="G208" i="4"/>
  <c r="L207" i="4"/>
  <c r="K207" i="4"/>
  <c r="J207" i="4"/>
  <c r="G207" i="4"/>
  <c r="J206" i="4"/>
  <c r="G206" i="4"/>
  <c r="J205" i="4"/>
  <c r="L205" i="4" s="1"/>
  <c r="G205" i="4"/>
  <c r="J204" i="4"/>
  <c r="L204" i="4" s="1"/>
  <c r="G204" i="4"/>
  <c r="L203" i="4"/>
  <c r="J203" i="4"/>
  <c r="K203" i="4" s="1"/>
  <c r="G203" i="4"/>
  <c r="J202" i="4"/>
  <c r="K202" i="4" s="1"/>
  <c r="G202" i="4"/>
  <c r="K201" i="4"/>
  <c r="J201" i="4"/>
  <c r="L201" i="4" s="1"/>
  <c r="G201" i="4"/>
  <c r="L200" i="4"/>
  <c r="K200" i="4"/>
  <c r="J200" i="4"/>
  <c r="G200" i="4"/>
  <c r="L199" i="4"/>
  <c r="K199" i="4"/>
  <c r="J199" i="4"/>
  <c r="G199" i="4"/>
  <c r="J198" i="4"/>
  <c r="G198" i="4"/>
  <c r="K197" i="4"/>
  <c r="J197" i="4"/>
  <c r="L197" i="4" s="1"/>
  <c r="G197" i="4"/>
  <c r="J196" i="4"/>
  <c r="L196" i="4" s="1"/>
  <c r="G196" i="4"/>
  <c r="L195" i="4"/>
  <c r="J195" i="4"/>
  <c r="K195" i="4" s="1"/>
  <c r="G195" i="4"/>
  <c r="J194" i="4"/>
  <c r="K194" i="4" s="1"/>
  <c r="G194" i="4"/>
  <c r="L193" i="4"/>
  <c r="K193" i="4"/>
  <c r="J193" i="4"/>
  <c r="G193" i="4"/>
  <c r="L192" i="4"/>
  <c r="K192" i="4"/>
  <c r="J192" i="4"/>
  <c r="G192" i="4"/>
  <c r="L191" i="4"/>
  <c r="J191" i="4"/>
  <c r="K191" i="4" s="1"/>
  <c r="G191" i="4"/>
  <c r="J190" i="4"/>
  <c r="L190" i="4" s="1"/>
  <c r="G190" i="4"/>
  <c r="L189" i="4"/>
  <c r="K189" i="4"/>
  <c r="J189" i="4"/>
  <c r="G189" i="4"/>
  <c r="J188" i="4"/>
  <c r="L188" i="4" s="1"/>
  <c r="G188" i="4"/>
  <c r="J187" i="4"/>
  <c r="L187" i="4" s="1"/>
  <c r="G187" i="4"/>
  <c r="L186" i="4"/>
  <c r="J186" i="4"/>
  <c r="K186" i="4" s="1"/>
  <c r="G186" i="4"/>
  <c r="K185" i="4"/>
  <c r="J185" i="4"/>
  <c r="L185" i="4" s="1"/>
  <c r="G185" i="4"/>
  <c r="L184" i="4"/>
  <c r="J184" i="4"/>
  <c r="K184" i="4" s="1"/>
  <c r="G184" i="4"/>
  <c r="L183" i="4"/>
  <c r="K183" i="4"/>
  <c r="J183" i="4"/>
  <c r="G183" i="4"/>
  <c r="J182" i="4"/>
  <c r="L182" i="4" s="1"/>
  <c r="G182" i="4"/>
  <c r="L181" i="4"/>
  <c r="K181" i="4"/>
  <c r="J181" i="4"/>
  <c r="G181" i="4"/>
  <c r="J180" i="4"/>
  <c r="L180" i="4" s="1"/>
  <c r="G180" i="4"/>
  <c r="J179" i="4"/>
  <c r="L179" i="4" s="1"/>
  <c r="G179" i="4"/>
  <c r="L178" i="4"/>
  <c r="J178" i="4"/>
  <c r="K178" i="4" s="1"/>
  <c r="G178" i="4"/>
  <c r="K177" i="4"/>
  <c r="J177" i="4"/>
  <c r="L177" i="4" s="1"/>
  <c r="G177" i="4"/>
  <c r="L176" i="4"/>
  <c r="J176" i="4"/>
  <c r="K176" i="4" s="1"/>
  <c r="G176" i="4"/>
  <c r="L175" i="4"/>
  <c r="K175" i="4"/>
  <c r="J175" i="4"/>
  <c r="G175" i="4"/>
  <c r="J174" i="4"/>
  <c r="L174" i="4" s="1"/>
  <c r="G174" i="4"/>
  <c r="L173" i="4"/>
  <c r="K173" i="4"/>
  <c r="J173" i="4"/>
  <c r="G173" i="4"/>
  <c r="J172" i="4"/>
  <c r="L172" i="4" s="1"/>
  <c r="G172" i="4"/>
  <c r="J171" i="4"/>
  <c r="L171" i="4" s="1"/>
  <c r="G171" i="4"/>
  <c r="L170" i="4"/>
  <c r="K170" i="4"/>
  <c r="L169" i="4"/>
  <c r="K169" i="4"/>
  <c r="L168" i="4"/>
  <c r="K168" i="4"/>
  <c r="J167" i="4"/>
  <c r="L167" i="4" s="1"/>
  <c r="G167" i="4"/>
  <c r="J166" i="4"/>
  <c r="L166" i="4" s="1"/>
  <c r="G166" i="4"/>
  <c r="L165" i="4"/>
  <c r="J165" i="4"/>
  <c r="K165" i="4" s="1"/>
  <c r="G165" i="4"/>
  <c r="K164" i="4"/>
  <c r="J164" i="4"/>
  <c r="L164" i="4" s="1"/>
  <c r="G164" i="4"/>
  <c r="L163" i="4"/>
  <c r="J163" i="4"/>
  <c r="K163" i="4" s="1"/>
  <c r="G163" i="4"/>
  <c r="L162" i="4"/>
  <c r="K162" i="4"/>
  <c r="J162" i="4"/>
  <c r="G162" i="4"/>
  <c r="J161" i="4"/>
  <c r="L161" i="4" s="1"/>
  <c r="G161" i="4"/>
  <c r="L160" i="4"/>
  <c r="K160" i="4"/>
  <c r="J160" i="4"/>
  <c r="G160" i="4"/>
  <c r="J159" i="4"/>
  <c r="L159" i="4" s="1"/>
  <c r="G159" i="4"/>
  <c r="J158" i="4"/>
  <c r="L158" i="4" s="1"/>
  <c r="G158" i="4"/>
  <c r="L157" i="4"/>
  <c r="J157" i="4"/>
  <c r="K157" i="4" s="1"/>
  <c r="G157" i="4"/>
  <c r="K156" i="4"/>
  <c r="J156" i="4"/>
  <c r="L156" i="4" s="1"/>
  <c r="G156" i="4"/>
  <c r="L155" i="4"/>
  <c r="J155" i="4"/>
  <c r="K155" i="4" s="1"/>
  <c r="G155" i="4"/>
  <c r="L154" i="4"/>
  <c r="K154" i="4"/>
  <c r="J154" i="4"/>
  <c r="G154" i="4"/>
  <c r="J153" i="4"/>
  <c r="L153" i="4" s="1"/>
  <c r="G153" i="4"/>
  <c r="L152" i="4"/>
  <c r="K152" i="4"/>
  <c r="J152" i="4"/>
  <c r="G152" i="4"/>
  <c r="J151" i="4"/>
  <c r="L151" i="4" s="1"/>
  <c r="G151" i="4"/>
  <c r="L150" i="4"/>
  <c r="J150" i="4"/>
  <c r="K150" i="4" s="1"/>
  <c r="G150" i="4"/>
  <c r="L149" i="4"/>
  <c r="J149" i="4"/>
  <c r="K149" i="4" s="1"/>
  <c r="G149" i="4"/>
  <c r="K148" i="4"/>
  <c r="J148" i="4"/>
  <c r="L148" i="4" s="1"/>
  <c r="G148" i="4"/>
  <c r="L147" i="4"/>
  <c r="K147" i="4"/>
  <c r="J147" i="4"/>
  <c r="G147" i="4"/>
  <c r="L146" i="4"/>
  <c r="K146" i="4"/>
  <c r="J146" i="4"/>
  <c r="G146" i="4"/>
  <c r="J145" i="4"/>
  <c r="L145" i="4" s="1"/>
  <c r="G145" i="4"/>
  <c r="L144" i="4"/>
  <c r="K144" i="4"/>
  <c r="J144" i="4"/>
  <c r="G144" i="4"/>
  <c r="J143" i="4"/>
  <c r="L143" i="4" s="1"/>
  <c r="G143" i="4"/>
  <c r="L142" i="4"/>
  <c r="J142" i="4"/>
  <c r="K142" i="4" s="1"/>
  <c r="G142" i="4"/>
  <c r="L141" i="4"/>
  <c r="J141" i="4"/>
  <c r="K141" i="4" s="1"/>
  <c r="G141" i="4"/>
  <c r="K140" i="4"/>
  <c r="J140" i="4"/>
  <c r="L140" i="4" s="1"/>
  <c r="G140" i="4"/>
  <c r="L139" i="4"/>
  <c r="K139" i="4"/>
  <c r="J139" i="4"/>
  <c r="G139" i="4"/>
  <c r="L138" i="4"/>
  <c r="K138" i="4"/>
  <c r="J138" i="4"/>
  <c r="G138" i="4"/>
  <c r="J137" i="4"/>
  <c r="L137" i="4" s="1"/>
  <c r="G137" i="4"/>
  <c r="L136" i="4"/>
  <c r="K136" i="4"/>
  <c r="J136" i="4"/>
  <c r="G136" i="4"/>
  <c r="J135" i="4"/>
  <c r="L135" i="4" s="1"/>
  <c r="G135" i="4"/>
  <c r="L134" i="4"/>
  <c r="J134" i="4"/>
  <c r="K134" i="4" s="1"/>
  <c r="G134" i="4"/>
  <c r="L133" i="4"/>
  <c r="J133" i="4"/>
  <c r="K133" i="4" s="1"/>
  <c r="G133" i="4"/>
  <c r="K132" i="4"/>
  <c r="J132" i="4"/>
  <c r="L132" i="4" s="1"/>
  <c r="G132" i="4"/>
  <c r="L131" i="4"/>
  <c r="K131" i="4"/>
  <c r="J131" i="4"/>
  <c r="G131" i="4"/>
  <c r="L130" i="4"/>
  <c r="K130" i="4"/>
  <c r="J130" i="4"/>
  <c r="G130" i="4"/>
  <c r="J129" i="4"/>
  <c r="L129" i="4" s="1"/>
  <c r="G129" i="4"/>
  <c r="L128" i="4"/>
  <c r="K128" i="4"/>
  <c r="J128" i="4"/>
  <c r="G128" i="4"/>
  <c r="J127" i="4"/>
  <c r="L127" i="4" s="1"/>
  <c r="G127" i="4"/>
  <c r="L126" i="4"/>
  <c r="J126" i="4"/>
  <c r="K126" i="4" s="1"/>
  <c r="G126" i="4"/>
  <c r="L125" i="4"/>
  <c r="J125" i="4"/>
  <c r="K125" i="4" s="1"/>
  <c r="G125" i="4"/>
  <c r="K124" i="4"/>
  <c r="J124" i="4"/>
  <c r="L124" i="4" s="1"/>
  <c r="G124" i="4"/>
  <c r="L123" i="4"/>
  <c r="K123" i="4"/>
  <c r="J123" i="4"/>
  <c r="G123" i="4"/>
  <c r="L122" i="4"/>
  <c r="K122" i="4"/>
  <c r="J122" i="4"/>
  <c r="G122" i="4"/>
  <c r="J121" i="4"/>
  <c r="L121" i="4" s="1"/>
  <c r="G121" i="4"/>
  <c r="L120" i="4"/>
  <c r="K120" i="4"/>
  <c r="J120" i="4"/>
  <c r="G120" i="4"/>
  <c r="J119" i="4"/>
  <c r="L119" i="4" s="1"/>
  <c r="G119" i="4"/>
  <c r="L118" i="4"/>
  <c r="J118" i="4"/>
  <c r="K118" i="4" s="1"/>
  <c r="G118" i="4"/>
  <c r="L117" i="4"/>
  <c r="J117" i="4"/>
  <c r="K117" i="4" s="1"/>
  <c r="G117" i="4"/>
  <c r="K116" i="4"/>
  <c r="J116" i="4"/>
  <c r="L116" i="4" s="1"/>
  <c r="G116" i="4"/>
  <c r="L115" i="4"/>
  <c r="K115" i="4"/>
  <c r="J115" i="4"/>
  <c r="G115" i="4"/>
  <c r="L114" i="4"/>
  <c r="K114" i="4"/>
  <c r="J114" i="4"/>
  <c r="G114" i="4"/>
  <c r="J113" i="4"/>
  <c r="L113" i="4" s="1"/>
  <c r="G113" i="4"/>
  <c r="L112" i="4"/>
  <c r="K112" i="4"/>
  <c r="J112" i="4"/>
  <c r="G112" i="4"/>
  <c r="J111" i="4"/>
  <c r="L111" i="4" s="1"/>
  <c r="G111" i="4"/>
  <c r="L110" i="4"/>
  <c r="J110" i="4"/>
  <c r="K110" i="4" s="1"/>
  <c r="G110" i="4"/>
  <c r="L109" i="4"/>
  <c r="J109" i="4"/>
  <c r="K109" i="4" s="1"/>
  <c r="G109" i="4"/>
  <c r="K108" i="4"/>
  <c r="J108" i="4"/>
  <c r="L108" i="4" s="1"/>
  <c r="G108" i="4"/>
  <c r="L107" i="4"/>
  <c r="K107" i="4"/>
  <c r="J107" i="4"/>
  <c r="G107" i="4"/>
  <c r="L106" i="4"/>
  <c r="K106" i="4"/>
  <c r="J106" i="4"/>
  <c r="G106" i="4"/>
  <c r="J105" i="4"/>
  <c r="L105" i="4" s="1"/>
  <c r="G105" i="4"/>
  <c r="L104" i="4"/>
  <c r="K104" i="4"/>
  <c r="J104" i="4"/>
  <c r="G104" i="4"/>
  <c r="J103" i="4"/>
  <c r="L103" i="4" s="1"/>
  <c r="G103" i="4"/>
  <c r="L102" i="4"/>
  <c r="J102" i="4"/>
  <c r="K102" i="4" s="1"/>
  <c r="G102" i="4"/>
  <c r="L101" i="4"/>
  <c r="J101" i="4"/>
  <c r="K101" i="4" s="1"/>
  <c r="G101" i="4"/>
  <c r="K100" i="4"/>
  <c r="J100" i="4"/>
  <c r="L100" i="4" s="1"/>
  <c r="G100" i="4"/>
  <c r="L99" i="4"/>
  <c r="J99" i="4"/>
  <c r="K99" i="4" s="1"/>
  <c r="G99" i="4"/>
  <c r="L98" i="4"/>
  <c r="K98" i="4"/>
  <c r="J98" i="4"/>
  <c r="G98" i="4"/>
  <c r="J97" i="4"/>
  <c r="L97" i="4" s="1"/>
  <c r="G97" i="4"/>
  <c r="L96" i="4"/>
  <c r="K96" i="4"/>
  <c r="J96" i="4"/>
  <c r="G96" i="4"/>
  <c r="J95" i="4"/>
  <c r="L95" i="4" s="1"/>
  <c r="G95" i="4"/>
  <c r="L94" i="4"/>
  <c r="J94" i="4"/>
  <c r="K94" i="4" s="1"/>
  <c r="G94" i="4"/>
  <c r="L93" i="4"/>
  <c r="J93" i="4"/>
  <c r="K93" i="4" s="1"/>
  <c r="G93" i="4"/>
  <c r="K92" i="4"/>
  <c r="J92" i="4"/>
  <c r="L92" i="4" s="1"/>
  <c r="G92" i="4"/>
  <c r="L91" i="4"/>
  <c r="K91" i="4"/>
  <c r="J91" i="4"/>
  <c r="G91" i="4"/>
  <c r="L90" i="4"/>
  <c r="K90" i="4"/>
  <c r="J90" i="4"/>
  <c r="G90" i="4"/>
  <c r="J89" i="4"/>
  <c r="L89" i="4" s="1"/>
  <c r="G89" i="4"/>
  <c r="L88" i="4"/>
  <c r="K88" i="4"/>
  <c r="J88" i="4"/>
  <c r="G88" i="4"/>
  <c r="J87" i="4"/>
  <c r="L87" i="4" s="1"/>
  <c r="G87" i="4"/>
  <c r="L86" i="4"/>
  <c r="J86" i="4"/>
  <c r="K86" i="4" s="1"/>
  <c r="G86" i="4"/>
  <c r="L85" i="4"/>
  <c r="J85" i="4"/>
  <c r="K85" i="4" s="1"/>
  <c r="G85" i="4"/>
  <c r="K84" i="4"/>
  <c r="J84" i="4"/>
  <c r="L84" i="4" s="1"/>
  <c r="G84" i="4"/>
  <c r="L83" i="4"/>
  <c r="K83" i="4"/>
  <c r="J83" i="4"/>
  <c r="G83" i="4"/>
  <c r="L82" i="4"/>
  <c r="K82" i="4"/>
  <c r="J82" i="4"/>
  <c r="G82" i="4"/>
  <c r="J81" i="4"/>
  <c r="L81" i="4" s="1"/>
  <c r="G81" i="4"/>
  <c r="L80" i="4"/>
  <c r="K80" i="4"/>
  <c r="J80" i="4"/>
  <c r="G80" i="4"/>
  <c r="J79" i="4"/>
  <c r="L79" i="4" s="1"/>
  <c r="G79" i="4"/>
  <c r="L78" i="4"/>
  <c r="J78" i="4"/>
  <c r="K78" i="4" s="1"/>
  <c r="G78" i="4"/>
  <c r="L77" i="4"/>
  <c r="J77" i="4"/>
  <c r="K77" i="4" s="1"/>
  <c r="G77" i="4"/>
  <c r="K76" i="4"/>
  <c r="J76" i="4"/>
  <c r="L76" i="4" s="1"/>
  <c r="G76" i="4"/>
  <c r="L75" i="4"/>
  <c r="K75" i="4"/>
  <c r="J75" i="4"/>
  <c r="G75" i="4"/>
  <c r="L74" i="4"/>
  <c r="K74" i="4"/>
  <c r="J74" i="4"/>
  <c r="G74" i="4"/>
  <c r="J73" i="4"/>
  <c r="L73" i="4" s="1"/>
  <c r="G73" i="4"/>
  <c r="L72" i="4"/>
  <c r="K72" i="4"/>
  <c r="J72" i="4"/>
  <c r="G72" i="4"/>
  <c r="J71" i="4"/>
  <c r="L71" i="4" s="1"/>
  <c r="G71" i="4"/>
  <c r="L70" i="4"/>
  <c r="J70" i="4"/>
  <c r="K70" i="4" s="1"/>
  <c r="G70" i="4"/>
  <c r="L69" i="4"/>
  <c r="J69" i="4"/>
  <c r="K69" i="4" s="1"/>
  <c r="G69" i="4"/>
  <c r="K68" i="4"/>
  <c r="J68" i="4"/>
  <c r="L68" i="4" s="1"/>
  <c r="G68" i="4"/>
  <c r="L67" i="4"/>
  <c r="K67" i="4"/>
  <c r="J67" i="4"/>
  <c r="G67" i="4"/>
  <c r="L66" i="4"/>
  <c r="K66" i="4"/>
  <c r="J66" i="4"/>
  <c r="G66" i="4"/>
  <c r="J65" i="4"/>
  <c r="L65" i="4" s="1"/>
  <c r="G65" i="4"/>
  <c r="L64" i="4"/>
  <c r="K64" i="4"/>
  <c r="J64" i="4"/>
  <c r="G64" i="4"/>
  <c r="J63" i="4"/>
  <c r="L63" i="4" s="1"/>
  <c r="G63" i="4"/>
  <c r="L62" i="4"/>
  <c r="J62" i="4"/>
  <c r="K62" i="4" s="1"/>
  <c r="G62" i="4"/>
  <c r="L61" i="4"/>
  <c r="J61" i="4"/>
  <c r="K61" i="4" s="1"/>
  <c r="G61" i="4"/>
  <c r="K60" i="4"/>
  <c r="J60" i="4"/>
  <c r="L60" i="4" s="1"/>
  <c r="G60" i="4"/>
  <c r="L59" i="4"/>
  <c r="K59" i="4"/>
  <c r="J59" i="4"/>
  <c r="G59" i="4"/>
  <c r="L58" i="4"/>
  <c r="K58" i="4"/>
  <c r="J58" i="4"/>
  <c r="G58" i="4"/>
  <c r="J57" i="4"/>
  <c r="L57" i="4" s="1"/>
  <c r="G57" i="4"/>
  <c r="L56" i="4"/>
  <c r="K56" i="4"/>
  <c r="J56" i="4"/>
  <c r="G56" i="4"/>
  <c r="J55" i="4"/>
  <c r="L55" i="4" s="1"/>
  <c r="G55" i="4"/>
  <c r="L54" i="4"/>
  <c r="J54" i="4"/>
  <c r="K54" i="4" s="1"/>
  <c r="G54" i="4"/>
  <c r="L53" i="4"/>
  <c r="J53" i="4"/>
  <c r="K53" i="4" s="1"/>
  <c r="G53" i="4"/>
  <c r="K52" i="4"/>
  <c r="J52" i="4"/>
  <c r="L52" i="4" s="1"/>
  <c r="G52" i="4"/>
  <c r="L51" i="4"/>
  <c r="K51" i="4"/>
  <c r="J51" i="4"/>
  <c r="G51" i="4"/>
  <c r="L50" i="4"/>
  <c r="K50" i="4"/>
  <c r="J50" i="4"/>
  <c r="G50" i="4"/>
  <c r="J49" i="4"/>
  <c r="L49" i="4" s="1"/>
  <c r="G49" i="4"/>
  <c r="L48" i="4"/>
  <c r="K48" i="4"/>
  <c r="J48" i="4"/>
  <c r="G48" i="4"/>
  <c r="J47" i="4"/>
  <c r="L47" i="4" s="1"/>
  <c r="G47" i="4"/>
  <c r="L46" i="4"/>
  <c r="J46" i="4"/>
  <c r="K46" i="4" s="1"/>
  <c r="G46" i="4"/>
  <c r="L45" i="4"/>
  <c r="J45" i="4"/>
  <c r="K45" i="4" s="1"/>
  <c r="G45" i="4"/>
  <c r="K44" i="4"/>
  <c r="J44" i="4"/>
  <c r="L44" i="4" s="1"/>
  <c r="G44" i="4"/>
  <c r="L43" i="4"/>
  <c r="K43" i="4"/>
  <c r="J43" i="4"/>
  <c r="G43" i="4"/>
  <c r="L42" i="4"/>
  <c r="K42" i="4"/>
  <c r="J42" i="4"/>
  <c r="G42" i="4"/>
  <c r="B30" i="4"/>
  <c r="F430" i="4" s="1"/>
  <c r="B27" i="4"/>
  <c r="F423" i="4" s="1"/>
  <c r="B24" i="4"/>
  <c r="F416" i="4" s="1"/>
  <c r="B23" i="4"/>
  <c r="F415" i="4" s="1"/>
  <c r="B22" i="4"/>
  <c r="F414" i="4" s="1"/>
  <c r="B19" i="4"/>
  <c r="F359" i="4" s="1"/>
  <c r="B18" i="4"/>
  <c r="F385" i="4" s="1"/>
  <c r="B17" i="4"/>
  <c r="F372" i="4" s="1"/>
  <c r="B16" i="4"/>
  <c r="F398" i="4" s="1"/>
  <c r="B15" i="4"/>
  <c r="F397" i="4" s="1"/>
  <c r="B14" i="4"/>
  <c r="B11" i="4"/>
  <c r="F219" i="4" s="1"/>
  <c r="B10" i="4"/>
  <c r="B9" i="4"/>
  <c r="F123" i="4" s="1"/>
  <c r="B8" i="4"/>
  <c r="B7" i="4"/>
  <c r="F215" i="4" s="1"/>
  <c r="B6" i="4"/>
  <c r="B5" i="4"/>
  <c r="F317" i="4" s="1"/>
  <c r="E104" i="3"/>
  <c r="E103" i="3"/>
  <c r="I103" i="3" s="1"/>
  <c r="H73" i="3"/>
  <c r="H72" i="3"/>
  <c r="H71" i="3"/>
  <c r="H70" i="3"/>
  <c r="H69" i="3"/>
  <c r="H68" i="3"/>
  <c r="H67" i="3"/>
  <c r="H66" i="3"/>
  <c r="H65" i="3"/>
  <c r="H64" i="3"/>
  <c r="H63" i="3"/>
  <c r="H74" i="3" s="1"/>
  <c r="H62" i="3"/>
  <c r="F57" i="3"/>
  <c r="H57" i="3" s="1"/>
  <c r="F56" i="3"/>
  <c r="H56" i="3" s="1"/>
  <c r="H55" i="3"/>
  <c r="F55" i="3"/>
  <c r="H54" i="3"/>
  <c r="F54" i="3"/>
  <c r="F53" i="3"/>
  <c r="H53" i="3" s="1"/>
  <c r="H48" i="3"/>
  <c r="F48" i="3"/>
  <c r="H47" i="3"/>
  <c r="F47" i="3"/>
  <c r="F46" i="3"/>
  <c r="H46" i="3" s="1"/>
  <c r="H45" i="3"/>
  <c r="F45" i="3"/>
  <c r="H44" i="3"/>
  <c r="F44" i="3"/>
  <c r="H43" i="3"/>
  <c r="F43" i="3"/>
  <c r="F42" i="3"/>
  <c r="H42" i="3" s="1"/>
  <c r="H41" i="3"/>
  <c r="F41" i="3"/>
  <c r="H40" i="3"/>
  <c r="F40" i="3"/>
  <c r="H39" i="3"/>
  <c r="F39" i="3"/>
  <c r="F38" i="3"/>
  <c r="H38" i="3" s="1"/>
  <c r="F37" i="3"/>
  <c r="H37" i="3" s="1"/>
  <c r="H36" i="3"/>
  <c r="H49" i="3" s="1"/>
  <c r="F36" i="3"/>
  <c r="F31" i="3"/>
  <c r="H31" i="3" s="1"/>
  <c r="F30" i="3"/>
  <c r="H30" i="3" s="1"/>
  <c r="H29" i="3"/>
  <c r="F29" i="3"/>
  <c r="F24" i="3"/>
  <c r="H24" i="3" s="1"/>
  <c r="H23" i="3"/>
  <c r="F23" i="3"/>
  <c r="H22" i="3"/>
  <c r="F22" i="3"/>
  <c r="H21" i="3"/>
  <c r="F21" i="3"/>
  <c r="F20" i="3"/>
  <c r="H20" i="3" s="1"/>
  <c r="H19" i="3"/>
  <c r="F19" i="3"/>
  <c r="H18" i="3"/>
  <c r="F18" i="3"/>
  <c r="H17" i="3"/>
  <c r="F17" i="3"/>
  <c r="F16" i="3"/>
  <c r="H16" i="3" s="1"/>
  <c r="H15" i="3"/>
  <c r="F15" i="3"/>
  <c r="H14" i="3"/>
  <c r="F14" i="3"/>
  <c r="H13" i="3"/>
  <c r="F13" i="3"/>
  <c r="F12" i="3"/>
  <c r="H12" i="3" s="1"/>
  <c r="H11" i="3"/>
  <c r="F11" i="3"/>
  <c r="H10" i="3"/>
  <c r="F10" i="3"/>
  <c r="H9" i="3"/>
  <c r="F9" i="3"/>
  <c r="F8" i="3"/>
  <c r="H8" i="3" s="1"/>
  <c r="H7" i="3"/>
  <c r="F7" i="3"/>
  <c r="H6" i="3"/>
  <c r="F6" i="3"/>
  <c r="H5" i="3"/>
  <c r="F5" i="3"/>
  <c r="H206" i="2"/>
  <c r="I200" i="2"/>
  <c r="E200" i="2"/>
  <c r="B200" i="2"/>
  <c r="I198" i="2"/>
  <c r="I197" i="2"/>
  <c r="E197" i="2"/>
  <c r="B197" i="2"/>
  <c r="I194" i="2"/>
  <c r="E194" i="2"/>
  <c r="B194" i="2"/>
  <c r="I193" i="2"/>
  <c r="E193" i="2"/>
  <c r="B193" i="2"/>
  <c r="I192" i="2"/>
  <c r="I195" i="2" s="1"/>
  <c r="E192" i="2"/>
  <c r="B192" i="2"/>
  <c r="I189" i="2"/>
  <c r="E189" i="2"/>
  <c r="B189" i="2"/>
  <c r="I188" i="2"/>
  <c r="E188" i="2"/>
  <c r="B188" i="2"/>
  <c r="I187" i="2"/>
  <c r="E187" i="2"/>
  <c r="B187" i="2"/>
  <c r="I186" i="2"/>
  <c r="E186" i="2"/>
  <c r="B186" i="2"/>
  <c r="I185" i="2"/>
  <c r="E185" i="2"/>
  <c r="B185" i="2"/>
  <c r="I184" i="2"/>
  <c r="I190" i="2" s="1"/>
  <c r="E184" i="2"/>
  <c r="B184" i="2"/>
  <c r="I181" i="2"/>
  <c r="E181" i="2"/>
  <c r="B181" i="2"/>
  <c r="I180" i="2"/>
  <c r="E180" i="2"/>
  <c r="B180" i="2"/>
  <c r="I179" i="2"/>
  <c r="E179" i="2"/>
  <c r="B179" i="2"/>
  <c r="I178" i="2"/>
  <c r="E178" i="2"/>
  <c r="B178" i="2"/>
  <c r="I177" i="2"/>
  <c r="E177" i="2"/>
  <c r="B177" i="2"/>
  <c r="I176" i="2"/>
  <c r="E176" i="2"/>
  <c r="B176" i="2"/>
  <c r="I175" i="2"/>
  <c r="I182" i="2" s="1"/>
  <c r="E175" i="2"/>
  <c r="B175" i="2"/>
  <c r="I159" i="2"/>
  <c r="J132" i="2"/>
  <c r="J88" i="2"/>
  <c r="J83" i="2"/>
  <c r="J101" i="2" s="1"/>
  <c r="I73" i="2"/>
  <c r="I79" i="2" s="1"/>
  <c r="J58" i="2"/>
  <c r="J57" i="2"/>
  <c r="J54" i="2"/>
  <c r="J56" i="2" s="1"/>
  <c r="I46" i="2"/>
  <c r="I41" i="2"/>
  <c r="I38" i="2"/>
  <c r="I35" i="2"/>
  <c r="I30" i="2"/>
  <c r="I22" i="2"/>
  <c r="I42" i="2" s="1"/>
  <c r="G13" i="2"/>
  <c r="J15" i="5" l="1"/>
  <c r="J8" i="5"/>
  <c r="F376" i="4"/>
  <c r="F392" i="4"/>
  <c r="J9" i="5"/>
  <c r="J19" i="5"/>
  <c r="J11" i="5"/>
  <c r="J6" i="5"/>
  <c r="J22" i="5"/>
  <c r="G25" i="5"/>
  <c r="F405" i="4"/>
  <c r="J7" i="5"/>
  <c r="J14" i="5"/>
  <c r="G32" i="5"/>
  <c r="J17" i="5"/>
  <c r="C85" i="3"/>
  <c r="E85" i="3" s="1"/>
  <c r="G85" i="3" s="1"/>
  <c r="H75" i="3"/>
  <c r="C80" i="3"/>
  <c r="E80" i="3" s="1"/>
  <c r="H50" i="3"/>
  <c r="F304" i="4"/>
  <c r="F259" i="4"/>
  <c r="F294" i="4"/>
  <c r="F193" i="4"/>
  <c r="F318" i="4"/>
  <c r="F273" i="4"/>
  <c r="F287" i="4"/>
  <c r="F242" i="4"/>
  <c r="F311" i="4"/>
  <c r="F266" i="4"/>
  <c r="F221" i="4"/>
  <c r="F214" i="4"/>
  <c r="F148" i="4"/>
  <c r="F92" i="4"/>
  <c r="F172" i="4"/>
  <c r="F127" i="4"/>
  <c r="F71" i="4"/>
  <c r="F228" i="4"/>
  <c r="F162" i="4"/>
  <c r="F106" i="4"/>
  <c r="F50" i="4"/>
  <c r="F252" i="4"/>
  <c r="F186" i="4"/>
  <c r="F141" i="4"/>
  <c r="F85" i="4"/>
  <c r="F207" i="4"/>
  <c r="F120" i="4"/>
  <c r="F64" i="4"/>
  <c r="F155" i="4"/>
  <c r="F99" i="4"/>
  <c r="F43" i="4"/>
  <c r="F200" i="4"/>
  <c r="F179" i="4"/>
  <c r="F134" i="4"/>
  <c r="F78" i="4"/>
  <c r="F280" i="4"/>
  <c r="F235" i="4"/>
  <c r="F113" i="4"/>
  <c r="F57" i="4"/>
  <c r="J60" i="2"/>
  <c r="H32" i="3"/>
  <c r="F320" i="4"/>
  <c r="F275" i="4"/>
  <c r="F254" i="4"/>
  <c r="F209" i="4"/>
  <c r="F289" i="4"/>
  <c r="F202" i="4"/>
  <c r="F282" i="4"/>
  <c r="F237" i="4"/>
  <c r="F216" i="4"/>
  <c r="F164" i="4"/>
  <c r="F108" i="4"/>
  <c r="F52" i="4"/>
  <c r="F188" i="4"/>
  <c r="F143" i="4"/>
  <c r="F87" i="4"/>
  <c r="F261" i="4"/>
  <c r="F230" i="4"/>
  <c r="F195" i="4"/>
  <c r="F122" i="4"/>
  <c r="F66" i="4"/>
  <c r="F268" i="4"/>
  <c r="F157" i="4"/>
  <c r="F101" i="4"/>
  <c r="F45" i="4"/>
  <c r="F306" i="4"/>
  <c r="F244" i="4"/>
  <c r="F181" i="4"/>
  <c r="F136" i="4"/>
  <c r="F80" i="4"/>
  <c r="F313" i="4"/>
  <c r="F115" i="4"/>
  <c r="F59" i="4"/>
  <c r="F223" i="4"/>
  <c r="F150" i="4"/>
  <c r="F94" i="4"/>
  <c r="F296" i="4"/>
  <c r="F174" i="4"/>
  <c r="F129" i="4"/>
  <c r="F73" i="4"/>
  <c r="H25" i="3"/>
  <c r="I201" i="2"/>
  <c r="I202" i="2" s="1"/>
  <c r="F291" i="4"/>
  <c r="F315" i="4"/>
  <c r="F270" i="4"/>
  <c r="F225" i="4"/>
  <c r="F308" i="4"/>
  <c r="F263" i="4"/>
  <c r="F218" i="4"/>
  <c r="F298" i="4"/>
  <c r="F197" i="4"/>
  <c r="F239" i="4"/>
  <c r="F124" i="4"/>
  <c r="F68" i="4"/>
  <c r="F159" i="4"/>
  <c r="F103" i="4"/>
  <c r="F47" i="4"/>
  <c r="F277" i="4"/>
  <c r="F232" i="4"/>
  <c r="F183" i="4"/>
  <c r="F138" i="4"/>
  <c r="F82" i="4"/>
  <c r="F284" i="4"/>
  <c r="F256" i="4"/>
  <c r="F117" i="4"/>
  <c r="F61" i="4"/>
  <c r="F322" i="4"/>
  <c r="F246" i="4"/>
  <c r="F211" i="4"/>
  <c r="F152" i="4"/>
  <c r="F96" i="4"/>
  <c r="F176" i="4"/>
  <c r="F131" i="4"/>
  <c r="F75" i="4"/>
  <c r="F166" i="4"/>
  <c r="F110" i="4"/>
  <c r="F54" i="4"/>
  <c r="F204" i="4"/>
  <c r="F190" i="4"/>
  <c r="F145" i="4"/>
  <c r="F89" i="4"/>
  <c r="H58" i="3"/>
  <c r="F49" i="4"/>
  <c r="F65" i="4"/>
  <c r="F81" i="4"/>
  <c r="F97" i="4"/>
  <c r="F105" i="4"/>
  <c r="F121" i="4"/>
  <c r="F137" i="4"/>
  <c r="F153" i="4"/>
  <c r="F161" i="4"/>
  <c r="F182" i="4"/>
  <c r="F206" i="4"/>
  <c r="F208" i="4"/>
  <c r="L222" i="4"/>
  <c r="K222" i="4"/>
  <c r="F231" i="4"/>
  <c r="F260" i="4"/>
  <c r="F264" i="4"/>
  <c r="F276" i="4"/>
  <c r="F292" i="4"/>
  <c r="L330" i="4"/>
  <c r="K330" i="4"/>
  <c r="L346" i="4"/>
  <c r="K346" i="4"/>
  <c r="L362" i="4"/>
  <c r="K362" i="4"/>
  <c r="F46" i="4"/>
  <c r="K47" i="4"/>
  <c r="K55" i="4"/>
  <c r="F62" i="4"/>
  <c r="K63" i="4"/>
  <c r="F70" i="4"/>
  <c r="K71" i="4"/>
  <c r="K79" i="4"/>
  <c r="F86" i="4"/>
  <c r="K87" i="4"/>
  <c r="K95" i="4"/>
  <c r="F102" i="4"/>
  <c r="K103" i="4"/>
  <c r="K111" i="4"/>
  <c r="F118" i="4"/>
  <c r="K119" i="4"/>
  <c r="F126" i="4"/>
  <c r="K127" i="4"/>
  <c r="K135" i="4"/>
  <c r="F142" i="4"/>
  <c r="K143" i="4"/>
  <c r="K151" i="4"/>
  <c r="F158" i="4"/>
  <c r="K159" i="4"/>
  <c r="K167" i="4"/>
  <c r="F171" i="4"/>
  <c r="K172" i="4"/>
  <c r="K180" i="4"/>
  <c r="F187" i="4"/>
  <c r="K188" i="4"/>
  <c r="F192" i="4"/>
  <c r="F196" i="4"/>
  <c r="F198" i="4"/>
  <c r="L214" i="4"/>
  <c r="K214" i="4"/>
  <c r="L218" i="4"/>
  <c r="K220" i="4"/>
  <c r="F227" i="4"/>
  <c r="F251" i="4"/>
  <c r="F253" i="4"/>
  <c r="L266" i="4"/>
  <c r="K266" i="4"/>
  <c r="F269" i="4"/>
  <c r="L282" i="4"/>
  <c r="K282" i="4"/>
  <c r="F285" i="4"/>
  <c r="L298" i="4"/>
  <c r="K298" i="4"/>
  <c r="L312" i="4"/>
  <c r="K312" i="4"/>
  <c r="F331" i="4"/>
  <c r="F335" i="4"/>
  <c r="K341" i="4"/>
  <c r="F347" i="4"/>
  <c r="F351" i="4"/>
  <c r="K357" i="4"/>
  <c r="F363" i="4"/>
  <c r="L375" i="4"/>
  <c r="K375" i="4"/>
  <c r="F380" i="4"/>
  <c r="K386" i="4"/>
  <c r="K399" i="4"/>
  <c r="F51" i="4"/>
  <c r="F67" i="4"/>
  <c r="F83" i="4"/>
  <c r="F91" i="4"/>
  <c r="F107" i="4"/>
  <c r="F139" i="4"/>
  <c r="F147" i="4"/>
  <c r="F163" i="4"/>
  <c r="F184" i="4"/>
  <c r="L206" i="4"/>
  <c r="K206" i="4"/>
  <c r="L337" i="4"/>
  <c r="K337" i="4"/>
  <c r="F340" i="4"/>
  <c r="L353" i="4"/>
  <c r="K353" i="4"/>
  <c r="F356" i="4"/>
  <c r="L382" i="4"/>
  <c r="K382" i="4"/>
  <c r="L414" i="4"/>
  <c r="K414" i="4"/>
  <c r="L423" i="4"/>
  <c r="K423" i="4"/>
  <c r="F286" i="4"/>
  <c r="F241" i="4"/>
  <c r="F310" i="4"/>
  <c r="F265" i="4"/>
  <c r="F279" i="4"/>
  <c r="F234" i="4"/>
  <c r="F303" i="4"/>
  <c r="F258" i="4"/>
  <c r="F213" i="4"/>
  <c r="F312" i="4"/>
  <c r="F267" i="4"/>
  <c r="F201" i="4"/>
  <c r="F281" i="4"/>
  <c r="F295" i="4"/>
  <c r="F194" i="4"/>
  <c r="F319" i="4"/>
  <c r="F274" i="4"/>
  <c r="F229" i="4"/>
  <c r="F283" i="4"/>
  <c r="F307" i="4"/>
  <c r="F262" i="4"/>
  <c r="F217" i="4"/>
  <c r="F297" i="4"/>
  <c r="F255" i="4"/>
  <c r="F210" i="4"/>
  <c r="F290" i="4"/>
  <c r="F245" i="4"/>
  <c r="F299" i="4"/>
  <c r="F323" i="4"/>
  <c r="F278" i="4"/>
  <c r="F233" i="4"/>
  <c r="F257" i="4"/>
  <c r="F316" i="4"/>
  <c r="F271" i="4"/>
  <c r="F226" i="4"/>
  <c r="F205" i="4"/>
  <c r="F396" i="4"/>
  <c r="F375" i="4"/>
  <c r="F354" i="4"/>
  <c r="F330" i="4"/>
  <c r="F402" i="4"/>
  <c r="F381" i="4"/>
  <c r="F360" i="4"/>
  <c r="F336" i="4"/>
  <c r="F387" i="4"/>
  <c r="F342" i="4"/>
  <c r="F404" i="4"/>
  <c r="F383" i="4"/>
  <c r="F362" i="4"/>
  <c r="F338" i="4"/>
  <c r="F389" i="4"/>
  <c r="F344" i="4"/>
  <c r="F371" i="4"/>
  <c r="F350" i="4"/>
  <c r="F391" i="4"/>
  <c r="F346" i="4"/>
  <c r="F373" i="4"/>
  <c r="F352" i="4"/>
  <c r="F400" i="4"/>
  <c r="F379" i="4"/>
  <c r="F358" i="4"/>
  <c r="F334" i="4"/>
  <c r="F48" i="4"/>
  <c r="K49" i="4"/>
  <c r="F56" i="4"/>
  <c r="K57" i="4"/>
  <c r="K65" i="4"/>
  <c r="F72" i="4"/>
  <c r="K73" i="4"/>
  <c r="K81" i="4"/>
  <c r="F88" i="4"/>
  <c r="K89" i="4"/>
  <c r="K97" i="4"/>
  <c r="F104" i="4"/>
  <c r="K105" i="4"/>
  <c r="F112" i="4"/>
  <c r="K113" i="4"/>
  <c r="K121" i="4"/>
  <c r="F128" i="4"/>
  <c r="K129" i="4"/>
  <c r="K137" i="4"/>
  <c r="F144" i="4"/>
  <c r="K145" i="4"/>
  <c r="K153" i="4"/>
  <c r="F160" i="4"/>
  <c r="K161" i="4"/>
  <c r="F173" i="4"/>
  <c r="K174" i="4"/>
  <c r="K182" i="4"/>
  <c r="F189" i="4"/>
  <c r="K190" i="4"/>
  <c r="L198" i="4"/>
  <c r="K198" i="4"/>
  <c r="L202" i="4"/>
  <c r="K204" i="4"/>
  <c r="K237" i="4"/>
  <c r="K241" i="4"/>
  <c r="L251" i="4"/>
  <c r="K251" i="4"/>
  <c r="L267" i="4"/>
  <c r="K267" i="4"/>
  <c r="L283" i="4"/>
  <c r="K283" i="4"/>
  <c r="L299" i="4"/>
  <c r="K299" i="4"/>
  <c r="L303" i="4"/>
  <c r="K303" i="4"/>
  <c r="L319" i="4"/>
  <c r="K319" i="4"/>
  <c r="K370" i="4"/>
  <c r="F53" i="4"/>
  <c r="F69" i="4"/>
  <c r="F77" i="4"/>
  <c r="F93" i="4"/>
  <c r="F109" i="4"/>
  <c r="F125" i="4"/>
  <c r="F133" i="4"/>
  <c r="F149" i="4"/>
  <c r="K158" i="4"/>
  <c r="F165" i="4"/>
  <c r="K166" i="4"/>
  <c r="K171" i="4"/>
  <c r="F178" i="4"/>
  <c r="K179" i="4"/>
  <c r="K187" i="4"/>
  <c r="F191" i="4"/>
  <c r="L194" i="4"/>
  <c r="K196" i="4"/>
  <c r="F199" i="4"/>
  <c r="F203" i="4"/>
  <c r="K229" i="4"/>
  <c r="K233" i="4"/>
  <c r="F236" i="4"/>
  <c r="F238" i="4"/>
  <c r="F240" i="4"/>
  <c r="K262" i="4"/>
  <c r="F272" i="4"/>
  <c r="K278" i="4"/>
  <c r="F288" i="4"/>
  <c r="K294" i="4"/>
  <c r="L338" i="4"/>
  <c r="K338" i="4"/>
  <c r="L354" i="4"/>
  <c r="K354" i="4"/>
  <c r="F369" i="4"/>
  <c r="L383" i="4"/>
  <c r="K383" i="4"/>
  <c r="F388" i="4"/>
  <c r="L396" i="4"/>
  <c r="K396" i="4"/>
  <c r="F401" i="4"/>
  <c r="K407" i="4"/>
  <c r="F42" i="4"/>
  <c r="F58" i="4"/>
  <c r="F74" i="4"/>
  <c r="F90" i="4"/>
  <c r="F98" i="4"/>
  <c r="F114" i="4"/>
  <c r="F130" i="4"/>
  <c r="F146" i="4"/>
  <c r="F154" i="4"/>
  <c r="F175" i="4"/>
  <c r="K221" i="4"/>
  <c r="K225" i="4"/>
  <c r="L246" i="4"/>
  <c r="K246" i="4"/>
  <c r="L258" i="4"/>
  <c r="K258" i="4"/>
  <c r="L274" i="4"/>
  <c r="K274" i="4"/>
  <c r="L290" i="4"/>
  <c r="K290" i="4"/>
  <c r="F293" i="4"/>
  <c r="L304" i="4"/>
  <c r="K304" i="4"/>
  <c r="L320" i="4"/>
  <c r="K320" i="4"/>
  <c r="K333" i="4"/>
  <c r="F339" i="4"/>
  <c r="F343" i="4"/>
  <c r="K349" i="4"/>
  <c r="F355" i="4"/>
  <c r="F384" i="4"/>
  <c r="L390" i="4"/>
  <c r="K390" i="4"/>
  <c r="L403" i="4"/>
  <c r="K403" i="4"/>
  <c r="F406" i="4"/>
  <c r="F55" i="4"/>
  <c r="F63" i="4"/>
  <c r="F79" i="4"/>
  <c r="F95" i="4"/>
  <c r="F111" i="4"/>
  <c r="F119" i="4"/>
  <c r="F135" i="4"/>
  <c r="F151" i="4"/>
  <c r="F167" i="4"/>
  <c r="F180" i="4"/>
  <c r="F220" i="4"/>
  <c r="F222" i="4"/>
  <c r="F224" i="4"/>
  <c r="L238" i="4"/>
  <c r="K238" i="4"/>
  <c r="F247" i="4"/>
  <c r="F305" i="4"/>
  <c r="F309" i="4"/>
  <c r="F321" i="4"/>
  <c r="F332" i="4"/>
  <c r="L345" i="4"/>
  <c r="K345" i="4"/>
  <c r="F348" i="4"/>
  <c r="L361" i="4"/>
  <c r="K361" i="4"/>
  <c r="F364" i="4"/>
  <c r="F370" i="4"/>
  <c r="F349" i="4"/>
  <c r="F403" i="4"/>
  <c r="F382" i="4"/>
  <c r="F361" i="4"/>
  <c r="F337" i="4"/>
  <c r="F399" i="4"/>
  <c r="F378" i="4"/>
  <c r="F357" i="4"/>
  <c r="F333" i="4"/>
  <c r="F390" i="4"/>
  <c r="F345" i="4"/>
  <c r="F407" i="4"/>
  <c r="F386" i="4"/>
  <c r="F365" i="4"/>
  <c r="F341" i="4"/>
  <c r="F374" i="4"/>
  <c r="F353" i="4"/>
  <c r="F44" i="4"/>
  <c r="F60" i="4"/>
  <c r="F76" i="4"/>
  <c r="F84" i="4"/>
  <c r="F100" i="4"/>
  <c r="F116" i="4"/>
  <c r="F132" i="4"/>
  <c r="F140" i="4"/>
  <c r="F156" i="4"/>
  <c r="F177" i="4"/>
  <c r="F185" i="4"/>
  <c r="K205" i="4"/>
  <c r="K209" i="4"/>
  <c r="F212" i="4"/>
  <c r="L230" i="4"/>
  <c r="K230" i="4"/>
  <c r="L234" i="4"/>
  <c r="F243" i="4"/>
  <c r="L259" i="4"/>
  <c r="K259" i="4"/>
  <c r="L275" i="4"/>
  <c r="K275" i="4"/>
  <c r="L291" i="4"/>
  <c r="K291" i="4"/>
  <c r="L311" i="4"/>
  <c r="K311" i="4"/>
  <c r="F314" i="4"/>
  <c r="L374" i="4"/>
  <c r="K374" i="4"/>
  <c r="F377" i="4"/>
  <c r="L391" i="4"/>
  <c r="K391" i="4"/>
  <c r="L404" i="4"/>
  <c r="K404" i="4"/>
  <c r="J5" i="5"/>
  <c r="J30" i="5"/>
  <c r="K371" i="4"/>
  <c r="K379" i="4"/>
  <c r="K387" i="4"/>
  <c r="K400" i="4"/>
  <c r="J27" i="5"/>
  <c r="K8" i="4" l="1"/>
  <c r="L16" i="4"/>
  <c r="L14" i="4"/>
  <c r="L17" i="4"/>
  <c r="L28" i="4"/>
  <c r="L18" i="4"/>
  <c r="C115" i="2"/>
  <c r="J66" i="2"/>
  <c r="J105" i="2" s="1"/>
  <c r="J163" i="2"/>
  <c r="J109" i="2"/>
  <c r="J65" i="2"/>
  <c r="J107" i="2"/>
  <c r="J108" i="2" s="1"/>
  <c r="L25" i="4"/>
  <c r="H26" i="3"/>
  <c r="C78" i="3"/>
  <c r="L19" i="4"/>
  <c r="L31" i="4"/>
  <c r="L21" i="4"/>
  <c r="K12" i="4"/>
  <c r="K29" i="4"/>
  <c r="K31" i="4"/>
  <c r="K28" i="4"/>
  <c r="K25" i="4"/>
  <c r="K20" i="4"/>
  <c r="K30" i="4"/>
  <c r="K27" i="4"/>
  <c r="K24" i="4"/>
  <c r="K22" i="4"/>
  <c r="K19" i="4"/>
  <c r="K17" i="4"/>
  <c r="G17" i="4" s="1"/>
  <c r="K15" i="4"/>
  <c r="K13" i="4"/>
  <c r="K26" i="4"/>
  <c r="K5" i="4"/>
  <c r="K23" i="4"/>
  <c r="K16" i="4"/>
  <c r="G16" i="4" s="1"/>
  <c r="K9" i="4"/>
  <c r="K21" i="4"/>
  <c r="K14" i="4"/>
  <c r="G14" i="4" s="1"/>
  <c r="K7" i="4"/>
  <c r="K18" i="4"/>
  <c r="G18" i="4" s="1"/>
  <c r="K11" i="4"/>
  <c r="K6" i="4"/>
  <c r="K10" i="4"/>
  <c r="L22" i="4"/>
  <c r="L5" i="4"/>
  <c r="L23" i="4"/>
  <c r="J136" i="2"/>
  <c r="J32" i="5"/>
  <c r="J33" i="5" s="1"/>
  <c r="L24" i="4"/>
  <c r="L7" i="4"/>
  <c r="L26" i="4"/>
  <c r="L15" i="4"/>
  <c r="L27" i="4"/>
  <c r="L9" i="4"/>
  <c r="L29" i="4"/>
  <c r="L6" i="4"/>
  <c r="H33" i="3"/>
  <c r="C79" i="3"/>
  <c r="E79" i="3" s="1"/>
  <c r="G80" i="3"/>
  <c r="C83" i="3"/>
  <c r="E83" i="3" s="1"/>
  <c r="H59" i="3"/>
  <c r="L12" i="4"/>
  <c r="L30" i="4"/>
  <c r="L11" i="4"/>
  <c r="L8" i="4"/>
  <c r="G8" i="4" s="1"/>
  <c r="L10" i="4"/>
  <c r="L13" i="4"/>
  <c r="L20" i="4"/>
  <c r="G83" i="3" l="1"/>
  <c r="J138" i="2" s="1"/>
  <c r="G19" i="4"/>
  <c r="G79" i="3"/>
  <c r="G5" i="4"/>
  <c r="J106" i="2"/>
  <c r="J110" i="2" s="1"/>
  <c r="G7" i="4"/>
  <c r="J67" i="2"/>
  <c r="G15" i="4"/>
  <c r="C81" i="3"/>
  <c r="C87" i="3" s="1"/>
  <c r="E87" i="3" s="1"/>
  <c r="E78" i="3"/>
  <c r="G9" i="4"/>
  <c r="G10" i="4"/>
  <c r="G22" i="4"/>
  <c r="G6" i="4"/>
  <c r="G23" i="4"/>
  <c r="G24" i="4"/>
  <c r="G11" i="4"/>
  <c r="G27" i="4"/>
  <c r="G30" i="4"/>
  <c r="I115" i="2" l="1"/>
  <c r="J165" i="2"/>
  <c r="J122" i="2"/>
  <c r="E81" i="3"/>
  <c r="G78" i="3"/>
  <c r="G81" i="3" s="1"/>
  <c r="J99" i="2"/>
  <c r="J71" i="2"/>
  <c r="J77" i="2"/>
  <c r="J74" i="2"/>
  <c r="J73" i="2"/>
  <c r="J72" i="2"/>
  <c r="J75" i="2"/>
  <c r="J76" i="2"/>
  <c r="J78" i="2"/>
  <c r="G87" i="3" l="1"/>
  <c r="J137" i="2"/>
  <c r="J140" i="2" s="1"/>
  <c r="J167" i="2" s="1"/>
  <c r="J79" i="2"/>
  <c r="J100" i="2" s="1"/>
  <c r="J102" i="2" s="1"/>
  <c r="F115" i="2" l="1"/>
  <c r="J115" i="2" s="1"/>
  <c r="J164" i="2"/>
  <c r="J123" i="2" l="1"/>
  <c r="J121" i="2"/>
  <c r="J120" i="2"/>
  <c r="J119" i="2"/>
  <c r="J118" i="2"/>
  <c r="J124" i="2" l="1"/>
  <c r="J166" i="2"/>
  <c r="J168" i="2" s="1"/>
  <c r="J131" i="2"/>
  <c r="J133" i="2" s="1"/>
  <c r="J144" i="2"/>
  <c r="J145" i="2" l="1"/>
  <c r="J146" i="2" l="1"/>
  <c r="J147" i="2" s="1"/>
  <c r="J148" i="2" l="1"/>
  <c r="J157" i="2" l="1"/>
  <c r="J152" i="2"/>
  <c r="J151" i="2"/>
  <c r="J159" i="2" l="1"/>
  <c r="J158" i="2"/>
  <c r="J169" i="2" s="1"/>
  <c r="J170" i="2" s="1"/>
  <c r="H193" i="2" l="1"/>
  <c r="J193" i="2" s="1"/>
  <c r="F185" i="2"/>
  <c r="J185" i="2" s="1"/>
  <c r="F177" i="2"/>
  <c r="J177" i="2" s="1"/>
  <c r="F189" i="2"/>
  <c r="J189" i="2" s="1"/>
  <c r="F181" i="2"/>
  <c r="J181" i="2" s="1"/>
  <c r="H197" i="2"/>
  <c r="J197" i="2" s="1"/>
  <c r="J198" i="2" s="1"/>
  <c r="F178" i="2"/>
  <c r="J178" i="2" s="1"/>
  <c r="F188" i="2"/>
  <c r="J188" i="2" s="1"/>
  <c r="F186" i="2"/>
  <c r="J186" i="2" s="1"/>
  <c r="F179" i="2"/>
  <c r="J179" i="2" s="1"/>
  <c r="F180" i="2"/>
  <c r="J180" i="2" s="1"/>
  <c r="F175" i="2"/>
  <c r="J175" i="2" s="1"/>
  <c r="F187" i="2"/>
  <c r="J187" i="2" s="1"/>
  <c r="F200" i="2"/>
  <c r="J200" i="2" s="1"/>
  <c r="J201" i="2" s="1"/>
  <c r="H192" i="2"/>
  <c r="J192" i="2" s="1"/>
  <c r="J195" i="2" s="1"/>
  <c r="F184" i="2"/>
  <c r="J184" i="2" s="1"/>
  <c r="J190" i="2" s="1"/>
  <c r="H194" i="2"/>
  <c r="J194" i="2" s="1"/>
  <c r="F176" i="2"/>
  <c r="J176" i="2" s="1"/>
  <c r="J182" i="2" l="1"/>
  <c r="J202" i="2" s="1"/>
  <c r="H205" i="2" s="1"/>
  <c r="H207" i="2" s="1"/>
</calcChain>
</file>

<file path=xl/sharedStrings.xml><?xml version="1.0" encoding="utf-8"?>
<sst xmlns="http://schemas.openxmlformats.org/spreadsheetml/2006/main" count="715" uniqueCount="414">
  <si>
    <t xml:space="preserve">PLANILHA DE CUSTOS E FORMAÇÃO DE PREÇOS  </t>
  </si>
  <si>
    <t xml:space="preserve">Planilha elaborada pela Administração para os serviços de: </t>
  </si>
  <si>
    <t>LIMPEZA E CONSERVAÇÃO</t>
  </si>
  <si>
    <t>Regime de tributação: Lucro Real</t>
  </si>
  <si>
    <t>Opção pela conta vinculada e férias nos módulos 2.1 e 4.1</t>
  </si>
  <si>
    <t xml:space="preserve">DISCRIMINAÇÃO DOS SERVIÇOS (DADOS REFERENTES À CONTRATAÇÃO) </t>
  </si>
  <si>
    <t>A</t>
  </si>
  <si>
    <t>Data de apresentação da proposta (dia/mês/ano)</t>
  </si>
  <si>
    <t>xx/xx/2024</t>
  </si>
  <si>
    <t>B</t>
  </si>
  <si>
    <t>Município/UF</t>
  </si>
  <si>
    <t>Bento Gonçalves</t>
  </si>
  <si>
    <t>C</t>
  </si>
  <si>
    <t>Ano do Acordo, Convenção ou Dissídio Coletivo</t>
  </si>
  <si>
    <t>01/01/24 a 31/12/24 - SEEAC/SINDASSEIO/RS</t>
  </si>
  <si>
    <t>D</t>
  </si>
  <si>
    <t>Número de meses de execução contratual</t>
  </si>
  <si>
    <t xml:space="preserve">IDENTIFICAÇÃO DO SERVIÇO </t>
  </si>
  <si>
    <t>ÁREAS INTERNAS</t>
  </si>
  <si>
    <t>Produtividade</t>
  </si>
  <si>
    <t>Unidade de medida</t>
  </si>
  <si>
    <t>QTD total a contratar (em função da unidade de medida) M2</t>
  </si>
  <si>
    <t>a) Pisos acarpetados</t>
  </si>
  <si>
    <t>m2</t>
  </si>
  <si>
    <t>b) Pisos frios</t>
  </si>
  <si>
    <t>c) Laboratórios</t>
  </si>
  <si>
    <t>d) Almoxarifados/galpões</t>
  </si>
  <si>
    <t>e) Oficinas</t>
  </si>
  <si>
    <t>f) Áreas com espaços livres - saguão, hall e salão</t>
  </si>
  <si>
    <t>g) Banheiros</t>
  </si>
  <si>
    <t>TOTAL DA ÁREA INTERNA</t>
  </si>
  <si>
    <t>ÁREAS EXTERNAS</t>
  </si>
  <si>
    <t>a) Pisos pavimentados adjacentes/contíguos às edificações</t>
  </si>
  <si>
    <t>b) Varrição de passeios e arruamentos</t>
  </si>
  <si>
    <t>c) Pátios com áreas verdes com alta frequência</t>
  </si>
  <si>
    <t>d) Pátios com áreas verdes com média frequência</t>
  </si>
  <si>
    <t>e) Pátios com áreas verdes com baixa frequência</t>
  </si>
  <si>
    <t>f) Coleta de detritos em pátios e áreas verdes com frequência diária</t>
  </si>
  <si>
    <t>TOTAL DA ÁREA EXTERNA</t>
  </si>
  <si>
    <t>ESQUADRIAS EXTERNAS</t>
  </si>
  <si>
    <t>a) Face externa com exposição a situação de risco</t>
  </si>
  <si>
    <t>b) Face externa sem exposição a situação de risco</t>
  </si>
  <si>
    <t>c) Face interna</t>
  </si>
  <si>
    <t>TOTAL DA ÁREA DA ESQUADRIA EXTERNA</t>
  </si>
  <si>
    <t>FACHADA ENVIDRAÇADA</t>
  </si>
  <si>
    <t>a) Fachada envidraçada</t>
  </si>
  <si>
    <t>TOTAL DA ÁREA DA FACHADA ENVIDRAÇADA</t>
  </si>
  <si>
    <t>ÁREAS HOSPITALARES E ASSEMELHADAS</t>
  </si>
  <si>
    <t>a) Áreas hospitalares e assemelhadas</t>
  </si>
  <si>
    <t xml:space="preserve">                                                                                                     TOTAL DAS ÁREAS HOSPITALARES</t>
  </si>
  <si>
    <t xml:space="preserve">TOTAL GERAL </t>
  </si>
  <si>
    <t>1. MÓDULOS 
Mão de obra vinculada à execução contratual</t>
  </si>
  <si>
    <t>Dados para composição dos custos referente à mão de obra</t>
  </si>
  <si>
    <t>Tipo de Serviço (mesmo serviço com características distintas)</t>
  </si>
  <si>
    <t>Classificação Brasileira de Ocupações (CBO)</t>
  </si>
  <si>
    <t>Categoria Profissional (vinculada à execução contratual)</t>
  </si>
  <si>
    <t>servente de limpeza</t>
  </si>
  <si>
    <t>Data-Base da Categoria (dia/mês/ano)</t>
  </si>
  <si>
    <t>1º de janeiro de 2024</t>
  </si>
  <si>
    <t>Nota 1:  Deverá ser elaborado um quadro para cada tipo de serviço.
Nota 2: A planilha será calculada considerando o valor mensal do empregado.</t>
  </si>
  <si>
    <t>Módulo 1: Composição da Remuneração</t>
  </si>
  <si>
    <t xml:space="preserve">Composição da Remuneração </t>
  </si>
  <si>
    <t xml:space="preserve">Valor
(R$) </t>
  </si>
  <si>
    <t>horas semanais</t>
  </si>
  <si>
    <t>%</t>
  </si>
  <si>
    <t>E</t>
  </si>
  <si>
    <t>F</t>
  </si>
  <si>
    <t xml:space="preserve">Outros (especificar)                                          </t>
  </si>
  <si>
    <t xml:space="preserve">Total </t>
  </si>
  <si>
    <t>Nota1:  O Módulo 1 refere-se ao valor mensal devido ao empregado pela prestação do serviço no período de 12 meses.</t>
  </si>
  <si>
    <t>Módulo 2 – Encargos e Benefícios Anuais, Mensais e Diários</t>
  </si>
  <si>
    <t>2.1</t>
  </si>
  <si>
    <t>Valor (R$)</t>
  </si>
  <si>
    <t>Total</t>
  </si>
  <si>
    <t>2.2</t>
  </si>
  <si>
    <t>GPS, FGTS e outras contribuições</t>
  </si>
  <si>
    <t>Percentual (%)</t>
  </si>
  <si>
    <t>Valor
 (R$)</t>
  </si>
  <si>
    <t>INSS</t>
  </si>
  <si>
    <t>Salário Educação</t>
  </si>
  <si>
    <t>RAT =</t>
  </si>
  <si>
    <t xml:space="preserve"> FAP =</t>
  </si>
  <si>
    <t>SESC ou SESI</t>
  </si>
  <si>
    <t>SENAC ou SENAI</t>
  </si>
  <si>
    <t>SEBRAE</t>
  </si>
  <si>
    <t>G</t>
  </si>
  <si>
    <t>INCRA</t>
  </si>
  <si>
    <t>H</t>
  </si>
  <si>
    <t>FGTS</t>
  </si>
  <si>
    <t>Submódulo 2.3 – Benefícios Mensais e Diários</t>
  </si>
  <si>
    <t>2.3</t>
  </si>
  <si>
    <t>Benefícios Mensais e Diários</t>
  </si>
  <si>
    <t>-</t>
  </si>
  <si>
    <t xml:space="preserve">      B.3) Participação do empregado em percentual sobre o auxílio-alimentação</t>
  </si>
  <si>
    <t>Assistência Médica e Familiar</t>
  </si>
  <si>
    <t xml:space="preserve">Outros (especificar)                                            </t>
  </si>
  <si>
    <t>Nota 1: o valor informado deverá ser o custo real do insumo (descontado o valor eventualmente pago pelo empregado).
Nota 2: Observar a previsão dos benefícios contidos em Acordos, Convenções e Dissídios Coletivos de Trabalho.</t>
  </si>
  <si>
    <t>Quadro-Resumo do Módulo 2 – Encargos e Benefícios Anuais, Mensais e Diários</t>
  </si>
  <si>
    <t>Encargos e Benefícios Anuais, Mensais e Diários</t>
  </si>
  <si>
    <t>Módulo 3 - Provisão para Rescisão</t>
  </si>
  <si>
    <t>Provisão para Rescisão</t>
  </si>
  <si>
    <t>Valor  (R$)</t>
  </si>
  <si>
    <t>Incidência do FGTS sobre o Aviso Prévio Indenizado</t>
  </si>
  <si>
    <t xml:space="preserve">Incidência de GPS, FGTS e outras contribuições sobre o Aviso Prévio Trabalhado         </t>
  </si>
  <si>
    <t>Módulo 4 - Custo de Reposição do Profissional Ausente</t>
  </si>
  <si>
    <t xml:space="preserve">Nota 1: Os itens que contemplam o módulo 4 se referem ao custo dos dias trabalhados pelo repositor/substituto quando o empregado alocado na prestação do serviço estiver ausente, conforme as previsões estabelecidas na legislação. </t>
  </si>
  <si>
    <t>MÓD 1 =</t>
  </si>
  <si>
    <t>MÓD 3 =</t>
  </si>
  <si>
    <t xml:space="preserve">Submódulo 4.1 – Substituto nas Ausências Legais </t>
  </si>
  <si>
    <t>4.1</t>
  </si>
  <si>
    <t>Substituto nas Ausências Legais</t>
  </si>
  <si>
    <t xml:space="preserve">4.2 </t>
  </si>
  <si>
    <t>Substituto na Intrajornada</t>
  </si>
  <si>
    <t>Substituto na cobertura de Intervalo para repouso ou alimentação</t>
  </si>
  <si>
    <t>Quadro-Resumo do Módulo 4 – Custo de Reposição do Profissional Ausente</t>
  </si>
  <si>
    <t>Custo de Reposição do Profissional Ausente</t>
  </si>
  <si>
    <t>4.2</t>
  </si>
  <si>
    <t>Módulo 5 – Insumos Diversos</t>
  </si>
  <si>
    <t>Insumos diversos</t>
  </si>
  <si>
    <t xml:space="preserve">Outros (especificar) </t>
  </si>
  <si>
    <t>Nota: Valores mensais por empregado.</t>
  </si>
  <si>
    <t>Módulo 6 -  Custos Indiretos, Lucro e Tributos</t>
  </si>
  <si>
    <t xml:space="preserve">Custos Indiretos, Lucro e Tributos </t>
  </si>
  <si>
    <t>Custos Indiretos</t>
  </si>
  <si>
    <t>Lucro</t>
  </si>
  <si>
    <t>Tributos</t>
  </si>
  <si>
    <t xml:space="preserve">C.1    Tributos Federais </t>
  </si>
  <si>
    <t>C.2   Tributos Estaduais (especificar)</t>
  </si>
  <si>
    <t>C.3   Tributos Municipais</t>
  </si>
  <si>
    <t xml:space="preserve">Percentual Total e Valor Total de Tributos  </t>
  </si>
  <si>
    <t>Nota 1: Custos Indiretos, Lucro e Tributos por empregado.
Nota 2: O valor referente a tributos é obtido aplicando-se o percentual sobre o valor do faturamento.</t>
  </si>
  <si>
    <t>2. QUADRO-RESUMO DO CUSTO POR EMPREGADO</t>
  </si>
  <si>
    <t xml:space="preserve">                          Mão de obra vinculada à execução contratual (valor por empregado)</t>
  </si>
  <si>
    <t>Módulo 1 - Composição da Remuneração</t>
  </si>
  <si>
    <t>Módulo 3 – Provisão para Rescisão</t>
  </si>
  <si>
    <t>Módulo 4 – Custo de Reposição do Profissional Ausente</t>
  </si>
  <si>
    <t xml:space="preserve">Módulo 5 - Insumos Diversos </t>
  </si>
  <si>
    <t>Subtotal (A + B + C + D + E)</t>
  </si>
  <si>
    <t>Módulo 6 - Custos Indiretos, Lucro e Tributos</t>
  </si>
  <si>
    <t>Valor Total por Empregado</t>
  </si>
  <si>
    <t>3.  COMPLEMENTO DOS SERVIÇOS DE LIMPEZA E CONSERVAÇÃO</t>
  </si>
  <si>
    <t>Produtivi-
dade (1)</t>
  </si>
  <si>
    <t>SOBTOTAL (R$/m²)
1/produtividade x valor total do empregado</t>
  </si>
  <si>
    <t>Área m²</t>
  </si>
  <si>
    <t>TOTAL R$</t>
  </si>
  <si>
    <t>Freq. no mês (horas)</t>
  </si>
  <si>
    <t>Jornada no mês (horas)</t>
  </si>
  <si>
    <t>SOBTOTAL (R$/m²)</t>
  </si>
  <si>
    <t>Freq. no semestre (horas)</t>
  </si>
  <si>
    <t>Jornada no semestre (horas)</t>
  </si>
  <si>
    <t>TOTAL GERAL (sem Encarregado)</t>
  </si>
  <si>
    <t>TOTAL GERAL DO ENCARREGADO (planilha separada), CASO HOUVER</t>
  </si>
  <si>
    <t>Valor mensal do serviço</t>
  </si>
  <si>
    <t>Número de meses do contrato</t>
  </si>
  <si>
    <t>QUANTIDADE DE PESSOAL ALOCADO NA EXECUÇÃO CONTRATUAL (item 6.2.e do Anexo VII da IN nº 5/2017</t>
  </si>
  <si>
    <t>Tipo de Mão de Obra</t>
  </si>
  <si>
    <t>Quantidade de Pessoal</t>
  </si>
  <si>
    <t>Servente</t>
  </si>
  <si>
    <t>Encarregado</t>
  </si>
  <si>
    <r>
      <rPr>
        <b/>
        <sz val="14"/>
        <color theme="1"/>
        <rFont val="Arial"/>
      </rPr>
      <t xml:space="preserve">ANEXO III do Pregão Eletrônico Nº </t>
    </r>
    <r>
      <rPr>
        <b/>
        <sz val="14"/>
        <color rgb="FFFF0000"/>
        <rFont val="Arial"/>
      </rPr>
      <t>90022/2024</t>
    </r>
  </si>
  <si>
    <r>
      <rPr>
        <b/>
        <sz val="9"/>
        <color theme="1"/>
        <rFont val="Arial"/>
      </rPr>
      <t>(1)</t>
    </r>
    <r>
      <rPr>
        <sz val="9"/>
        <color theme="1"/>
        <rFont val="Arial"/>
      </rPr>
      <t xml:space="preserve"> Índices de produtividades máximas conforme ANEXO VI-B da IN SEGES Nº 05/2017</t>
    </r>
  </si>
  <si>
    <r>
      <rPr>
        <b/>
        <sz val="10"/>
        <color theme="1"/>
        <rFont val="Arial"/>
      </rPr>
      <t xml:space="preserve">Salário Normativo da Categoria Profissional - </t>
    </r>
    <r>
      <rPr>
        <sz val="10"/>
        <color rgb="FF0000FF"/>
        <rFont val="Arial"/>
      </rPr>
      <t xml:space="preserve">para a jornada de </t>
    </r>
    <r>
      <rPr>
        <sz val="12"/>
        <color rgb="FF0000FF"/>
        <rFont val="Arial"/>
      </rPr>
      <t>44</t>
    </r>
    <r>
      <rPr>
        <sz val="10"/>
        <color rgb="FF0000FF"/>
        <rFont val="Arial"/>
      </rPr>
      <t xml:space="preserve"> h/sem</t>
    </r>
  </si>
  <si>
    <r>
      <rPr>
        <b/>
        <sz val="10"/>
        <color theme="1"/>
        <rFont val="Arial"/>
      </rPr>
      <t xml:space="preserve">Salário-Base  </t>
    </r>
    <r>
      <rPr>
        <b/>
        <sz val="8"/>
        <color theme="1"/>
        <rFont val="Arial"/>
      </rPr>
      <t xml:space="preserve"> </t>
    </r>
    <r>
      <rPr>
        <b/>
        <sz val="8"/>
        <color rgb="FF0000FF"/>
        <rFont val="Arial"/>
      </rPr>
      <t xml:space="preserve"> </t>
    </r>
    <r>
      <rPr>
        <sz val="8"/>
        <color rgb="FF0000FF"/>
        <rFont val="Arial"/>
      </rPr>
      <t>(valor para 1 servente de limpeza)  para a jornada de 40 ou 44 horas semanais. 
Cálculo do valor: (horas semanais x 5 x (SB/220))</t>
    </r>
  </si>
  <si>
    <r>
      <rPr>
        <b/>
        <sz val="10"/>
        <color theme="1"/>
        <rFont val="Arial"/>
      </rPr>
      <t xml:space="preserve">Adicional de Periculosidade </t>
    </r>
    <r>
      <rPr>
        <b/>
        <sz val="10"/>
        <color rgb="FF0000FF"/>
        <rFont val="Arial"/>
      </rPr>
      <t>(excluir esta linha, como regra)</t>
    </r>
  </si>
  <si>
    <r>
      <rPr>
        <b/>
        <sz val="10"/>
        <color theme="1"/>
        <rFont val="Arial"/>
      </rPr>
      <t>Adicional de Insalubridade</t>
    </r>
    <r>
      <rPr>
        <b/>
        <sz val="8"/>
        <color rgb="FF0000FF"/>
        <rFont val="Arial"/>
      </rPr>
      <t xml:space="preserve"> </t>
    </r>
    <r>
      <rPr>
        <sz val="8"/>
        <color rgb="FF0000FF"/>
        <rFont val="Arial"/>
      </rPr>
      <t xml:space="preserve"> (20% ou 40% do SB proporcionalizado conforme CCT)</t>
    </r>
  </si>
  <si>
    <r>
      <rPr>
        <b/>
        <sz val="10"/>
        <color theme="1"/>
        <rFont val="Arial"/>
      </rPr>
      <t xml:space="preserve">Adicional Noturno  </t>
    </r>
    <r>
      <rPr>
        <b/>
        <sz val="10"/>
        <color rgb="FF0000FF"/>
        <rFont val="Arial"/>
      </rPr>
      <t xml:space="preserve"> (excluir esta linha, se for limpeza diurna)</t>
    </r>
  </si>
  <si>
    <r>
      <rPr>
        <b/>
        <sz val="10"/>
        <color theme="1"/>
        <rFont val="Arial"/>
      </rPr>
      <t xml:space="preserve">Adicional de Hora Noturna Reduzida </t>
    </r>
    <r>
      <rPr>
        <b/>
        <sz val="10"/>
        <color rgb="FF3333FF"/>
        <rFont val="Arial"/>
      </rPr>
      <t xml:space="preserve"> (excluir esta linha, se for limpeza diurna)</t>
    </r>
  </si>
  <si>
    <r>
      <rPr>
        <b/>
        <sz val="11"/>
        <color theme="1"/>
        <rFont val="Arial"/>
      </rPr>
      <t>Submódulo 2.1 – 13º (décimo terceiro) Salário, Férias</t>
    </r>
    <r>
      <rPr>
        <sz val="11"/>
        <color rgb="FF009900"/>
        <rFont val="Arial"/>
      </rPr>
      <t xml:space="preserve"> </t>
    </r>
    <r>
      <rPr>
        <b/>
        <sz val="11"/>
        <color theme="1"/>
        <rFont val="Arial"/>
      </rPr>
      <t>e Adicional de Férias</t>
    </r>
  </si>
  <si>
    <r>
      <rPr>
        <b/>
        <sz val="11"/>
        <color theme="1"/>
        <rFont val="Arial"/>
      </rPr>
      <t>13º (décimo terceiro) Salário, Férias</t>
    </r>
    <r>
      <rPr>
        <b/>
        <sz val="10"/>
        <color rgb="FFFF3300"/>
        <rFont val="Arial"/>
      </rPr>
      <t xml:space="preserve"> </t>
    </r>
    <r>
      <rPr>
        <b/>
        <sz val="11"/>
        <color theme="1"/>
        <rFont val="Arial"/>
      </rPr>
      <t>e Adicional de Férias</t>
    </r>
  </si>
  <si>
    <r>
      <rPr>
        <b/>
        <sz val="10"/>
        <color rgb="FF000000"/>
        <rFont val="Arial"/>
      </rPr>
      <t>13º (décimo terceiro) Salário</t>
    </r>
    <r>
      <rPr>
        <b/>
        <sz val="11"/>
        <color rgb="FF000000"/>
        <rFont val="Arial"/>
      </rPr>
      <t xml:space="preserve"> </t>
    </r>
    <r>
      <rPr>
        <sz val="8"/>
        <color rgb="FF0000FF"/>
        <rFont val="Arial"/>
      </rPr>
      <t>Obrigatória a cotação de 8,33% sobre o valor do Módulo 1 – Composição da Remuneração, conforme Anexo XII da IN 5/17</t>
    </r>
  </si>
  <si>
    <r>
      <rPr>
        <b/>
        <sz val="10"/>
        <color rgb="FF000000"/>
        <rFont val="Arial"/>
      </rPr>
      <t xml:space="preserve">Férias e Adicional de Férias </t>
    </r>
    <r>
      <rPr>
        <sz val="8"/>
        <color rgb="FF0000FF"/>
        <rFont val="Arial"/>
      </rPr>
      <t xml:space="preserve">Obrigatória a cotação de 12,10% sobre o valor do Módulo 1 - Composição da Remuneração, conforme Anexo XII da IN 5/17 (Férias + Adicional = 12,10% = 9,075% + 3,025%). .  </t>
    </r>
    <r>
      <rPr>
        <i/>
        <sz val="8"/>
        <color rgb="FF0000FF"/>
        <rFont val="Arial"/>
      </rPr>
      <t>Na prorrogação, será excluído o item Férias (9,075%) em cumprimento da Nota 3, permanecendo somente o Adicional de Férias (3,025%)</t>
    </r>
  </si>
  <si>
    <r>
      <rPr>
        <sz val="9"/>
        <color theme="1"/>
        <rFont val="Arial"/>
      </rPr>
      <t xml:space="preserve">Nota 1:  Como a planilha de custos e formação de preços é calculada mensalmente, provisiona-se proporcionalmente 1/12 (um doze avos) dos valores referentes à gratificação natalina, </t>
    </r>
    <r>
      <rPr>
        <sz val="9"/>
        <color theme="1"/>
        <rFont val="Arial"/>
      </rPr>
      <t>férias</t>
    </r>
    <r>
      <rPr>
        <sz val="9"/>
        <color theme="1"/>
        <rFont val="Arial"/>
      </rPr>
      <t xml:space="preserve"> e adicional de férias.
</t>
    </r>
    <r>
      <rPr>
        <sz val="9"/>
        <color theme="1"/>
        <rFont val="Arial"/>
      </rPr>
      <t>Nota 2: As Férias e o  Adicional de Férias contidos no Submódulo 2.1 correspondem a 9,075% e 3,025%, respectivamente, do Módulo 1, em face do Anexo XII da IN nº 5/2017 exigir 12,10% no somatório de Férias + 1/3 de Férias (9,075% + 3,025%).</t>
    </r>
    <r>
      <rPr>
        <sz val="9"/>
        <color theme="1"/>
        <rFont val="Arial"/>
      </rPr>
      <t xml:space="preserve">
</t>
    </r>
    <r>
      <rPr>
        <sz val="9"/>
        <color theme="1"/>
        <rFont val="Arial"/>
      </rPr>
      <t>Nota 3: Levando em consideração a vigência contratual de 12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</si>
  <si>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b/>
        <sz val="11"/>
        <color theme="1"/>
        <rFont val="Arial"/>
      </rPr>
      <t xml:space="preserve">Submódulo 2.2 - Encargos Previdenciários (GPS), Fundo de Garantia por Tempo de Serviço (FGTS) e outras contribuições </t>
    </r>
    <r>
      <rPr>
        <b/>
        <sz val="11"/>
        <color rgb="FF0000FF"/>
        <rFont val="Arial"/>
      </rPr>
      <t>(Base de cálculo: Módulo 1 + Submódulo 2.1)</t>
    </r>
  </si>
  <si>
    <r>
      <rPr>
        <b/>
        <sz val="10"/>
        <color theme="1"/>
        <rFont val="Arial"/>
      </rPr>
      <t xml:space="preserve">RAT x FAP
</t>
    </r>
    <r>
      <rPr>
        <sz val="7"/>
        <color rgb="FF0000FF"/>
        <rFont val="Arial"/>
      </rPr>
      <t>Cálculo do valor: % do RAT (Riscos Ambientais do Trabalho) x FAP (Fator Acidentário de Prevenção de cada empresa)</t>
    </r>
  </si>
  <si>
    <r>
      <rPr>
        <sz val="9"/>
        <color theme="1"/>
        <rFont val="Arial"/>
      </rPr>
      <t>Nota 1: Os percentuais dos encargos previdenciários, do FGTS e demais contribuições são aqueles estabelecidos pela legislação vigente.
Nota 2: O SAT a depender do grau de risco do serviço irá variar entre 1%, para risco leve, de 2% para risco médio, e de 3% para risco grave.
Nota 3: Esses percentuais incidem sobre o Módulo 1, o Submódulo 2.1.</t>
    </r>
    <r>
      <rPr>
        <sz val="9"/>
        <color rgb="FF009900"/>
        <rFont val="Arial"/>
      </rPr>
      <t>.</t>
    </r>
  </si>
  <si>
    <r>
      <rPr>
        <b/>
        <sz val="10"/>
        <color theme="1"/>
        <rFont val="Arial"/>
      </rPr>
      <t>Transporte</t>
    </r>
    <r>
      <rPr>
        <b/>
        <sz val="10"/>
        <color rgb="FF0000FF"/>
        <rFont val="Arial"/>
      </rPr>
      <t xml:space="preserve"> </t>
    </r>
    <r>
      <rPr>
        <sz val="8"/>
        <color rgb="FF0000FF"/>
        <rFont val="Arial"/>
      </rPr>
      <t>Cálculo do valor: [(2xVTxdias) – (%part.xSB)]</t>
    </r>
  </si>
  <si>
    <r>
      <rPr>
        <b/>
        <sz val="9"/>
        <color rgb="FF0000FF"/>
        <rFont val="Arial"/>
      </rPr>
      <t xml:space="preserve">      </t>
    </r>
    <r>
      <rPr>
        <b/>
        <sz val="9"/>
        <color rgb="FF0000FF"/>
        <rFont val="Arial"/>
      </rPr>
      <t xml:space="preserve">A.1) Valor da passagem do transporte coletivo no município de prestação dos serviços: </t>
    </r>
  </si>
  <si>
    <r>
      <rPr>
        <b/>
        <sz val="9"/>
        <color rgb="FF0000FF"/>
        <rFont val="Arial"/>
      </rPr>
      <t xml:space="preserve">     </t>
    </r>
    <r>
      <rPr>
        <b/>
        <sz val="9"/>
        <color rgb="FF0000FF"/>
        <rFont val="Arial"/>
      </rPr>
      <t xml:space="preserve"> A.2) Quantidade de passagens por dia por empregado:</t>
    </r>
  </si>
  <si>
    <r>
      <rPr>
        <b/>
        <sz val="9"/>
        <color rgb="FF0000FF"/>
        <rFont val="Arial"/>
      </rPr>
      <t xml:space="preserve">      </t>
    </r>
    <r>
      <rPr>
        <b/>
        <sz val="9"/>
        <color rgb="FF0000FF"/>
        <rFont val="Arial"/>
      </rPr>
      <t xml:space="preserve">A.3) Quantidade de dias do mês de recebimento de passagens </t>
    </r>
  </si>
  <si>
    <r>
      <rPr>
        <sz val="9"/>
        <color rgb="FF0000FF"/>
        <rFont val="Arial"/>
      </rPr>
      <t xml:space="preserve">      </t>
    </r>
    <r>
      <rPr>
        <b/>
        <sz val="9"/>
        <color rgb="FF0000FF"/>
        <rFont val="Arial"/>
      </rPr>
      <t>A.4) Participação do empregado em percentual do salário-base</t>
    </r>
    <r>
      <rPr>
        <b/>
        <sz val="8"/>
        <color rgb="FF0000FF"/>
        <rFont val="Arial"/>
      </rPr>
      <t xml:space="preserve"> (conforme CCT)</t>
    </r>
  </si>
  <si>
    <r>
      <rPr>
        <b/>
        <sz val="10"/>
        <color theme="1"/>
        <rFont val="Arial"/>
      </rPr>
      <t>Auxílio-Refeição/Alimentação</t>
    </r>
    <r>
      <rPr>
        <sz val="10"/>
        <color theme="1"/>
        <rFont val="Arial"/>
      </rPr>
      <t xml:space="preserve"> </t>
    </r>
    <r>
      <rPr>
        <sz val="8"/>
        <color rgb="FF0000FF"/>
        <rFont val="Arial"/>
      </rPr>
      <t>Cálculo do valor = [(22xVA)x(1-%paticip.)]</t>
    </r>
  </si>
  <si>
    <r>
      <rPr>
        <b/>
        <sz val="9"/>
        <color rgb="FF0000FF"/>
        <rFont val="Arial"/>
      </rPr>
      <t xml:space="preserve">      </t>
    </r>
    <r>
      <rPr>
        <b/>
        <sz val="9"/>
        <color rgb="FF0000FF"/>
        <rFont val="Arial"/>
      </rPr>
      <t xml:space="preserve">B.1) Valor do auxílio-alimentação (conforme CCT): </t>
    </r>
  </si>
  <si>
    <r>
      <rPr>
        <b/>
        <sz val="9"/>
        <color rgb="FF0000FF"/>
        <rFont val="Arial"/>
      </rPr>
      <t xml:space="preserve">    </t>
    </r>
    <r>
      <rPr>
        <b/>
        <sz val="9"/>
        <color rgb="FF0000FF"/>
        <rFont val="Arial"/>
      </rPr>
      <t xml:space="preserve">  B.2) Quantidade de dias do mês de recebimento de auxílio-alimentação</t>
    </r>
  </si>
  <si>
    <r>
      <rPr>
        <b/>
        <sz val="10"/>
        <color theme="1"/>
        <rFont val="Arial"/>
      </rPr>
      <t xml:space="preserve">Plano de Benefício Social Familiar  </t>
    </r>
    <r>
      <rPr>
        <sz val="8"/>
        <color rgb="FF0000FF"/>
        <rFont val="Arial"/>
      </rPr>
      <t>Sem participação do empregado (conforme CCT)</t>
    </r>
  </si>
  <si>
    <r>
      <rPr>
        <b/>
        <sz val="10"/>
        <color theme="1"/>
        <rFont val="Arial"/>
      </rPr>
      <t xml:space="preserve">13º (décimo terceiro) Salário, Férias </t>
    </r>
    <r>
      <rPr>
        <b/>
        <sz val="10"/>
        <color theme="1"/>
        <rFont val="Arial"/>
      </rPr>
      <t>e Adicional de Férias</t>
    </r>
  </si>
  <si>
    <r>
      <rPr>
        <b/>
        <sz val="10"/>
        <color theme="1"/>
        <rFont val="Arial"/>
      </rPr>
      <t xml:space="preserve">Aviso Prévio Indenizado </t>
    </r>
    <r>
      <rPr>
        <b/>
        <sz val="8"/>
        <color theme="1"/>
        <rFont val="Arial"/>
      </rPr>
      <t xml:space="preserve">  </t>
    </r>
    <r>
      <rPr>
        <sz val="8"/>
        <color rgb="FF0000FF"/>
        <rFont val="Arial"/>
      </rPr>
      <t xml:space="preserve"> Cálculo do valor = [Rem/12 + 13º/12 + (Férias + 1/3 Férias)/12] x (30/30=1) x 5% de rotatividade anual - </t>
    </r>
    <r>
      <rPr>
        <i/>
        <sz val="8"/>
        <color rgb="FF0000FF"/>
        <rFont val="Arial"/>
      </rPr>
      <t>Os reflexos de 13º, F e 1/3F são referentes a 1 mês de APInd - Na prorrogação, poderão ser considerados 3 dias conforme Lei nº 12.506/2011, dependendo da análise do nº de ocorrências deste evento no período.</t>
    </r>
  </si>
  <si>
    <r>
      <rPr>
        <b/>
        <sz val="10"/>
        <color theme="1"/>
        <rFont val="Arial"/>
      </rPr>
      <t xml:space="preserve">Aviso Prévio Trabalhado   </t>
    </r>
    <r>
      <rPr>
        <sz val="8"/>
        <color rgb="FF0000FF"/>
        <rFont val="Arial"/>
      </rPr>
      <t xml:space="preserve">Cálculo do valor= [(Rem/30)x7]/12 meses do contratox100% dos empregados - ao final do contrato -  </t>
    </r>
    <r>
      <rPr>
        <i/>
        <sz val="8"/>
        <color rgb="FF0000FF"/>
        <rFont val="Arial"/>
      </rPr>
      <t>Na prorrogação, poderão ser considerados 3 dias conforme Lei nº 12.506/2011, dependendo da análise do nº de ocorrências deste evento no período.</t>
    </r>
  </si>
  <si>
    <r>
      <rPr>
        <b/>
        <sz val="10"/>
        <color theme="1"/>
        <rFont val="Arial"/>
      </rPr>
      <t xml:space="preserve">Multa do FGTS sobre o Aviso Prévio Trabalhado e sobre o Aviso Prévio Indenizado   </t>
    </r>
    <r>
      <rPr>
        <i/>
        <sz val="8"/>
        <color rgb="FF0000FF"/>
        <rFont val="Arial"/>
      </rPr>
      <t>Obrigatória a cotação de 4% sobre o valor do Módulo 1 – Composição da Remuneração, conforme Anexo XII da IN Seges nº 5/2017</t>
    </r>
  </si>
  <si>
    <t>Nota 1: 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</si>
  <si>
    <r>
      <rPr>
        <b/>
        <sz val="10"/>
        <color rgb="FF0000FF"/>
        <rFont val="Arial"/>
      </rPr>
      <t>Base de cálculo para o Custo de Reposição do Profissional Ausente (substituto):</t>
    </r>
    <r>
      <rPr>
        <b/>
        <sz val="10"/>
        <color rgb="FFFF0000"/>
        <rFont val="Arial"/>
      </rPr>
      <t xml:space="preserve"> </t>
    </r>
    <r>
      <rPr>
        <sz val="10"/>
        <color rgb="FF0000FF"/>
        <rFont val="Arial"/>
      </rPr>
      <t>BCCPA = MÓDULO 1 + MÓDULO 2 (-VA - VT) + MÓDULO 3</t>
    </r>
    <r>
      <rPr>
        <b/>
        <sz val="10"/>
        <color rgb="FF0000FF"/>
        <rFont val="Arial"/>
      </rPr>
      <t xml:space="preserve"> </t>
    </r>
    <r>
      <rPr>
        <sz val="10"/>
        <color rgb="FF0000FF"/>
        <rFont val="Arial"/>
      </rPr>
      <t xml:space="preserve">- </t>
    </r>
    <r>
      <rPr>
        <sz val="8"/>
        <color rgb="FF0000FF"/>
        <rFont val="Arial"/>
      </rPr>
      <t>exceto o Afastamento Maternidade, pois que a Rem e o 13º podem ser compensados pelo INSS,  e que tem cálculo diferenciado, conforme nele consta.</t>
    </r>
  </si>
  <si>
    <r>
      <rPr>
        <b/>
        <sz val="9"/>
        <color rgb="FF0000FF"/>
        <rFont val="Arial"/>
      </rPr>
      <t xml:space="preserve">MÓD 2 </t>
    </r>
    <r>
      <rPr>
        <b/>
        <sz val="9"/>
        <color rgb="FF0000FF"/>
        <rFont val="Arial"/>
      </rPr>
      <t>(</t>
    </r>
    <r>
      <rPr>
        <sz val="9"/>
        <color rgb="FF0000FF"/>
        <rFont val="Arial"/>
      </rPr>
      <t>sem VA e VT</t>
    </r>
    <r>
      <rPr>
        <b/>
        <sz val="9"/>
        <color rgb="FF0000FF"/>
        <rFont val="Arial"/>
      </rPr>
      <t>)</t>
    </r>
    <r>
      <rPr>
        <b/>
        <sz val="9"/>
        <color rgb="FF0000FF"/>
        <rFont val="Arial"/>
      </rPr>
      <t xml:space="preserve">  =</t>
    </r>
  </si>
  <si>
    <r>
      <rPr>
        <b/>
        <sz val="12"/>
        <color rgb="FF000000"/>
        <rFont val="Arial"/>
      </rPr>
      <t>Substituto na cobertura de Férias</t>
    </r>
    <r>
      <rPr>
        <b/>
        <sz val="8"/>
        <color rgb="FF000000"/>
        <rFont val="Arial"/>
      </rPr>
      <t xml:space="preserve">   </t>
    </r>
    <r>
      <rPr>
        <sz val="8"/>
        <color rgb="FF0000FF"/>
        <rFont val="Arial"/>
      </rPr>
      <t>Cálculo do valor = BCCPA/12</t>
    </r>
    <r>
      <rPr>
        <sz val="10"/>
        <color rgb="FF0000FF"/>
        <rFont val="Arial"/>
      </rPr>
      <t xml:space="preserve">
</t>
    </r>
    <r>
      <rPr>
        <i/>
        <sz val="8"/>
        <color rgb="FF0000FF"/>
        <rFont val="Arial"/>
      </rPr>
      <t>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</si>
  <si>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b/>
        <sz val="12"/>
        <color rgb="FF000000"/>
        <rFont val="Arial"/>
      </rPr>
      <t xml:space="preserve">Substituto na cobertura de Ausências Legais  </t>
    </r>
    <r>
      <rPr>
        <sz val="8"/>
        <color rgb="FF0000FF"/>
        <rFont val="Arial"/>
      </rPr>
      <t>Cálculo do valor = [(BCCPA/30)x1dia]/12</t>
    </r>
  </si>
  <si>
    <r>
      <rPr>
        <b/>
        <sz val="12"/>
        <color rgb="FF000000"/>
        <rFont val="Arial"/>
      </rPr>
      <t xml:space="preserve">Substituto na cobertura de Licença-Paternidade  </t>
    </r>
    <r>
      <rPr>
        <sz val="8"/>
        <color rgb="FF0000FF"/>
        <rFont val="Arial"/>
      </rPr>
      <t>Cálculo do valor = {[(BCCPA/30)x5dias]/12}x1,5%</t>
    </r>
  </si>
  <si>
    <r>
      <rPr>
        <b/>
        <sz val="12"/>
        <color rgb="FF000000"/>
        <rFont val="Arial"/>
      </rPr>
      <t xml:space="preserve">Substituto na cobertura de Ausência por acidente de trabalho </t>
    </r>
    <r>
      <rPr>
        <sz val="8"/>
        <color rgb="FF0000FF"/>
        <rFont val="Arial"/>
      </rPr>
      <t>Cálculo do valor = [(BCCPA)/30x0,97 dias]/12</t>
    </r>
  </si>
  <si>
    <r>
      <rPr>
        <b/>
        <sz val="12"/>
        <color theme="1"/>
        <rFont val="Arial"/>
      </rPr>
      <t xml:space="preserve">Substituto na cobertura de Afastamento Maternidade </t>
    </r>
    <r>
      <rPr>
        <b/>
        <sz val="10"/>
        <color theme="1"/>
        <rFont val="Arial"/>
      </rPr>
      <t xml:space="preserve">
</t>
    </r>
    <r>
      <rPr>
        <sz val="8"/>
        <color rgb="FF0000FF"/>
        <rFont val="Arial"/>
      </rPr>
      <t xml:space="preserve">Cálculo do valor = [((Férias + Férias / 3) + SUB2.2 x (Férias + Férias / 3)) x (4/12)] x 2% + [(FGTS x Rem + SUB 2.2 x 13º + SUB2.3 – VA – VT + MÓD3) x (4/12)] } x 2% 
</t>
    </r>
    <r>
      <rPr>
        <i/>
        <sz val="8"/>
        <color rgb="FF0000FF"/>
        <rFont val="Arial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</si>
  <si>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b/>
        <sz val="12"/>
        <color rgb="FF000000"/>
        <rFont val="Arial"/>
      </rPr>
      <t xml:space="preserve">Substituto na cobertura de Ausência por doença  </t>
    </r>
    <r>
      <rPr>
        <sz val="8"/>
        <color rgb="FF0000FF"/>
        <rFont val="Arial"/>
      </rPr>
      <t>Cálculo do valor = [(BCCPA)/30)x3dias]/12</t>
    </r>
  </si>
  <si>
    <r>
      <rPr>
        <b/>
        <sz val="11"/>
        <color theme="1"/>
        <rFont val="Arial"/>
      </rPr>
      <t xml:space="preserve">Submódulo 4.2 – Substituto na Intrajornada      </t>
    </r>
    <r>
      <rPr>
        <sz val="8"/>
        <color rgb="FF0000FF"/>
        <rFont val="Arial"/>
      </rPr>
      <t>para serviço de LIMPEZA E CONSERVAÇÃO não há esta previsão.</t>
    </r>
  </si>
  <si>
    <r>
      <rPr>
        <b/>
        <sz val="10"/>
        <color theme="1"/>
        <rFont val="Arial"/>
      </rPr>
      <t>Uniformes</t>
    </r>
    <r>
      <rPr>
        <b/>
        <sz val="10"/>
        <color rgb="FF0000FF"/>
        <rFont val="Arial"/>
      </rPr>
      <t xml:space="preserve">                                </t>
    </r>
    <r>
      <rPr>
        <b/>
        <sz val="8"/>
        <color rgb="FF0000FF"/>
        <rFont val="Arial"/>
      </rPr>
      <t xml:space="preserve">  </t>
    </r>
    <r>
      <rPr>
        <sz val="8"/>
        <color rgb="FF3333FF"/>
        <rFont val="Arial"/>
      </rPr>
      <t xml:space="preserve"> (Valor importado da aba Modulo 5)</t>
    </r>
  </si>
  <si>
    <r>
      <rPr>
        <b/>
        <sz val="10"/>
        <color theme="1"/>
        <rFont val="Arial"/>
      </rPr>
      <t>Materiais</t>
    </r>
    <r>
      <rPr>
        <b/>
        <sz val="10"/>
        <color rgb="FF0000FF"/>
        <rFont val="Arial"/>
      </rPr>
      <t xml:space="preserve">                                    </t>
    </r>
    <r>
      <rPr>
        <sz val="8"/>
        <color rgb="FF3333FF"/>
        <rFont val="Arial"/>
      </rPr>
      <t xml:space="preserve"> (Valor importado da aba Modulo 5)</t>
    </r>
  </si>
  <si>
    <r>
      <rPr>
        <b/>
        <sz val="10"/>
        <color theme="1"/>
        <rFont val="Arial"/>
      </rPr>
      <t>Equipamentos</t>
    </r>
    <r>
      <rPr>
        <b/>
        <sz val="10"/>
        <color rgb="FF0000FF"/>
        <rFont val="Arial"/>
      </rPr>
      <t xml:space="preserve">                          </t>
    </r>
    <r>
      <rPr>
        <sz val="8"/>
        <color rgb="FF3333FF"/>
        <rFont val="Arial"/>
      </rPr>
      <t xml:space="preserve">  (Valor importado da aba Modulo 5)</t>
    </r>
  </si>
  <si>
    <r>
      <rPr>
        <b/>
        <sz val="10"/>
        <color rgb="FF0000FF"/>
        <rFont val="Arial"/>
      </rPr>
      <t xml:space="preserve">BASE DE CÁLCULO DOS CUSTOS INDIRETOS  = </t>
    </r>
    <r>
      <rPr>
        <sz val="8"/>
        <color rgb="FF0000FF"/>
        <rFont val="Arial"/>
      </rPr>
      <t>(Total dos Módulos 1, 2, 3, 4 e 5)</t>
    </r>
  </si>
  <si>
    <r>
      <rPr>
        <b/>
        <sz val="10"/>
        <color rgb="FF0000FF"/>
        <rFont val="Arial"/>
      </rPr>
      <t xml:space="preserve">BASE DE CÁLCULO DO LUCRO =  </t>
    </r>
    <r>
      <rPr>
        <sz val="8"/>
        <color rgb="FF0000FF"/>
        <rFont val="Arial"/>
      </rPr>
      <t>(Total dos Módulos 1, 2, 3, 4 e 5  +  Custos Indiretos)</t>
    </r>
  </si>
  <si>
    <r>
      <rPr>
        <b/>
        <sz val="10"/>
        <color rgb="FF0000FF"/>
        <rFont val="Arial"/>
      </rPr>
      <t xml:space="preserve">BASE DE CÁLCULO DOS TRIBUTOS =  </t>
    </r>
    <r>
      <rPr>
        <sz val="8"/>
        <color rgb="FF0000FF"/>
        <rFont val="Arial"/>
      </rPr>
      <t>(Total dos Módulos 1, 2, 3, 4 e 5  +  Custos Indiretos + Lucro)</t>
    </r>
  </si>
  <si>
    <r>
      <rPr>
        <sz val="12"/>
        <color theme="1"/>
        <rFont val="Arial"/>
      </rPr>
      <t xml:space="preserve">  </t>
    </r>
    <r>
      <rPr>
        <b/>
        <sz val="12"/>
        <color theme="1"/>
        <rFont val="Arial"/>
      </rPr>
      <t>a) Cofins</t>
    </r>
    <r>
      <rPr>
        <b/>
        <sz val="10"/>
        <color theme="1"/>
        <rFont val="Arial"/>
      </rPr>
      <t xml:space="preserve">  </t>
    </r>
    <r>
      <rPr>
        <sz val="8"/>
        <color rgb="FF0000FF"/>
        <rFont val="Arial"/>
      </rPr>
      <t>(depende do regime de tributação; nesta planilha foi utilizada a hipótese de Lucro Real)
Os licitantes optantes ou obrigados ao regime não cumulativo da Cofins devem cotar a alíquota média, com demonstração</t>
    </r>
  </si>
  <si>
    <r>
      <rPr>
        <sz val="12"/>
        <color theme="1"/>
        <rFont val="Arial"/>
      </rPr>
      <t xml:space="preserve">  </t>
    </r>
    <r>
      <rPr>
        <b/>
        <sz val="12"/>
        <color theme="1"/>
        <rFont val="Arial"/>
      </rPr>
      <t>b) PIS</t>
    </r>
    <r>
      <rPr>
        <sz val="8"/>
        <color rgb="FF0000FF"/>
        <rFont val="Arial"/>
      </rPr>
      <t xml:space="preserve"> (depende do regime de tributação - utilizada a hipótese de Lucro Real)
Os licitantes optantes ou obrigados ao regime não cumulativo do PIS devem cotar a alíquota média, com demonstração</t>
    </r>
  </si>
  <si>
    <r>
      <rPr>
        <b/>
        <sz val="8"/>
        <color rgb="FF0000FF"/>
        <rFont val="Arial"/>
      </rPr>
      <t xml:space="preserve"> c) IRPJ</t>
    </r>
    <r>
      <rPr>
        <sz val="8"/>
        <color rgb="FF0000FF"/>
        <rFont val="Arial"/>
      </rPr>
      <t xml:space="preserve"> </t>
    </r>
    <r>
      <rPr>
        <sz val="8"/>
        <color rgb="FF0000FF"/>
        <rFont val="Arial"/>
      </rPr>
      <t>-  Em face dos Acórdãos TCU nºs 950/2007-P e 205/2018-P, os licitantes não podem cotar expressamente este tributo.</t>
    </r>
  </si>
  <si>
    <r>
      <rPr>
        <b/>
        <sz val="8"/>
        <color rgb="FF0000FF"/>
        <rFont val="Arial"/>
      </rPr>
      <t xml:space="preserve"> d) CSLL </t>
    </r>
    <r>
      <rPr>
        <sz val="8"/>
        <color rgb="FF0000FF"/>
        <rFont val="Arial"/>
      </rPr>
      <t>-  Em face dos Acórdãos TCU nºs 950/2007-P e 205/2018-P, os licitantes não podem cotar expressamente este tributo.</t>
    </r>
  </si>
  <si>
    <r>
      <rPr>
        <sz val="12"/>
        <color theme="1"/>
        <rFont val="Arial"/>
      </rPr>
      <t xml:space="preserve">  </t>
    </r>
    <r>
      <rPr>
        <b/>
        <sz val="12"/>
        <color theme="1"/>
        <rFont val="Arial"/>
      </rPr>
      <t xml:space="preserve">a) ISS </t>
    </r>
    <r>
      <rPr>
        <sz val="10"/>
        <color rgb="FF0000FF"/>
        <rFont val="Arial"/>
      </rPr>
      <t xml:space="preserve">  </t>
    </r>
    <r>
      <rPr>
        <sz val="8"/>
        <color rgb="FF0000FF"/>
        <rFont val="Arial"/>
      </rPr>
      <t>(ver legislação do município)</t>
    </r>
  </si>
  <si>
    <r>
      <rPr>
        <sz val="10"/>
        <color rgb="FF0000FF"/>
        <rFont val="Arial"/>
      </rPr>
      <t xml:space="preserve">PREÇO MENSAL UNITÁRIO POR m².
</t>
    </r>
    <r>
      <rPr>
        <i/>
        <sz val="10"/>
        <color rgb="FF0000FF"/>
        <rFont val="Arial"/>
      </rPr>
      <t>Valores para o cargo de SERVENTE DE LIMPEZA (para ENCARREGADO, utilizar planilha separada)</t>
    </r>
  </si>
  <si>
    <r>
      <rPr>
        <b/>
        <sz val="12"/>
        <color theme="1"/>
        <rFont val="Arial"/>
      </rPr>
      <t xml:space="preserve">Valor global da proposta </t>
    </r>
    <r>
      <rPr>
        <b/>
        <sz val="12"/>
        <color theme="1"/>
        <rFont val="Arial"/>
      </rPr>
      <t>(valor mensal do serviço x nº de meses do contrato)</t>
    </r>
  </si>
  <si>
    <t>estimados 2 serventes</t>
  </si>
  <si>
    <t>INSUMOS DIVERSOS</t>
  </si>
  <si>
    <t>MATERIAIS DE LIMPEZA - SANEANTES DOMISSANITÁRIOS
 Disponibilidade mensal</t>
  </si>
  <si>
    <t>Unidade</t>
  </si>
  <si>
    <t>Quantidade Mensal</t>
  </si>
  <si>
    <t>Quantidade Anual</t>
  </si>
  <si>
    <t>Valor Unitário</t>
  </si>
  <si>
    <t>Custo Anual</t>
  </si>
  <si>
    <t>Álcool líquido 70º. Embalagem de 1 litro.</t>
  </si>
  <si>
    <t>litro</t>
  </si>
  <si>
    <t>Hipoclorito de sódio/ Água sanitária. Sem Perfume. Bombona 5 litros</t>
  </si>
  <si>
    <t>galão</t>
  </si>
  <si>
    <t>Lustra móveis. Embalagem 500 ml.</t>
  </si>
  <si>
    <t>500 ml</t>
  </si>
  <si>
    <t>Desinfetante líquido aromatizado. 1 litro</t>
  </si>
  <si>
    <t>Detergente líquido neutro. Embalagem 500 ml.</t>
  </si>
  <si>
    <t>Detergente multiuso a ser usado em fórmicas, paredes e divisórias. Bombona de 5 litros.</t>
  </si>
  <si>
    <t>Saponáceo líquido. Embalagem de 300 ml.</t>
  </si>
  <si>
    <t>300 ml</t>
  </si>
  <si>
    <t>Esponja dupla face para limpeza. Pacote com 4 unidades.</t>
  </si>
  <si>
    <t>pacote 4 unidades</t>
  </si>
  <si>
    <t>Fibra de limpeza de uso geral (fribaço). Pacote com 4 unidades.</t>
  </si>
  <si>
    <t>Flanela para limpeza de algodão. Cores diversas.</t>
  </si>
  <si>
    <t>unidade</t>
  </si>
  <si>
    <t>Pano de limpeza multiuso com agente bactericida. Bobina de 300 m. Cores diversas.</t>
  </si>
  <si>
    <t>Saco alvejado para limpeza – tamanho 50cmx70cm liso.</t>
  </si>
  <si>
    <t>Refil mop algodão compatível com o cabo.</t>
  </si>
  <si>
    <t>Limpa vidros. Frasco de 500 ml.</t>
  </si>
  <si>
    <t>Odorizador de ambiente. Frasco de 360 ml.</t>
  </si>
  <si>
    <t>360 ml</t>
  </si>
  <si>
    <t>Sabão líquido, embalagem de 5 litros, padrão de qualidade OMO.</t>
  </si>
  <si>
    <t>Saco para lixo - 100 litros - Azul - pacote com 100 unidades</t>
  </si>
  <si>
    <t>pacote</t>
  </si>
  <si>
    <t>Saco para lixo -100 litros - Preto - pacote com 100 unidades</t>
  </si>
  <si>
    <t>Saco para lixo - 20 litros - Azul - pacote com 100 unidades</t>
  </si>
  <si>
    <t>Saco para lixo - 20 litros - Preto - pacote com 100 unidades</t>
  </si>
  <si>
    <t>CUSTO ANUAL DOS SANEANTES DOMISSANITÁRIOS</t>
  </si>
  <si>
    <t>CUSTO MENSAL DOS SANEANTES DOMISSANITÁRIOS</t>
  </si>
  <si>
    <t>Materiais de Limpeza/higiene – COMPLEMENTARES, COM REPOSIÇÃO</t>
  </si>
  <si>
    <r>
      <rPr>
        <sz val="10"/>
        <color rgb="FF000000"/>
        <rFont val="Arial"/>
      </rPr>
      <t xml:space="preserve">Papel Higiênico Rolo 300m 19g CX 8UN - </t>
    </r>
    <r>
      <rPr>
        <i/>
        <sz val="10"/>
        <color rgb="FF000000"/>
        <rFont val="Arial"/>
      </rPr>
      <t>Referência  Softpaper Basic FS 19g</t>
    </r>
  </si>
  <si>
    <t>Fardo 8 rolos</t>
  </si>
  <si>
    <r>
      <rPr>
        <sz val="10"/>
        <color rgb="FF000000"/>
        <rFont val="Arial"/>
      </rPr>
      <t xml:space="preserve">Papel Toalha Interfolhas 34g CX 2.400UN - </t>
    </r>
    <r>
      <rPr>
        <i/>
        <sz val="10"/>
        <color rgb="FF000000"/>
        <rFont val="Arial"/>
      </rPr>
      <t>Referência Interf Softpaper Vip FD 34g</t>
    </r>
  </si>
  <si>
    <t>Caixa 2400 und</t>
  </si>
  <si>
    <t>Sabonete Líquido. Bombona 5 litros.</t>
  </si>
  <si>
    <t>galão 5 litros</t>
  </si>
  <si>
    <t>CUSTO ANUAL DOS MATERIAIS DE LIMPEZA – COMPLEMENTARES</t>
  </si>
  <si>
    <t>CUSTO MENSAL DOS MATERIAIS DE LIMPEZA – COMPLEMENTARES</t>
  </si>
  <si>
    <r>
      <rPr>
        <b/>
        <sz val="10"/>
        <color rgb="FF000080"/>
        <rFont val="Arial"/>
      </rPr>
      <t xml:space="preserve">MATERIAIS COMPLEMENTARES – UTENSÍLIOS
</t>
    </r>
    <r>
      <rPr>
        <b/>
        <sz val="10"/>
        <color rgb="FF000080"/>
        <rFont val="Arial"/>
      </rPr>
      <t xml:space="preserve"> Disponibilidade no início do contrato com reposição quando precisar</t>
    </r>
  </si>
  <si>
    <t>Quantidade a disponibilizar</t>
  </si>
  <si>
    <t>Vida Útil (em meses)</t>
  </si>
  <si>
    <t>Escova para sanitário</t>
  </si>
  <si>
    <t>Balde plástico 15 litros</t>
  </si>
  <si>
    <t>Balde com rodízio e espremedor, 30 litros</t>
  </si>
  <si>
    <t>Mangueira plástica ¾ com 25m e adaptadores</t>
  </si>
  <si>
    <t>Pá de recolhimento de lixo com cabo longo</t>
  </si>
  <si>
    <t>Desentupidor de pia</t>
  </si>
  <si>
    <t>Placa sinalizadora: "Cuidado, piso molhado"</t>
  </si>
  <si>
    <t xml:space="preserve">Vassoura de nylon c/ cabo longo – 120 cm - unidade </t>
  </si>
  <si>
    <t>Vasculhador para teto / vassoura limpa teto tipo girafa com cabo</t>
  </si>
  <si>
    <t>Rodo de madeira com espuma 30 cm com cabo de madeira 120 cm</t>
  </si>
  <si>
    <t>Rodo 60 cm, cabo de 150 cm</t>
  </si>
  <si>
    <t>Ácido cloridrico- popular limpeza de pedra</t>
  </si>
  <si>
    <t>Desentupidor tipo sonda 15 m</t>
  </si>
  <si>
    <t>CUSTO ANUAL DOS UTENSÍLIOS</t>
  </si>
  <si>
    <t>CUSTO MENSAL DOS UTENSÍLIOS</t>
  </si>
  <si>
    <t>EQUIPAMENTOS</t>
  </si>
  <si>
    <t>Depreciação (em meses)</t>
  </si>
  <si>
    <t>Escada em Alumínio com 8 degraus</t>
  </si>
  <si>
    <t>Escada em Alumínio com 3 degraus</t>
  </si>
  <si>
    <t>Máquina de lavar – tanquinho</t>
  </si>
  <si>
    <t>Carrinho de limpeza, com mop completo</t>
  </si>
  <si>
    <t>Relógio ponto</t>
  </si>
  <si>
    <t>CUSTO ANUAL DOS EQUIPAMENTOS</t>
  </si>
  <si>
    <t>CUSTO MENSAL DOS EQUIPAMENTOS</t>
  </si>
  <si>
    <t>UNIFORMES E EPI'S</t>
  </si>
  <si>
    <t>Calça brim operacional</t>
  </si>
  <si>
    <t>peça</t>
  </si>
  <si>
    <t>Camiseta de algodão</t>
  </si>
  <si>
    <t>Calçado fechado de segurança, impermeável e antiderrapante</t>
  </si>
  <si>
    <t>par</t>
  </si>
  <si>
    <t>Jaqueta forrada</t>
  </si>
  <si>
    <t>Blusa de frio</t>
  </si>
  <si>
    <t>Bota de borracha cano médio</t>
  </si>
  <si>
    <t>Avental de PVC impermeável</t>
  </si>
  <si>
    <t>Capa de chuva</t>
  </si>
  <si>
    <t>Luva de látex forrada com palma antiderrapante</t>
  </si>
  <si>
    <t>Luva de látex cano longo</t>
  </si>
  <si>
    <t>Máscara Descartável para pó</t>
  </si>
  <si>
    <t>Óculos de Proteção</t>
  </si>
  <si>
    <t>CUSTO ANUAL DOS UNIFORMES PARA 1 SERVENTE</t>
  </si>
  <si>
    <t>CUSTO MENSAL DOS UNIFORMES PARA 1 SERVENTE</t>
  </si>
  <si>
    <t>QUADRO RESUMO</t>
  </si>
  <si>
    <t>CUSTO ANUAL</t>
  </si>
  <si>
    <t>CUSTO MENSAL</t>
  </si>
  <si>
    <t>Custo Mensal por SERVENTE</t>
  </si>
  <si>
    <t>Materiais de Limpeza – SANEANTES DOMISSANITÁRIOS</t>
  </si>
  <si>
    <t>Materiais de Limpeza/higiene – COMPLEMENTARES</t>
  </si>
  <si>
    <t>Materiais de Limpeza – UTENSÍLIOS</t>
  </si>
  <si>
    <t>MATERIAIS</t>
  </si>
  <si>
    <t>TOTAIS</t>
  </si>
  <si>
    <t>Quantidade estimada da mão de obra alocada na prestação dos serviços: 
 TOTAL DE POSTOS: SERVENTES</t>
  </si>
  <si>
    <t>OBS (1): os custos totais com materiais e equipamentos são fixos, qualquer que seja a produtividade adotada pois são fixados em função da área a ser limpa e conservada e não dependem do quantitativo de mão de obra utilizada.</t>
  </si>
  <si>
    <t>OBS (2): os custos totais com uniformes dependem do número de serventes, o qual varia de acordo com a produtividade adotada.</t>
  </si>
  <si>
    <t>OBS (3): a vida útil, os quantitativos e os preços dos insumos são estimativas, e devem ser ajustados à realidade de cada contrato.</t>
  </si>
  <si>
    <t>Materiais de Limpeza/higiene – COMPLEMENTARES COM REPOSIÇÃO</t>
  </si>
  <si>
    <t>Papel higiênico Folha Simples, 100% Celulose Virgem, 19 g/m2, rolão com 300m x 10cm. Compatível com dispenser.</t>
  </si>
  <si>
    <t>Papel Toalha Interfolhado Folha Dupla 2000 folhas 28g, 22,5x20,5 cm, compatível com dispenser.</t>
  </si>
  <si>
    <t xml:space="preserve">Caixa </t>
  </si>
  <si>
    <t>PRODUTIVIDADE DE REFERÊNCIA</t>
  </si>
  <si>
    <t>Produtividade máxima conforme IN 05/2017 (1)</t>
  </si>
  <si>
    <t>PRODUTIVIDADE NOVA (2)</t>
  </si>
  <si>
    <t>ACM. Prod. (2)</t>
  </si>
  <si>
    <t>ocorrências</t>
  </si>
  <si>
    <t>TOTAL DAS ÁREAS HOSPITALARES</t>
  </si>
  <si>
    <t>(1) Produtividade de referência conforme IN 05/2017 (máxima)</t>
  </si>
  <si>
    <t>(2) PRODUTIVIDADE NOVA: alterando-se o número de repetições da atividade executada</t>
  </si>
  <si>
    <r>
      <rPr>
        <b/>
        <sz val="10"/>
        <color theme="1"/>
        <rFont val="Arial"/>
      </rPr>
      <t xml:space="preserve">(3) Atividades previstas no último caderno técnico (2014).
</t>
    </r>
    <r>
      <rPr>
        <b/>
        <sz val="7"/>
        <color theme="1"/>
        <rFont val="Arial"/>
      </rPr>
      <t xml:space="preserve">
</t>
    </r>
    <r>
      <rPr>
        <sz val="7"/>
        <color theme="1"/>
        <rFont val="Arial"/>
      </rPr>
      <t xml:space="preserve">Prestação de serviços de limpeza, asseio e conservação / Ministério do Planejamento, Orçamento e Gestão, Secretaria de Logística e Tecnologia da Informação. – Brasília : SLTI, 2014. </t>
    </r>
  </si>
  <si>
    <t>1.1 DIARIAMENTE, UMA VEZ QUANDO NÃO EXPLICITADO.</t>
  </si>
  <si>
    <t>Atividades a serem executadas (3)</t>
  </si>
  <si>
    <t>Ambiente</t>
  </si>
  <si>
    <t>Produtividade (1)</t>
  </si>
  <si>
    <t>Frequência de referência
[repetições na semana]</t>
  </si>
  <si>
    <t>Frequência NOVA
[repetições na semana]</t>
  </si>
  <si>
    <t>1.1.1 Remover, com pano úmido, o pó das mesas, armários, arquivos, prateleiras, persianas, peitoris, caixilhos das janelas, bem como dos demais móveis existentes, inclusive aparelhos elétricos, extintores de incêndio, etc.;</t>
  </si>
  <si>
    <t>1.1.2 Lavar os cinzeiros situados nas áreas reservadas para fumantes;</t>
  </si>
  <si>
    <t>1.1.3 Remover capachos e tapetes, procedendo a sua limpeza e aspirando o pó;</t>
  </si>
  <si>
    <t>1.1.4 Aspirar o pó em todo o piso acarpetado;</t>
  </si>
  <si>
    <t>1.1.5 Proceder à lavagem de bacias, assentos e pias dos sanitários com saneante domissanitário desinfetante, duas vezes ao dia;</t>
  </si>
  <si>
    <t>1.1.6 Varrer, remover manchas e lustrar os pisos encerados de madeira;</t>
  </si>
  <si>
    <t>1.1.7 Varrer, passar pano úmido e polir os balcões e os pisos vinílicos, de mármore, cerâmicos, de marmorite e emborrachados;</t>
  </si>
  <si>
    <t>1.1.8 Varrer os pisos de cimento;</t>
  </si>
  <si>
    <t>1.1.9 Limpar com saneantes domissanitários os pisos dos sanitários, copas e outras áreas molhadas, duas vezes ao dia;</t>
  </si>
  <si>
    <t>1.1.10 Abastecer com papel toalha, higiênico e sabonete líquido os sanitários, quando necessário;</t>
  </si>
  <si>
    <t>1.1.11 Retirar o pó dos telefones com flanela e produtos adequados;</t>
  </si>
  <si>
    <t>1.1.12 Limpar os elevadores com produtos adequados;</t>
  </si>
  <si>
    <t>1.1.13 Passar pano úmido com álcool nos tampos das mesas e assentos dos refeitórios antes e após as refeições;</t>
  </si>
  <si>
    <t>1.1.14 Retirar o lixo duas vezes ao dia, acondicionando-o em sacos plásticos de cem litros, removendo-os para local indicado pela Administração;</t>
  </si>
  <si>
    <t>1.1.15 Deverá ser procedida a coleta seletiva do papel para reciclagem, quando couber, nos termos da IN/MARE nº 6 de 3 de novembro de 1995;</t>
  </si>
  <si>
    <t>1.1.16 1.1.16 Limpar os corrimãos;</t>
  </si>
  <si>
    <t>1.1.17 1.1.17 Suprir os bebedouros com garrafões de água mineral, adquiridos pela Administração;</t>
  </si>
  <si>
    <t>1.1.18 1.1.18 Executar demais serviços considerados necessários à frequência diária.</t>
  </si>
  <si>
    <t>1.2 SEMANALMENTE, UMA VEZ, QUANDO NÃO EXPLICITADO.</t>
  </si>
  <si>
    <t>1.2.1 Limpar atrás dos móveis, armários e arquivos;</t>
  </si>
  <si>
    <t>1.2.2 Limpar, com produtos adequados, divisórias e portas revestidas de fórmica;</t>
  </si>
  <si>
    <t>1.2.3 Limpar, com produto neutro, portas, barras e batentes pintados a óleo ou verniz sintético;</t>
  </si>
  <si>
    <t>1.2.4 Lustrar todo o mobiliário envernizado com produto adequado e passar flanela nos móveis encerados;</t>
  </si>
  <si>
    <t>1.2.5 Limpar, com produto apropriado, as forrações de couro ou plástico em assentos e poltronas;</t>
  </si>
  <si>
    <t>1.2.6 Limpar e polir todos os metais, como válvulas, registros, sifões, fechaduras, etc.;</t>
  </si>
  <si>
    <t>1.2.7 Lavar os balcões e os pisos vinílicos, de mármore, cerâmicos, de marmorite e emborrachados com detergente, encerar e lustrar;</t>
  </si>
  <si>
    <t>1.2.8 Passar pano úmido com saneantes domissanitários nos telefones;</t>
  </si>
  <si>
    <t>1.2.9 Limpar os espelhos com pano umedecido em álcool, duas vezes por semana;</t>
  </si>
  <si>
    <t>1.2.10 Retirar o pó e resíduos, com pano úmido, dos quadros em geral;</t>
  </si>
  <si>
    <t>1.2.11 Executar demais serviços considerados necessários à frequência semanal.</t>
  </si>
  <si>
    <t>1.3 MENSALMENTE, UMA VEZ.</t>
  </si>
  <si>
    <t>Frequência de referência
[repetições no mês]</t>
  </si>
  <si>
    <t>Frequência NOVA
[repetições no mês]</t>
  </si>
  <si>
    <t>1.3.1 Limpar todas as luminárias por dentro e por fora;</t>
  </si>
  <si>
    <t>1.3.2 Limpar forros, paredes e rodapés;</t>
  </si>
  <si>
    <t>1.3.3 Limpar cortinas, com equipamentos e acessórios adequados;</t>
  </si>
  <si>
    <t>1.3.4 Limpar persianas com produtos adequados;</t>
  </si>
  <si>
    <t>1.3.5 Remover manchas de paredes;</t>
  </si>
  <si>
    <t>1.3.6 Limpar, engraxar e lubrificar portas, grades, basculantes, caixilhos, janelas de ferro (de malha, enrolar, pantográfica, correr, etc.);</t>
  </si>
  <si>
    <t>1.3.7 Proceder a uma revisão minuciosa de todos os serviços prestados durante o mês.</t>
  </si>
  <si>
    <t>1.4 ANUALMENTE, UMA VEZ QUANDO NÃO EXPLICITADO.</t>
  </si>
  <si>
    <t>Frequência de referência
[repetições no ano]</t>
  </si>
  <si>
    <t>Frequência NOVA
[repetições no ano]</t>
  </si>
  <si>
    <t>1.4.1 Efetuar lavagem das áreas acarpetadas previstas em contrato;</t>
  </si>
  <si>
    <t>1.4.2 Aspirar o pó e limpar calhas e luminárias;</t>
  </si>
  <si>
    <t xml:space="preserve">1.4.3 Lavar pelo menos duas vezes por ano, as caixas d’água dos prédios, remover a lama depositada e desinfetá-las. </t>
  </si>
  <si>
    <t>1.1.1 Remover capachos e tapetes, procedendo a sua limpeza;</t>
  </si>
  <si>
    <t>1.1.2 Varrer, passar pano úmido e polir os pisos vinílicos, de mármore, cerâmicos, de marmorite e emborrachados;</t>
  </si>
  <si>
    <t>1.1.3 Varrer as áreas pavimentadas;</t>
  </si>
  <si>
    <t>1.1.4 Retirar o lixo duas vezes ao dia, acondicionando-o em sacos plásticos de cem litros, removendo-os para local indicado pela Administração;</t>
  </si>
  <si>
    <t>1.1.5 Deverá ser procedida a coleta seletiva do papel para reciclagem, quando couber, nos termos da IN MARE nº 6 de 3 de novembro de 1995;</t>
  </si>
  <si>
    <t>1.1.6 Executar demais serviços considerados necessários à frequência diária.</t>
  </si>
  <si>
    <t>1.2 SEMANALMENTE, UMA VEZ.</t>
  </si>
  <si>
    <t>1.2.1 Limpar e polir todos os metais (torneiras, válvulas, registros, sifões, fechaduras, etc.)</t>
  </si>
  <si>
    <t>1.2.2 Lavar os pisos vinílicos, de mármore, cerâmicos, de marmorite e emborrachados, com detergente, encerar e lustrar;</t>
  </si>
  <si>
    <t>1.2.3 Retirar papéis, detritos e folhagens das áreas verdes;</t>
  </si>
  <si>
    <t>1.2.4 Executar demais serviços considerados necessários à frequência semanal.</t>
  </si>
  <si>
    <t>1.3.1 Lavar as áreas cobertas destinadas à garagem/ao estacionamento;</t>
  </si>
  <si>
    <r>
      <rPr>
        <sz val="10"/>
        <color theme="1"/>
        <rFont val="Arial"/>
      </rPr>
      <t xml:space="preserve">1.3.2 Proceder a capina e a roçada, retirar de toda área externa, plantas desnecessárias, cortar grama e podar árvores que estejam impedindo a passagem de pessoas.
 </t>
    </r>
    <r>
      <rPr>
        <sz val="7"/>
        <color theme="1"/>
        <rFont val="Arial"/>
      </rPr>
      <t xml:space="preserve">
1.3.2.1 Os serviços de paisagismo como jardinagem, adubação, aplicação de defensivos agrícolas não integram a composição de preços contemplados por esta Instrução Normativa, devendo receber tratamento diferenciado.</t>
    </r>
  </si>
  <si>
    <t>1.1 QUINZENALMENTE, UMA VEZ.</t>
  </si>
  <si>
    <t>1.1.1 Limpar todos os vidros (face interna/externa), aplicando-lhes produtos antiembaçantes.</t>
  </si>
  <si>
    <t>FACHADAS ENVIDRAÇADAS</t>
  </si>
  <si>
    <t>1.1 SEMESTRALMENTE, UMA VEZ.</t>
  </si>
  <si>
    <t>1.1.1 Limpar fachadas envidraçadas (face externa), em conformidade com as normas de segurança do trabalho, aplicando-lhes produtos antiembaçantes.</t>
  </si>
  <si>
    <t>ÁREAS HOSPITALARES E ASSEMELHADOS</t>
  </si>
  <si>
    <r>
      <rPr>
        <sz val="10"/>
        <color theme="1"/>
        <rFont val="Arial"/>
      </rPr>
      <t xml:space="preserve">Limpeza de áreas hospitalares
</t>
    </r>
    <r>
      <rPr>
        <sz val="7"/>
        <color theme="1"/>
        <rFont val="Arial"/>
      </rPr>
      <t xml:space="preserve">
(sem previsão de atividades específicas no Caderno Técnico 2014)</t>
    </r>
  </si>
  <si>
    <t>CÁLCULO ESTIMADO DO NÚMERO DE SERVENTES</t>
  </si>
  <si>
    <t>Produtividade (planilha)</t>
  </si>
  <si>
    <t>ÁREA</t>
  </si>
  <si>
    <t>nº de serventes</t>
  </si>
  <si>
    <t>TOTAL ESTIMADO DE SERVENTES (arred.)</t>
  </si>
  <si>
    <t>SEGES – Caderno Técnico (ano 2019) – Limpeza – Rio Grande do Sul:</t>
  </si>
  <si>
    <t xml:space="preserve">Número de dias de trabalho por ano: 365 dias por ano. </t>
  </si>
  <si>
    <t xml:space="preserve">Número de meses no ano: 12 meses </t>
  </si>
  <si>
    <t xml:space="preserve">Número de dia por mês: 30 dias </t>
  </si>
  <si>
    <t xml:space="preserve">Número de dias na semana: 7 dias </t>
  </si>
  <si>
    <t>Número de semanas no mês: 30 ÷ 7 = 4,29 semanas</t>
  </si>
  <si>
    <t xml:space="preserve">Números de horas semanais – jornada: 44 horas semanais </t>
  </si>
  <si>
    <t xml:space="preserve">Número de hora no mês 4,29 x 44 = 188,76 </t>
  </si>
  <si>
    <t xml:space="preserve">Número de horas no semestre: 6 x 188,76 = 1.132,56 ≈ 1.132,6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</si>
</sst>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R$ &quot;#,##0.00"/>
    <numFmt numFmtId="165" formatCode="0;[Red]\-0"/>
    <numFmt numFmtId="166" formatCode="0.0000"/>
    <numFmt numFmtId="167" formatCode="0.0000%"/>
    <numFmt numFmtId="168" formatCode="0.000000000000"/>
  </numFmts>
  <fonts count="56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2"/>
      <color rgb="FFFF0000"/>
      <name val="Arial"/>
    </font>
    <font>
      <sz val="10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b/>
      <sz val="11"/>
      <color rgb="FFFF0000"/>
      <name val="Arial"/>
    </font>
    <font>
      <b/>
      <sz val="10"/>
      <color rgb="FF0000FF"/>
      <name val="Arial"/>
    </font>
    <font>
      <b/>
      <sz val="9"/>
      <color rgb="FF0000FF"/>
      <name val="Arial"/>
    </font>
    <font>
      <b/>
      <sz val="9"/>
      <color rgb="FFFF0000"/>
      <name val="Arial"/>
    </font>
    <font>
      <sz val="9"/>
      <color rgb="FF0000FF"/>
      <name val="Arial"/>
    </font>
    <font>
      <b/>
      <sz val="9"/>
      <color theme="1"/>
      <name val="Arial"/>
    </font>
    <font>
      <b/>
      <strike/>
      <sz val="10"/>
      <color rgb="FF009900"/>
      <name val="Arial"/>
    </font>
    <font>
      <b/>
      <sz val="11"/>
      <color rgb="FF0000FF"/>
      <name val="Arial"/>
    </font>
    <font>
      <b/>
      <sz val="10"/>
      <color rgb="FF000000"/>
      <name val="Arial"/>
    </font>
    <font>
      <sz val="8"/>
      <color rgb="FF0000FF"/>
      <name val="Arial"/>
    </font>
    <font>
      <b/>
      <sz val="8"/>
      <color rgb="FF0000FF"/>
      <name val="Arial"/>
    </font>
    <font>
      <b/>
      <sz val="8"/>
      <color theme="1"/>
      <name val="Arial"/>
    </font>
    <font>
      <sz val="10"/>
      <color rgb="FF0000FF"/>
      <name val="Arial"/>
    </font>
    <font>
      <b/>
      <sz val="12"/>
      <color rgb="FF0000FF"/>
      <name val="Arial"/>
    </font>
    <font>
      <sz val="10"/>
      <color rgb="FFFF0000"/>
      <name val="Arial"/>
    </font>
    <font>
      <b/>
      <sz val="15"/>
      <color rgb="FF000080"/>
      <name val="Arial"/>
    </font>
    <font>
      <sz val="10"/>
      <color rgb="FF000000"/>
      <name val="Arial"/>
    </font>
    <font>
      <b/>
      <sz val="10"/>
      <color rgb="FF000080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0"/>
      <color rgb="FF00008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5"/>
      <color theme="1"/>
      <name val="Arial"/>
    </font>
    <font>
      <sz val="8"/>
      <color rgb="FFFF0000"/>
      <name val="Arial"/>
    </font>
    <font>
      <sz val="10"/>
      <color rgb="FFFF0000"/>
      <name val="Arial"/>
    </font>
    <font>
      <sz val="10"/>
      <color rgb="FFD9EAD3"/>
      <name val="Arial"/>
    </font>
    <font>
      <b/>
      <sz val="16"/>
      <color theme="1"/>
      <name val="Arial"/>
    </font>
    <font>
      <sz val="10"/>
      <color rgb="FFD9EAD3"/>
      <name val="Arial"/>
    </font>
    <font>
      <b/>
      <sz val="14"/>
      <color rgb="FFFF0000"/>
      <name val="Arial"/>
    </font>
    <font>
      <sz val="12"/>
      <color rgb="FF0000FF"/>
      <name val="Arial"/>
    </font>
    <font>
      <b/>
      <sz val="10"/>
      <color rgb="FF3333FF"/>
      <name val="Arial"/>
    </font>
    <font>
      <sz val="11"/>
      <color rgb="FF009900"/>
      <name val="Arial"/>
    </font>
    <font>
      <b/>
      <sz val="10"/>
      <color rgb="FFFF3300"/>
      <name val="Arial"/>
    </font>
    <font>
      <b/>
      <sz val="11"/>
      <color rgb="FF000000"/>
      <name val="Arial"/>
    </font>
    <font>
      <i/>
      <sz val="8"/>
      <color rgb="FF0000FF"/>
      <name val="Arial"/>
    </font>
    <font>
      <sz val="7"/>
      <color rgb="FF0000FF"/>
      <name val="Arial"/>
    </font>
    <font>
      <sz val="9"/>
      <color rgb="FF009900"/>
      <name val="Arial"/>
    </font>
    <font>
      <b/>
      <sz val="12"/>
      <color rgb="FF000000"/>
      <name val="Arial"/>
    </font>
    <font>
      <b/>
      <sz val="8"/>
      <color rgb="FF000000"/>
      <name val="Arial"/>
    </font>
    <font>
      <sz val="8"/>
      <color rgb="FF3333FF"/>
      <name val="Arial"/>
    </font>
    <font>
      <i/>
      <sz val="10"/>
      <color rgb="FF0000FF"/>
      <name val="Arial"/>
    </font>
    <font>
      <i/>
      <sz val="10"/>
      <color rgb="FF000000"/>
      <name val="Arial"/>
    </font>
    <font>
      <b/>
      <sz val="7"/>
      <color theme="1"/>
      <name val="Arial"/>
    </font>
    <font>
      <sz val="7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9999FF"/>
        <bgColor rgb="FF9999FF"/>
      </patternFill>
    </fill>
    <fill>
      <patternFill patternType="solid">
        <fgColor rgb="FFB6D7A8"/>
        <bgColor rgb="FFB6D7A8"/>
      </patternFill>
    </fill>
    <fill>
      <patternFill patternType="solid">
        <fgColor rgb="FF92D050"/>
        <bgColor rgb="FF92D05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54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9" fillId="0" borderId="10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3" borderId="1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/>
    </xf>
    <xf numFmtId="10" fontId="9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 wrapText="1"/>
    </xf>
    <xf numFmtId="4" fontId="8" fillId="3" borderId="10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right" vertical="center" wrapText="1"/>
    </xf>
    <xf numFmtId="2" fontId="9" fillId="3" borderId="10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 wrapText="1"/>
    </xf>
    <xf numFmtId="9" fontId="9" fillId="0" borderId="10" xfId="0" applyNumberFormat="1" applyFont="1" applyBorder="1" applyAlignment="1">
      <alignment horizontal="left" vertical="center" wrapText="1"/>
    </xf>
    <xf numFmtId="166" fontId="9" fillId="0" borderId="10" xfId="0" applyNumberFormat="1" applyFont="1" applyBorder="1" applyAlignment="1">
      <alignment horizontal="left" vertical="center" wrapText="1"/>
    </xf>
    <xf numFmtId="167" fontId="9" fillId="0" borderId="10" xfId="0" applyNumberFormat="1" applyFont="1" applyBorder="1" applyAlignment="1">
      <alignment horizontal="right" vertical="center"/>
    </xf>
    <xf numFmtId="167" fontId="9" fillId="3" borderId="10" xfId="0" applyNumberFormat="1" applyFont="1" applyFill="1" applyBorder="1" applyAlignment="1">
      <alignment horizontal="right" vertical="center"/>
    </xf>
    <xf numFmtId="4" fontId="9" fillId="3" borderId="10" xfId="0" applyNumberFormat="1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164" fontId="14" fillId="0" borderId="10" xfId="0" applyNumberFormat="1" applyFont="1" applyBorder="1" applyAlignment="1">
      <alignment vertical="center"/>
    </xf>
    <xf numFmtId="4" fontId="9" fillId="0" borderId="10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10" fontId="14" fillId="0" borderId="10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10" fontId="14" fillId="0" borderId="10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horizontal="right" vertical="center"/>
    </xf>
    <xf numFmtId="4" fontId="10" fillId="0" borderId="10" xfId="0" applyNumberFormat="1" applyFont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right" vertical="center" wrapText="1"/>
    </xf>
    <xf numFmtId="10" fontId="18" fillId="0" borderId="10" xfId="0" applyNumberFormat="1" applyFont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 wrapText="1"/>
    </xf>
    <xf numFmtId="4" fontId="13" fillId="3" borderId="3" xfId="0" applyNumberFormat="1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right"/>
    </xf>
    <xf numFmtId="4" fontId="8" fillId="3" borderId="10" xfId="0" applyNumberFormat="1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10" fillId="0" borderId="10" xfId="0" applyNumberFormat="1" applyFont="1" applyBorder="1" applyAlignment="1">
      <alignment horizontal="right" vertical="center"/>
    </xf>
    <xf numFmtId="10" fontId="12" fillId="0" borderId="10" xfId="0" applyNumberFormat="1" applyFont="1" applyBorder="1" applyAlignment="1">
      <alignment horizontal="center" vertical="center"/>
    </xf>
    <xf numFmtId="10" fontId="12" fillId="0" borderId="21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0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right" vertical="center" wrapText="1"/>
    </xf>
    <xf numFmtId="0" fontId="20" fillId="0" borderId="0" xfId="0" applyFont="1" applyAlignment="1"/>
    <xf numFmtId="0" fontId="21" fillId="0" borderId="10" xfId="0" applyFont="1" applyBorder="1" applyAlignment="1">
      <alignment horizontal="center" vertical="center"/>
    </xf>
    <xf numFmtId="10" fontId="21" fillId="0" borderId="10" xfId="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10" fontId="10" fillId="0" borderId="10" xfId="0" applyNumberFormat="1" applyFont="1" applyBorder="1" applyAlignment="1">
      <alignment horizontal="right" vertical="center" wrapText="1"/>
    </xf>
    <xf numFmtId="10" fontId="9" fillId="3" borderId="10" xfId="0" applyNumberFormat="1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/>
    <xf numFmtId="2" fontId="9" fillId="3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4" fontId="9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164" fontId="1" fillId="0" borderId="0" xfId="0" applyNumberFormat="1" applyFont="1" applyAlignment="1"/>
    <xf numFmtId="0" fontId="1" fillId="0" borderId="0" xfId="0" applyFont="1" applyAlignment="1"/>
    <xf numFmtId="0" fontId="26" fillId="0" borderId="0" xfId="0" applyFont="1" applyAlignment="1">
      <alignment horizontal="center"/>
    </xf>
    <xf numFmtId="0" fontId="27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2" fontId="27" fillId="5" borderId="0" xfId="0" applyNumberFormat="1" applyFont="1" applyFill="1" applyAlignment="1">
      <alignment horizontal="right"/>
    </xf>
    <xf numFmtId="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4" fontId="29" fillId="4" borderId="0" xfId="0" applyNumberFormat="1" applyFont="1" applyFill="1" applyAlignment="1">
      <alignment horizontal="center"/>
    </xf>
    <xf numFmtId="2" fontId="29" fillId="4" borderId="0" xfId="0" applyNumberFormat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27" fillId="0" borderId="0" xfId="0" applyFont="1" applyAlignment="1"/>
    <xf numFmtId="0" fontId="31" fillId="0" borderId="0" xfId="0" applyFont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27" fillId="5" borderId="0" xfId="0" applyFont="1" applyFill="1" applyAlignment="1">
      <alignment horizontal="right"/>
    </xf>
    <xf numFmtId="0" fontId="29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4" borderId="0" xfId="0" applyFont="1" applyFill="1" applyAlignment="1">
      <alignment horizontal="center"/>
    </xf>
    <xf numFmtId="0" fontId="29" fillId="0" borderId="0" xfId="0" applyFont="1" applyAlignment="1"/>
    <xf numFmtId="0" fontId="29" fillId="4" borderId="0" xfId="0" applyFont="1" applyFill="1" applyAlignment="1"/>
    <xf numFmtId="0" fontId="29" fillId="0" borderId="0" xfId="0" applyFont="1" applyAlignment="1">
      <alignment horizontal="center"/>
    </xf>
    <xf numFmtId="0" fontId="30" fillId="0" borderId="0" xfId="0" applyFont="1" applyAlignment="1"/>
    <xf numFmtId="0" fontId="29" fillId="0" borderId="0" xfId="0" applyFont="1" applyAlignment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33" fillId="0" borderId="0" xfId="0" applyFont="1" applyAlignme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28" fillId="4" borderId="10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0" fontId="27" fillId="0" borderId="23" xfId="0" applyFont="1" applyBorder="1" applyAlignment="1">
      <alignment horizontal="left" wrapText="1"/>
    </xf>
    <xf numFmtId="0" fontId="27" fillId="0" borderId="20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6" borderId="20" xfId="0" applyFont="1" applyFill="1" applyBorder="1" applyAlignment="1">
      <alignment horizontal="right"/>
    </xf>
    <xf numFmtId="4" fontId="33" fillId="0" borderId="20" xfId="0" applyNumberFormat="1" applyFont="1" applyBorder="1" applyAlignment="1">
      <alignment horizontal="right"/>
    </xf>
    <xf numFmtId="0" fontId="33" fillId="0" borderId="23" xfId="0" applyFont="1" applyBorder="1" applyAlignment="1">
      <alignment horizontal="left" wrapText="1"/>
    </xf>
    <xf numFmtId="0" fontId="33" fillId="0" borderId="20" xfId="0" applyFont="1" applyBorder="1" applyAlignment="1">
      <alignment horizontal="center"/>
    </xf>
    <xf numFmtId="0" fontId="33" fillId="0" borderId="20" xfId="0" applyFont="1" applyBorder="1" applyAlignment="1">
      <alignment horizontal="right"/>
    </xf>
    <xf numFmtId="4" fontId="32" fillId="4" borderId="20" xfId="0" applyNumberFormat="1" applyFont="1" applyFill="1" applyBorder="1" applyAlignment="1">
      <alignment horizontal="center"/>
    </xf>
    <xf numFmtId="4" fontId="32" fillId="4" borderId="20" xfId="0" applyNumberFormat="1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9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32" fillId="0" borderId="15" xfId="0" applyFont="1" applyBorder="1"/>
    <xf numFmtId="0" fontId="33" fillId="0" borderId="16" xfId="0" applyFont="1" applyBorder="1"/>
    <xf numFmtId="0" fontId="33" fillId="0" borderId="17" xfId="0" applyFont="1" applyBorder="1"/>
    <xf numFmtId="0" fontId="32" fillId="0" borderId="5" xfId="0" applyFont="1" applyBorder="1"/>
    <xf numFmtId="0" fontId="33" fillId="0" borderId="6" xfId="0" applyFont="1" applyBorder="1"/>
    <xf numFmtId="0" fontId="32" fillId="0" borderId="18" xfId="0" applyFont="1" applyBorder="1"/>
    <xf numFmtId="0" fontId="33" fillId="0" borderId="19" xfId="0" applyFont="1" applyBorder="1"/>
    <xf numFmtId="0" fontId="33" fillId="0" borderId="20" xfId="0" applyFont="1" applyBorder="1"/>
    <xf numFmtId="0" fontId="6" fillId="0" borderId="0" xfId="0" applyFont="1"/>
    <xf numFmtId="0" fontId="25" fillId="0" borderId="0" xfId="0" applyFont="1"/>
    <xf numFmtId="0" fontId="39" fillId="0" borderId="0" xfId="0" applyFont="1"/>
    <xf numFmtId="0" fontId="6" fillId="3" borderId="3" xfId="0" applyFont="1" applyFill="1" applyBorder="1"/>
    <xf numFmtId="0" fontId="25" fillId="3" borderId="3" xfId="0" applyFont="1" applyFill="1" applyBorder="1"/>
    <xf numFmtId="0" fontId="6" fillId="3" borderId="4" xfId="0" applyFont="1" applyFill="1" applyBorder="1"/>
    <xf numFmtId="0" fontId="9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6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19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3" borderId="15" xfId="0" applyFont="1" applyFill="1" applyBorder="1"/>
    <xf numFmtId="0" fontId="33" fillId="3" borderId="17" xfId="0" applyFont="1" applyFill="1" applyBorder="1"/>
    <xf numFmtId="0" fontId="9" fillId="3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3" fillId="3" borderId="16" xfId="0" applyFont="1" applyFill="1" applyBorder="1"/>
    <xf numFmtId="168" fontId="6" fillId="0" borderId="2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33" fillId="3" borderId="0" xfId="0" applyFont="1" applyFill="1"/>
    <xf numFmtId="168" fontId="6" fillId="0" borderId="22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0" fontId="33" fillId="3" borderId="19" xfId="0" applyFont="1" applyFill="1" applyBorder="1"/>
    <xf numFmtId="4" fontId="9" fillId="3" borderId="18" xfId="0" applyNumberFormat="1" applyFont="1" applyFill="1" applyBorder="1" applyAlignment="1">
      <alignment horizontal="center" vertical="center" wrapText="1"/>
    </xf>
    <xf numFmtId="0" fontId="33" fillId="3" borderId="5" xfId="0" applyFont="1" applyFill="1" applyBorder="1"/>
    <xf numFmtId="168" fontId="6" fillId="3" borderId="22" xfId="0" applyNumberFormat="1" applyFont="1" applyFill="1" applyBorder="1" applyAlignment="1">
      <alignment horizontal="center" vertical="center" wrapText="1"/>
    </xf>
    <xf numFmtId="0" fontId="33" fillId="3" borderId="18" xfId="0" applyFont="1" applyFill="1" applyBorder="1"/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" fontId="9" fillId="3" borderId="2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/>
    <xf numFmtId="4" fontId="9" fillId="3" borderId="22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/>
    </xf>
    <xf numFmtId="0" fontId="3" fillId="3" borderId="3" xfId="0" applyFont="1" applyFill="1" applyBorder="1"/>
    <xf numFmtId="0" fontId="33" fillId="3" borderId="3" xfId="0" applyFont="1" applyFill="1" applyBorder="1"/>
    <xf numFmtId="1" fontId="3" fillId="3" borderId="23" xfId="0" applyNumberFormat="1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4" fontId="10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/>
    <xf numFmtId="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/>
    </xf>
    <xf numFmtId="0" fontId="4" fillId="0" borderId="3" xfId="0" applyFont="1" applyBorder="1"/>
    <xf numFmtId="0" fontId="5" fillId="3" borderId="2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 vertical="center" wrapText="1"/>
    </xf>
    <xf numFmtId="0" fontId="4" fillId="0" borderId="8" xfId="0" applyFont="1" applyBorder="1"/>
    <xf numFmtId="0" fontId="4" fillId="0" borderId="9" xfId="0" applyFont="1" applyBorder="1"/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2" fontId="10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left" vertical="center"/>
    </xf>
    <xf numFmtId="165" fontId="8" fillId="0" borderId="2" xfId="0" applyNumberFormat="1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5" fillId="0" borderId="0" xfId="0" applyFont="1" applyAlignment="1"/>
    <xf numFmtId="0" fontId="9" fillId="0" borderId="2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17" xfId="0" applyFont="1" applyBorder="1"/>
    <xf numFmtId="0" fontId="13" fillId="3" borderId="2" xfId="0" applyFont="1" applyFill="1" applyBorder="1" applyAlignment="1">
      <alignment horizontal="righ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4" fillId="0" borderId="19" xfId="0" applyFont="1" applyBorder="1"/>
    <xf numFmtId="0" fontId="4" fillId="0" borderId="20" xfId="0" applyFont="1" applyBorder="1"/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3" borderId="7" xfId="0" applyFont="1" applyFill="1" applyBorder="1" applyAlignment="1">
      <alignment horizontal="left"/>
    </xf>
    <xf numFmtId="0" fontId="23" fillId="0" borderId="5" xfId="0" applyFont="1" applyBorder="1" applyAlignment="1">
      <alignment horizontal="left" vertical="center" wrapText="1"/>
    </xf>
    <xf numFmtId="0" fontId="4" fillId="0" borderId="6" xfId="0" applyFont="1" applyBorder="1"/>
    <xf numFmtId="0" fontId="3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164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9" fillId="3" borderId="15" xfId="0" applyFont="1" applyFill="1" applyBorder="1" applyAlignment="1">
      <alignment horizontal="center" vertical="center"/>
    </xf>
    <xf numFmtId="0" fontId="4" fillId="0" borderId="18" xfId="0" applyFont="1" applyBorder="1"/>
    <xf numFmtId="0" fontId="9" fillId="3" borderId="1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6" fillId="0" borderId="2" xfId="0" applyFont="1" applyBorder="1" applyAlignment="1">
      <alignment horizontal="left"/>
    </xf>
    <xf numFmtId="0" fontId="27" fillId="0" borderId="0" xfId="0" applyFont="1" applyAlignment="1"/>
    <xf numFmtId="0" fontId="29" fillId="4" borderId="0" xfId="0" applyFont="1" applyFill="1" applyAlignment="1">
      <alignment horizontal="right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horizontal="center" wrapText="1"/>
    </xf>
    <xf numFmtId="4" fontId="27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center"/>
    </xf>
    <xf numFmtId="4" fontId="29" fillId="4" borderId="0" xfId="0" applyNumberFormat="1" applyFont="1" applyFill="1" applyAlignment="1">
      <alignment horizontal="right"/>
    </xf>
    <xf numFmtId="4" fontId="29" fillId="4" borderId="0" xfId="0" applyNumberFormat="1" applyFont="1" applyFill="1" applyAlignment="1">
      <alignment horizontal="center"/>
    </xf>
    <xf numFmtId="0" fontId="27" fillId="0" borderId="0" xfId="0" applyFont="1" applyAlignment="1">
      <alignment horizontal="center"/>
    </xf>
    <xf numFmtId="4" fontId="32" fillId="4" borderId="0" xfId="0" applyNumberFormat="1" applyFont="1" applyFill="1" applyAlignment="1">
      <alignment horizontal="center"/>
    </xf>
    <xf numFmtId="0" fontId="31" fillId="4" borderId="0" xfId="0" applyFont="1" applyFill="1" applyAlignment="1">
      <alignment horizontal="right"/>
    </xf>
    <xf numFmtId="1" fontId="34" fillId="4" borderId="0" xfId="0" applyNumberFormat="1" applyFont="1" applyFill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29" fillId="4" borderId="2" xfId="0" applyFont="1" applyFill="1" applyBorder="1" applyAlignment="1">
      <alignment horizontal="right"/>
    </xf>
    <xf numFmtId="0" fontId="29" fillId="0" borderId="0" xfId="0" applyFont="1" applyAlignment="1">
      <alignment horizontal="center"/>
    </xf>
    <xf numFmtId="4" fontId="28" fillId="4" borderId="0" xfId="0" applyNumberFormat="1" applyFont="1" applyFill="1" applyAlignment="1">
      <alignment horizontal="right"/>
    </xf>
    <xf numFmtId="0" fontId="26" fillId="4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4" borderId="0" xfId="0" applyFont="1" applyFill="1" applyAlignment="1">
      <alignment horizontal="center"/>
    </xf>
    <xf numFmtId="0" fontId="27" fillId="0" borderId="0" xfId="0" applyFont="1" applyAlignment="1">
      <alignment horizontal="left"/>
    </xf>
    <xf numFmtId="0" fontId="28" fillId="4" borderId="0" xfId="0" applyFont="1" applyFill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5" xfId="0" applyFont="1" applyBorder="1"/>
    <xf numFmtId="0" fontId="9" fillId="3" borderId="15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9" fillId="3" borderId="18" xfId="0" applyFont="1" applyFill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right" vertical="center"/>
    </xf>
    <xf numFmtId="0" fontId="9" fillId="0" borderId="15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0"/>
  <sheetViews>
    <sheetView tabSelected="1" workbookViewId="0">
      <selection activeCell="C11" sqref="C11:F11"/>
    </sheetView>
  </sheetViews>
  <sheetFormatPr defaultColWidth="12.625" defaultRowHeight="14.95" customHeight="1" x14ac:dyDescent="0.2"/>
  <cols>
    <col min="1" max="1" width="1.5" customWidth="1"/>
    <col min="2" max="2" width="15.25" customWidth="1"/>
    <col min="3" max="3" width="11.125" customWidth="1"/>
    <col min="4" max="4" width="13.25" customWidth="1"/>
    <col min="5" max="5" width="11" customWidth="1"/>
    <col min="6" max="6" width="17.25" customWidth="1"/>
    <col min="7" max="7" width="11.875" customWidth="1"/>
    <col min="8" max="8" width="14.75" customWidth="1"/>
    <col min="9" max="9" width="16.625" customWidth="1"/>
    <col min="10" max="10" width="16" customWidth="1"/>
    <col min="11" max="11" width="1.625" customWidth="1"/>
    <col min="12" max="30" width="9.125" customWidth="1"/>
  </cols>
  <sheetData>
    <row r="1" spans="1:30" ht="10.5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3">
      <c r="A2" s="1"/>
      <c r="B2" s="243" t="s">
        <v>159</v>
      </c>
      <c r="C2" s="242"/>
      <c r="D2" s="242"/>
      <c r="E2" s="242"/>
      <c r="F2" s="242"/>
      <c r="G2" s="242"/>
      <c r="H2" s="242"/>
      <c r="I2" s="242"/>
      <c r="J2" s="2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" customHeight="1" x14ac:dyDescent="0.3">
      <c r="A3" s="1"/>
      <c r="B3" s="243" t="s">
        <v>0</v>
      </c>
      <c r="C3" s="242"/>
      <c r="D3" s="242"/>
      <c r="E3" s="242"/>
      <c r="F3" s="242"/>
      <c r="G3" s="242"/>
      <c r="H3" s="242"/>
      <c r="I3" s="242"/>
      <c r="J3" s="24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9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1.1" customHeight="1" x14ac:dyDescent="0.25">
      <c r="A5" s="1"/>
      <c r="B5" s="244" t="s">
        <v>1</v>
      </c>
      <c r="C5" s="245"/>
      <c r="D5" s="245"/>
      <c r="E5" s="245"/>
      <c r="F5" s="237"/>
      <c r="G5" s="246" t="s">
        <v>2</v>
      </c>
      <c r="H5" s="245"/>
      <c r="I5" s="245"/>
      <c r="J5" s="23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.8" customHeight="1" x14ac:dyDescent="0.25">
      <c r="A6" s="1"/>
      <c r="B6" s="4" t="s">
        <v>3</v>
      </c>
      <c r="C6" s="5"/>
      <c r="D6" s="5"/>
      <c r="E6" s="5"/>
      <c r="F6" s="5"/>
      <c r="G6" s="5"/>
      <c r="H6" s="6"/>
      <c r="I6" s="6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8" customHeight="1" x14ac:dyDescent="0.25">
      <c r="A7" s="1"/>
      <c r="B7" s="4" t="s">
        <v>4</v>
      </c>
      <c r="C7" s="5"/>
      <c r="D7" s="5"/>
      <c r="E7" s="5"/>
      <c r="F7" s="5"/>
      <c r="G7" s="5"/>
      <c r="H7" s="6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0.25" customHeight="1" x14ac:dyDescent="0.2">
      <c r="A8" s="1"/>
      <c r="B8" s="247" t="s">
        <v>5</v>
      </c>
      <c r="C8" s="248"/>
      <c r="D8" s="248"/>
      <c r="E8" s="248"/>
      <c r="F8" s="248"/>
      <c r="G8" s="248"/>
      <c r="H8" s="248"/>
      <c r="I8" s="248"/>
      <c r="J8" s="24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.8" customHeight="1" x14ac:dyDescent="0.2">
      <c r="A9" s="1"/>
      <c r="B9" s="8" t="s">
        <v>6</v>
      </c>
      <c r="C9" s="250" t="s">
        <v>7</v>
      </c>
      <c r="D9" s="245"/>
      <c r="E9" s="245"/>
      <c r="F9" s="245"/>
      <c r="G9" s="251" t="s">
        <v>8</v>
      </c>
      <c r="H9" s="245"/>
      <c r="I9" s="245"/>
      <c r="J9" s="23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8" customHeight="1" x14ac:dyDescent="0.2">
      <c r="A10" s="1"/>
      <c r="B10" s="8" t="s">
        <v>9</v>
      </c>
      <c r="C10" s="250" t="s">
        <v>10</v>
      </c>
      <c r="D10" s="245"/>
      <c r="E10" s="245"/>
      <c r="F10" s="245"/>
      <c r="G10" s="251" t="s">
        <v>11</v>
      </c>
      <c r="H10" s="245"/>
      <c r="I10" s="245"/>
      <c r="J10" s="23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2.75" customHeight="1" x14ac:dyDescent="0.2">
      <c r="A11" s="1"/>
      <c r="B11" s="8" t="s">
        <v>12</v>
      </c>
      <c r="C11" s="250" t="s">
        <v>13</v>
      </c>
      <c r="D11" s="245"/>
      <c r="E11" s="245"/>
      <c r="F11" s="245"/>
      <c r="G11" s="251" t="s">
        <v>14</v>
      </c>
      <c r="H11" s="245"/>
      <c r="I11" s="245"/>
      <c r="J11" s="23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2.75" customHeight="1" x14ac:dyDescent="0.2">
      <c r="A12" s="1"/>
      <c r="B12" s="8" t="s">
        <v>15</v>
      </c>
      <c r="C12" s="250" t="s">
        <v>16</v>
      </c>
      <c r="D12" s="245"/>
      <c r="E12" s="245"/>
      <c r="F12" s="245"/>
      <c r="G12" s="251">
        <v>12</v>
      </c>
      <c r="H12" s="245"/>
      <c r="I12" s="245"/>
      <c r="J12" s="23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1.1" customHeight="1" x14ac:dyDescent="0.2">
      <c r="A13" s="1"/>
      <c r="B13" s="252" t="s">
        <v>17</v>
      </c>
      <c r="C13" s="245"/>
      <c r="D13" s="245"/>
      <c r="E13" s="245"/>
      <c r="F13" s="237"/>
      <c r="G13" s="252" t="str">
        <f>G5</f>
        <v>LIMPEZA E CONSERVAÇÃO</v>
      </c>
      <c r="H13" s="245"/>
      <c r="I13" s="245"/>
      <c r="J13" s="23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25.5" customHeight="1" x14ac:dyDescent="0.2">
      <c r="A14" s="1"/>
      <c r="B14" s="239" t="s">
        <v>18</v>
      </c>
      <c r="C14" s="245"/>
      <c r="D14" s="245"/>
      <c r="E14" s="237"/>
      <c r="F14" s="10" t="s">
        <v>19</v>
      </c>
      <c r="G14" s="254" t="s">
        <v>20</v>
      </c>
      <c r="H14" s="255"/>
      <c r="I14" s="239" t="s">
        <v>21</v>
      </c>
      <c r="J14" s="23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2.75" customHeight="1" x14ac:dyDescent="0.2">
      <c r="A15" s="1"/>
      <c r="B15" s="253" t="s">
        <v>22</v>
      </c>
      <c r="C15" s="245"/>
      <c r="D15" s="245"/>
      <c r="E15" s="237"/>
      <c r="F15" s="11">
        <v>1200</v>
      </c>
      <c r="G15" s="257" t="s">
        <v>23</v>
      </c>
      <c r="H15" s="237"/>
      <c r="I15" s="256"/>
      <c r="J15" s="23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2.75" customHeight="1" x14ac:dyDescent="0.2">
      <c r="A16" s="1"/>
      <c r="B16" s="253" t="s">
        <v>24</v>
      </c>
      <c r="C16" s="245"/>
      <c r="D16" s="245"/>
      <c r="E16" s="237"/>
      <c r="F16" s="11">
        <v>1200</v>
      </c>
      <c r="G16" s="257" t="s">
        <v>23</v>
      </c>
      <c r="H16" s="237"/>
      <c r="I16" s="256">
        <v>1477.96</v>
      </c>
      <c r="J16" s="23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2.75" customHeight="1" x14ac:dyDescent="0.2">
      <c r="A17" s="1"/>
      <c r="B17" s="253" t="s">
        <v>25</v>
      </c>
      <c r="C17" s="245"/>
      <c r="D17" s="245"/>
      <c r="E17" s="237"/>
      <c r="F17" s="11">
        <v>450</v>
      </c>
      <c r="G17" s="257" t="s">
        <v>23</v>
      </c>
      <c r="H17" s="237"/>
      <c r="I17" s="256"/>
      <c r="J17" s="23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2.75" customHeight="1" x14ac:dyDescent="0.2">
      <c r="A18" s="1"/>
      <c r="B18" s="253" t="s">
        <v>26</v>
      </c>
      <c r="C18" s="245"/>
      <c r="D18" s="245"/>
      <c r="E18" s="237"/>
      <c r="F18" s="11">
        <v>2500</v>
      </c>
      <c r="G18" s="257" t="s">
        <v>23</v>
      </c>
      <c r="H18" s="237"/>
      <c r="I18" s="256">
        <v>140.69999999999999</v>
      </c>
      <c r="J18" s="23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2.75" customHeight="1" x14ac:dyDescent="0.2">
      <c r="A19" s="1"/>
      <c r="B19" s="253" t="s">
        <v>27</v>
      </c>
      <c r="C19" s="245"/>
      <c r="D19" s="245"/>
      <c r="E19" s="237"/>
      <c r="F19" s="11">
        <v>1800</v>
      </c>
      <c r="G19" s="257" t="s">
        <v>23</v>
      </c>
      <c r="H19" s="237"/>
      <c r="I19" s="256"/>
      <c r="J19" s="23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2.75" customHeight="1" x14ac:dyDescent="0.2">
      <c r="A20" s="1"/>
      <c r="B20" s="253" t="s">
        <v>28</v>
      </c>
      <c r="C20" s="245"/>
      <c r="D20" s="245"/>
      <c r="E20" s="237"/>
      <c r="F20" s="11">
        <v>1500</v>
      </c>
      <c r="G20" s="257" t="s">
        <v>23</v>
      </c>
      <c r="H20" s="237"/>
      <c r="I20" s="256">
        <v>315.73</v>
      </c>
      <c r="J20" s="23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2.75" customHeight="1" x14ac:dyDescent="0.2">
      <c r="A21" s="1"/>
      <c r="B21" s="253" t="s">
        <v>29</v>
      </c>
      <c r="C21" s="245"/>
      <c r="D21" s="245"/>
      <c r="E21" s="237"/>
      <c r="F21" s="11">
        <v>300</v>
      </c>
      <c r="G21" s="257" t="s">
        <v>23</v>
      </c>
      <c r="H21" s="237"/>
      <c r="I21" s="256">
        <v>92.41</v>
      </c>
      <c r="J21" s="23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95" customHeight="1" x14ac:dyDescent="0.2">
      <c r="A22" s="1"/>
      <c r="B22" s="259" t="s">
        <v>30</v>
      </c>
      <c r="C22" s="245"/>
      <c r="D22" s="245"/>
      <c r="E22" s="245"/>
      <c r="F22" s="245"/>
      <c r="G22" s="245"/>
      <c r="H22" s="237"/>
      <c r="I22" s="238">
        <f>ROUND(SUM(I15:J21),2)</f>
        <v>2026.8</v>
      </c>
      <c r="J22" s="23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5.5" customHeight="1" x14ac:dyDescent="0.2">
      <c r="A23" s="1"/>
      <c r="B23" s="239" t="s">
        <v>31</v>
      </c>
      <c r="C23" s="245"/>
      <c r="D23" s="245"/>
      <c r="E23" s="237"/>
      <c r="F23" s="10" t="s">
        <v>19</v>
      </c>
      <c r="G23" s="254" t="s">
        <v>20</v>
      </c>
      <c r="H23" s="255"/>
      <c r="I23" s="239" t="s">
        <v>21</v>
      </c>
      <c r="J23" s="2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3.3" customHeight="1" x14ac:dyDescent="0.2">
      <c r="A24" s="1"/>
      <c r="B24" s="253" t="s">
        <v>32</v>
      </c>
      <c r="C24" s="245"/>
      <c r="D24" s="245"/>
      <c r="E24" s="237"/>
      <c r="F24" s="11">
        <v>2700</v>
      </c>
      <c r="G24" s="257" t="s">
        <v>23</v>
      </c>
      <c r="H24" s="237"/>
      <c r="I24" s="236">
        <v>105</v>
      </c>
      <c r="J24" s="23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2.75" customHeight="1" x14ac:dyDescent="0.2">
      <c r="A25" s="1"/>
      <c r="B25" s="253" t="s">
        <v>33</v>
      </c>
      <c r="C25" s="245"/>
      <c r="D25" s="245"/>
      <c r="E25" s="237"/>
      <c r="F25" s="11">
        <v>9000</v>
      </c>
      <c r="G25" s="258" t="s">
        <v>23</v>
      </c>
      <c r="H25" s="237"/>
      <c r="I25" s="236">
        <v>1150</v>
      </c>
      <c r="J25" s="23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2.75" customHeight="1" x14ac:dyDescent="0.2">
      <c r="A26" s="1"/>
      <c r="B26" s="253" t="s">
        <v>34</v>
      </c>
      <c r="C26" s="245"/>
      <c r="D26" s="245"/>
      <c r="E26" s="237"/>
      <c r="F26" s="11">
        <v>2700</v>
      </c>
      <c r="G26" s="257" t="s">
        <v>23</v>
      </c>
      <c r="H26" s="237"/>
      <c r="I26" s="236"/>
      <c r="J26" s="23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8" customHeight="1" x14ac:dyDescent="0.2">
      <c r="A27" s="1"/>
      <c r="B27" s="253" t="s">
        <v>35</v>
      </c>
      <c r="C27" s="245"/>
      <c r="D27" s="245"/>
      <c r="E27" s="237"/>
      <c r="F27" s="11">
        <v>2700</v>
      </c>
      <c r="G27" s="258" t="s">
        <v>23</v>
      </c>
      <c r="H27" s="237"/>
      <c r="I27" s="236"/>
      <c r="J27" s="23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3" customHeight="1" x14ac:dyDescent="0.2">
      <c r="A28" s="1"/>
      <c r="B28" s="253" t="s">
        <v>36</v>
      </c>
      <c r="C28" s="245"/>
      <c r="D28" s="245"/>
      <c r="E28" s="237"/>
      <c r="F28" s="11">
        <v>2700</v>
      </c>
      <c r="G28" s="258" t="s">
        <v>23</v>
      </c>
      <c r="H28" s="237"/>
      <c r="I28" s="236">
        <v>18.579999999999998</v>
      </c>
      <c r="J28" s="23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6.35" customHeight="1" x14ac:dyDescent="0.2">
      <c r="A29" s="1"/>
      <c r="B29" s="253" t="s">
        <v>37</v>
      </c>
      <c r="C29" s="245"/>
      <c r="D29" s="245"/>
      <c r="E29" s="237"/>
      <c r="F29" s="11">
        <v>100000</v>
      </c>
      <c r="G29" s="257" t="s">
        <v>23</v>
      </c>
      <c r="H29" s="237"/>
      <c r="I29" s="236"/>
      <c r="J29" s="23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95" customHeight="1" x14ac:dyDescent="0.2">
      <c r="A30" s="1"/>
      <c r="B30" s="259" t="s">
        <v>38</v>
      </c>
      <c r="C30" s="245"/>
      <c r="D30" s="245"/>
      <c r="E30" s="245"/>
      <c r="F30" s="245"/>
      <c r="G30" s="245"/>
      <c r="H30" s="237"/>
      <c r="I30" s="238">
        <f>ROUND(SUM(I24:J29),2)</f>
        <v>1273.58</v>
      </c>
      <c r="J30" s="23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25.5" customHeight="1" x14ac:dyDescent="0.2">
      <c r="A31" s="1"/>
      <c r="B31" s="239" t="s">
        <v>39</v>
      </c>
      <c r="C31" s="245"/>
      <c r="D31" s="245"/>
      <c r="E31" s="237"/>
      <c r="F31" s="10" t="s">
        <v>19</v>
      </c>
      <c r="G31" s="254" t="s">
        <v>20</v>
      </c>
      <c r="H31" s="255"/>
      <c r="I31" s="239" t="s">
        <v>21</v>
      </c>
      <c r="J31" s="23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2.75" customHeight="1" x14ac:dyDescent="0.2">
      <c r="A32" s="1"/>
      <c r="B32" s="253" t="s">
        <v>40</v>
      </c>
      <c r="C32" s="245"/>
      <c r="D32" s="245"/>
      <c r="E32" s="237"/>
      <c r="F32" s="11">
        <v>160</v>
      </c>
      <c r="G32" s="257" t="s">
        <v>23</v>
      </c>
      <c r="H32" s="237"/>
      <c r="I32" s="236"/>
      <c r="J32" s="23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.75" customHeight="1" x14ac:dyDescent="0.2">
      <c r="A33" s="1"/>
      <c r="B33" s="253" t="s">
        <v>41</v>
      </c>
      <c r="C33" s="245"/>
      <c r="D33" s="245"/>
      <c r="E33" s="237"/>
      <c r="F33" s="11">
        <v>380</v>
      </c>
      <c r="G33" s="257" t="s">
        <v>23</v>
      </c>
      <c r="H33" s="237"/>
      <c r="I33" s="236">
        <v>80</v>
      </c>
      <c r="J33" s="23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.75" customHeight="1" x14ac:dyDescent="0.2">
      <c r="A34" s="1"/>
      <c r="B34" s="253" t="s">
        <v>42</v>
      </c>
      <c r="C34" s="245"/>
      <c r="D34" s="245"/>
      <c r="E34" s="237"/>
      <c r="F34" s="11">
        <v>380</v>
      </c>
      <c r="G34" s="257" t="s">
        <v>23</v>
      </c>
      <c r="H34" s="237"/>
      <c r="I34" s="236">
        <v>659</v>
      </c>
      <c r="J34" s="23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95" customHeight="1" x14ac:dyDescent="0.2">
      <c r="A35" s="1"/>
      <c r="B35" s="259" t="s">
        <v>43</v>
      </c>
      <c r="C35" s="245"/>
      <c r="D35" s="245"/>
      <c r="E35" s="245"/>
      <c r="F35" s="245"/>
      <c r="G35" s="245"/>
      <c r="H35" s="237"/>
      <c r="I35" s="238">
        <f>ROUND(SUM(I32:J34),2)</f>
        <v>739</v>
      </c>
      <c r="J35" s="23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5.5" customHeight="1" x14ac:dyDescent="0.2">
      <c r="A36" s="1"/>
      <c r="B36" s="239" t="s">
        <v>44</v>
      </c>
      <c r="C36" s="245"/>
      <c r="D36" s="245"/>
      <c r="E36" s="237"/>
      <c r="F36" s="10" t="s">
        <v>19</v>
      </c>
      <c r="G36" s="254" t="s">
        <v>20</v>
      </c>
      <c r="H36" s="255"/>
      <c r="I36" s="239" t="s">
        <v>21</v>
      </c>
      <c r="J36" s="23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.75" customHeight="1" x14ac:dyDescent="0.2">
      <c r="A37" s="1"/>
      <c r="B37" s="253" t="s">
        <v>45</v>
      </c>
      <c r="C37" s="245"/>
      <c r="D37" s="245"/>
      <c r="E37" s="237"/>
      <c r="F37" s="11">
        <v>160</v>
      </c>
      <c r="G37" s="257" t="s">
        <v>23</v>
      </c>
      <c r="H37" s="237"/>
      <c r="I37" s="236"/>
      <c r="J37" s="23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95" customHeight="1" x14ac:dyDescent="0.2">
      <c r="A38" s="1"/>
      <c r="B38" s="259" t="s">
        <v>46</v>
      </c>
      <c r="C38" s="245"/>
      <c r="D38" s="245"/>
      <c r="E38" s="245"/>
      <c r="F38" s="245"/>
      <c r="G38" s="245"/>
      <c r="H38" s="237"/>
      <c r="I38" s="238">
        <f>I37</f>
        <v>0</v>
      </c>
      <c r="J38" s="23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25.5" customHeight="1" x14ac:dyDescent="0.2">
      <c r="A39" s="1"/>
      <c r="B39" s="239" t="s">
        <v>47</v>
      </c>
      <c r="C39" s="245"/>
      <c r="D39" s="245"/>
      <c r="E39" s="237"/>
      <c r="F39" s="10" t="s">
        <v>19</v>
      </c>
      <c r="G39" s="254" t="s">
        <v>20</v>
      </c>
      <c r="H39" s="255"/>
      <c r="I39" s="239" t="s">
        <v>21</v>
      </c>
      <c r="J39" s="23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customHeight="1" x14ac:dyDescent="0.2">
      <c r="A40" s="1"/>
      <c r="B40" s="253" t="s">
        <v>48</v>
      </c>
      <c r="C40" s="245"/>
      <c r="D40" s="245"/>
      <c r="E40" s="237"/>
      <c r="F40" s="11">
        <v>450</v>
      </c>
      <c r="G40" s="257" t="s">
        <v>23</v>
      </c>
      <c r="H40" s="237"/>
      <c r="I40" s="236"/>
      <c r="J40" s="23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95" customHeight="1" x14ac:dyDescent="0.2">
      <c r="A41" s="1"/>
      <c r="B41" s="259" t="s">
        <v>49</v>
      </c>
      <c r="C41" s="245"/>
      <c r="D41" s="245"/>
      <c r="E41" s="245"/>
      <c r="F41" s="245"/>
      <c r="G41" s="245"/>
      <c r="H41" s="237"/>
      <c r="I41" s="238">
        <f>I40</f>
        <v>0</v>
      </c>
      <c r="J41" s="23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2.75" customHeight="1" x14ac:dyDescent="0.2">
      <c r="A42" s="1"/>
      <c r="B42" s="260" t="s">
        <v>50</v>
      </c>
      <c r="C42" s="245"/>
      <c r="D42" s="245"/>
      <c r="E42" s="245"/>
      <c r="F42" s="245"/>
      <c r="G42" s="245"/>
      <c r="H42" s="237"/>
      <c r="I42" s="240">
        <f>ROUND(I22+I30+I35+I38+I41,2)</f>
        <v>4039.38</v>
      </c>
      <c r="J42" s="23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2.1" customHeight="1" x14ac:dyDescent="0.2">
      <c r="A43" s="1"/>
      <c r="B43" s="261" t="s">
        <v>160</v>
      </c>
      <c r="C43" s="245"/>
      <c r="D43" s="245"/>
      <c r="E43" s="245"/>
      <c r="F43" s="245"/>
      <c r="G43" s="245"/>
      <c r="H43" s="245"/>
      <c r="I43" s="245"/>
      <c r="J43" s="23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2.9" x14ac:dyDescent="0.2">
      <c r="A44" s="1"/>
      <c r="B44" s="262" t="s">
        <v>51</v>
      </c>
      <c r="C44" s="245"/>
      <c r="D44" s="245"/>
      <c r="E44" s="245"/>
      <c r="F44" s="245"/>
      <c r="G44" s="245"/>
      <c r="H44" s="245"/>
      <c r="I44" s="245"/>
      <c r="J44" s="23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1.75" customHeight="1" x14ac:dyDescent="0.2">
      <c r="A45" s="12"/>
      <c r="B45" s="252" t="s">
        <v>52</v>
      </c>
      <c r="C45" s="245"/>
      <c r="D45" s="245"/>
      <c r="E45" s="245"/>
      <c r="F45" s="245"/>
      <c r="G45" s="245"/>
      <c r="H45" s="245"/>
      <c r="I45" s="245"/>
      <c r="J45" s="237"/>
      <c r="K45" s="12"/>
      <c r="L45" s="12"/>
      <c r="M45" s="12"/>
      <c r="N45" s="12"/>
      <c r="O45" s="12"/>
      <c r="P45" s="241"/>
      <c r="Q45" s="242"/>
      <c r="R45" s="242"/>
      <c r="S45" s="242"/>
      <c r="T45" s="242"/>
      <c r="U45" s="242"/>
      <c r="V45" s="242"/>
      <c r="W45" s="242"/>
      <c r="X45" s="241"/>
      <c r="Y45" s="242"/>
      <c r="Z45" s="242"/>
      <c r="AA45" s="242"/>
      <c r="AB45" s="242"/>
      <c r="AC45" s="242"/>
      <c r="AD45" s="242"/>
    </row>
    <row r="46" spans="1:30" ht="15.8" customHeight="1" x14ac:dyDescent="0.2">
      <c r="A46" s="1"/>
      <c r="B46" s="8">
        <v>1</v>
      </c>
      <c r="C46" s="250" t="s">
        <v>53</v>
      </c>
      <c r="D46" s="245"/>
      <c r="E46" s="245"/>
      <c r="F46" s="245"/>
      <c r="G46" s="245"/>
      <c r="H46" s="237"/>
      <c r="I46" s="263" t="str">
        <f>G5</f>
        <v>LIMPEZA E CONSERVAÇÃO</v>
      </c>
      <c r="J46" s="23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8" customHeight="1" x14ac:dyDescent="0.2">
      <c r="A47" s="1"/>
      <c r="B47" s="8">
        <v>2</v>
      </c>
      <c r="C47" s="250" t="s">
        <v>54</v>
      </c>
      <c r="D47" s="245"/>
      <c r="E47" s="245"/>
      <c r="F47" s="245"/>
      <c r="G47" s="245"/>
      <c r="H47" s="237"/>
      <c r="I47" s="264">
        <v>5143</v>
      </c>
      <c r="J47" s="23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8" customHeight="1" x14ac:dyDescent="0.2">
      <c r="A48" s="1"/>
      <c r="B48" s="8">
        <v>3</v>
      </c>
      <c r="C48" s="250" t="s">
        <v>161</v>
      </c>
      <c r="D48" s="245"/>
      <c r="E48" s="245"/>
      <c r="F48" s="245"/>
      <c r="G48" s="245"/>
      <c r="H48" s="237"/>
      <c r="I48" s="265">
        <v>1540.51</v>
      </c>
      <c r="J48" s="23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8" customHeight="1" x14ac:dyDescent="0.2">
      <c r="A49" s="1"/>
      <c r="B49" s="8">
        <v>4</v>
      </c>
      <c r="C49" s="250" t="s">
        <v>55</v>
      </c>
      <c r="D49" s="245"/>
      <c r="E49" s="245"/>
      <c r="F49" s="245"/>
      <c r="G49" s="245"/>
      <c r="H49" s="237"/>
      <c r="I49" s="266" t="s">
        <v>56</v>
      </c>
      <c r="J49" s="23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8" customHeight="1" x14ac:dyDescent="0.2">
      <c r="A50" s="1"/>
      <c r="B50" s="8">
        <v>5</v>
      </c>
      <c r="C50" s="250" t="s">
        <v>57</v>
      </c>
      <c r="D50" s="245"/>
      <c r="E50" s="245"/>
      <c r="F50" s="245"/>
      <c r="G50" s="245"/>
      <c r="H50" s="237"/>
      <c r="I50" s="266" t="s">
        <v>58</v>
      </c>
      <c r="J50" s="23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22.6" customHeight="1" x14ac:dyDescent="0.2">
      <c r="A51" s="1"/>
      <c r="B51" s="261" t="s">
        <v>59</v>
      </c>
      <c r="C51" s="245"/>
      <c r="D51" s="245"/>
      <c r="E51" s="245"/>
      <c r="F51" s="245"/>
      <c r="G51" s="245"/>
      <c r="H51" s="245"/>
      <c r="I51" s="245"/>
      <c r="J51" s="23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22.6" customHeight="1" x14ac:dyDescent="0.2">
      <c r="A52" s="1"/>
      <c r="B52" s="262" t="s">
        <v>60</v>
      </c>
      <c r="C52" s="245"/>
      <c r="D52" s="245"/>
      <c r="E52" s="245"/>
      <c r="F52" s="245"/>
      <c r="G52" s="245"/>
      <c r="H52" s="245"/>
      <c r="I52" s="245"/>
      <c r="J52" s="23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30.1" customHeight="1" x14ac:dyDescent="0.2">
      <c r="A53" s="13"/>
      <c r="B53" s="14">
        <v>1</v>
      </c>
      <c r="C53" s="267" t="s">
        <v>61</v>
      </c>
      <c r="D53" s="248"/>
      <c r="E53" s="248"/>
      <c r="F53" s="248"/>
      <c r="G53" s="248"/>
      <c r="H53" s="248"/>
      <c r="I53" s="249"/>
      <c r="J53" s="14" t="s">
        <v>62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ht="13.6" x14ac:dyDescent="0.2">
      <c r="A54" s="1"/>
      <c r="B54" s="8" t="s">
        <v>6</v>
      </c>
      <c r="C54" s="268" t="s">
        <v>162</v>
      </c>
      <c r="D54" s="245"/>
      <c r="E54" s="245"/>
      <c r="F54" s="245"/>
      <c r="G54" s="237"/>
      <c r="H54" s="15">
        <v>44</v>
      </c>
      <c r="I54" s="16" t="s">
        <v>63</v>
      </c>
      <c r="J54" s="17">
        <f>ROUND(H54*5*(I48/220),2)</f>
        <v>1540.51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8" hidden="1" customHeight="1" x14ac:dyDescent="0.2">
      <c r="A55" s="1"/>
      <c r="B55" s="8" t="s">
        <v>9</v>
      </c>
      <c r="C55" s="250" t="s">
        <v>163</v>
      </c>
      <c r="D55" s="245"/>
      <c r="E55" s="245"/>
      <c r="F55" s="245"/>
      <c r="G55" s="245"/>
      <c r="H55" s="237"/>
      <c r="I55" s="18"/>
      <c r="J55" s="1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9.55" customHeight="1" x14ac:dyDescent="0.2">
      <c r="A56" s="1"/>
      <c r="B56" s="8" t="s">
        <v>12</v>
      </c>
      <c r="C56" s="250" t="s">
        <v>164</v>
      </c>
      <c r="D56" s="245"/>
      <c r="E56" s="245"/>
      <c r="F56" s="245"/>
      <c r="G56" s="237"/>
      <c r="H56" s="15">
        <v>20</v>
      </c>
      <c r="I56" s="16" t="s">
        <v>64</v>
      </c>
      <c r="J56" s="17">
        <f>ROUND(H56%*J54,2)</f>
        <v>308.10000000000002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8" hidden="1" customHeight="1" x14ac:dyDescent="0.2">
      <c r="A57" s="1"/>
      <c r="B57" s="8" t="s">
        <v>15</v>
      </c>
      <c r="C57" s="250" t="s">
        <v>165</v>
      </c>
      <c r="D57" s="245"/>
      <c r="E57" s="245"/>
      <c r="F57" s="245"/>
      <c r="G57" s="237"/>
      <c r="H57" s="19"/>
      <c r="I57" s="16"/>
      <c r="J57" s="17">
        <f t="shared" ref="J57:J58" si="0">ROUND(H57%*J54,2)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8" hidden="1" customHeight="1" x14ac:dyDescent="0.2">
      <c r="A58" s="1"/>
      <c r="B58" s="8" t="s">
        <v>65</v>
      </c>
      <c r="C58" s="250" t="s">
        <v>166</v>
      </c>
      <c r="D58" s="245"/>
      <c r="E58" s="245"/>
      <c r="F58" s="245"/>
      <c r="G58" s="237"/>
      <c r="H58" s="19"/>
      <c r="I58" s="16"/>
      <c r="J58" s="17">
        <f t="shared" si="0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8" hidden="1" customHeight="1" x14ac:dyDescent="0.2">
      <c r="A59" s="1"/>
      <c r="B59" s="8" t="s">
        <v>66</v>
      </c>
      <c r="C59" s="250" t="s">
        <v>67</v>
      </c>
      <c r="D59" s="245"/>
      <c r="E59" s="245"/>
      <c r="F59" s="245"/>
      <c r="G59" s="237"/>
      <c r="H59" s="19"/>
      <c r="I59" s="16"/>
      <c r="J59" s="1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8" customHeight="1" x14ac:dyDescent="0.2">
      <c r="A60" s="1"/>
      <c r="B60" s="259" t="s">
        <v>68</v>
      </c>
      <c r="C60" s="245"/>
      <c r="D60" s="245"/>
      <c r="E60" s="245"/>
      <c r="F60" s="245"/>
      <c r="G60" s="245"/>
      <c r="H60" s="245"/>
      <c r="I60" s="237"/>
      <c r="J60" s="20">
        <f>SUM(J54:J59)</f>
        <v>1848.6100000000001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0.25" customHeight="1" x14ac:dyDescent="0.2">
      <c r="A61" s="1"/>
      <c r="B61" s="269" t="s">
        <v>69</v>
      </c>
      <c r="C61" s="245"/>
      <c r="D61" s="245"/>
      <c r="E61" s="245"/>
      <c r="F61" s="245"/>
      <c r="G61" s="245"/>
      <c r="H61" s="245"/>
      <c r="I61" s="245"/>
      <c r="J61" s="23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21.75" customHeight="1" x14ac:dyDescent="0.2">
      <c r="A62" s="1"/>
      <c r="B62" s="270" t="s">
        <v>70</v>
      </c>
      <c r="C62" s="245"/>
      <c r="D62" s="245"/>
      <c r="E62" s="245"/>
      <c r="F62" s="245"/>
      <c r="G62" s="245"/>
      <c r="H62" s="245"/>
      <c r="I62" s="245"/>
      <c r="J62" s="23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25.5" customHeight="1" x14ac:dyDescent="0.2">
      <c r="A63" s="1"/>
      <c r="B63" s="271" t="s">
        <v>167</v>
      </c>
      <c r="C63" s="245"/>
      <c r="D63" s="245"/>
      <c r="E63" s="245"/>
      <c r="F63" s="245"/>
      <c r="G63" s="245"/>
      <c r="H63" s="245"/>
      <c r="I63" s="245"/>
      <c r="J63" s="23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25.5" customHeight="1" x14ac:dyDescent="0.2">
      <c r="A64" s="1"/>
      <c r="B64" s="21" t="s">
        <v>71</v>
      </c>
      <c r="C64" s="272" t="s">
        <v>168</v>
      </c>
      <c r="D64" s="245"/>
      <c r="E64" s="245"/>
      <c r="F64" s="245"/>
      <c r="G64" s="245"/>
      <c r="H64" s="245"/>
      <c r="I64" s="237"/>
      <c r="J64" s="22" t="s">
        <v>72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5.5" customHeight="1" x14ac:dyDescent="0.2">
      <c r="A65" s="1"/>
      <c r="B65" s="23" t="s">
        <v>6</v>
      </c>
      <c r="C65" s="273" t="s">
        <v>169</v>
      </c>
      <c r="D65" s="245"/>
      <c r="E65" s="245"/>
      <c r="F65" s="245"/>
      <c r="G65" s="245"/>
      <c r="H65" s="237"/>
      <c r="I65" s="18">
        <v>8.3299999999999999E-2</v>
      </c>
      <c r="J65" s="24">
        <f t="shared" ref="J65:J66" si="1">ROUND($J$60*I65,2)</f>
        <v>153.99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50.95" customHeight="1" x14ac:dyDescent="0.2">
      <c r="A66" s="1"/>
      <c r="B66" s="23" t="s">
        <v>9</v>
      </c>
      <c r="C66" s="273" t="s">
        <v>170</v>
      </c>
      <c r="D66" s="245"/>
      <c r="E66" s="245"/>
      <c r="F66" s="245"/>
      <c r="G66" s="245"/>
      <c r="H66" s="237"/>
      <c r="I66" s="18">
        <v>0.121</v>
      </c>
      <c r="J66" s="24">
        <f t="shared" si="1"/>
        <v>223.68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9.55" customHeight="1" x14ac:dyDescent="0.2">
      <c r="A67" s="1"/>
      <c r="B67" s="274" t="s">
        <v>73</v>
      </c>
      <c r="C67" s="245"/>
      <c r="D67" s="245"/>
      <c r="E67" s="245"/>
      <c r="F67" s="245"/>
      <c r="G67" s="245"/>
      <c r="H67" s="245"/>
      <c r="I67" s="237"/>
      <c r="J67" s="25">
        <f>SUM(J65+J66)</f>
        <v>377.67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74.25" customHeight="1" x14ac:dyDescent="0.2">
      <c r="A68" s="1"/>
      <c r="B68" s="261" t="s">
        <v>171</v>
      </c>
      <c r="C68" s="245"/>
      <c r="D68" s="245"/>
      <c r="E68" s="245"/>
      <c r="F68" s="245"/>
      <c r="G68" s="245"/>
      <c r="H68" s="245"/>
      <c r="I68" s="245"/>
      <c r="J68" s="23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32.299999999999997" customHeight="1" x14ac:dyDescent="0.2">
      <c r="A69" s="1"/>
      <c r="B69" s="252" t="s">
        <v>172</v>
      </c>
      <c r="C69" s="245"/>
      <c r="D69" s="245"/>
      <c r="E69" s="245"/>
      <c r="F69" s="245"/>
      <c r="G69" s="245"/>
      <c r="H69" s="245"/>
      <c r="I69" s="245"/>
      <c r="J69" s="23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30.1" customHeight="1" x14ac:dyDescent="0.2">
      <c r="A70" s="1"/>
      <c r="B70" s="26" t="s">
        <v>74</v>
      </c>
      <c r="C70" s="275" t="s">
        <v>75</v>
      </c>
      <c r="D70" s="245"/>
      <c r="E70" s="245"/>
      <c r="F70" s="245"/>
      <c r="G70" s="245"/>
      <c r="H70" s="237"/>
      <c r="I70" s="27" t="s">
        <v>76</v>
      </c>
      <c r="J70" s="27" t="s">
        <v>77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8" customHeight="1" x14ac:dyDescent="0.2">
      <c r="A71" s="1"/>
      <c r="B71" s="28" t="s">
        <v>6</v>
      </c>
      <c r="C71" s="250" t="s">
        <v>78</v>
      </c>
      <c r="D71" s="245"/>
      <c r="E71" s="245"/>
      <c r="F71" s="245"/>
      <c r="G71" s="245"/>
      <c r="H71" s="237"/>
      <c r="I71" s="29">
        <v>0.2</v>
      </c>
      <c r="J71" s="30">
        <f t="shared" ref="J71:J78" si="2">ROUND(($J$60+$J$67)*I71,2)</f>
        <v>445.26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8" customHeight="1" x14ac:dyDescent="0.2">
      <c r="A72" s="1"/>
      <c r="B72" s="28" t="s">
        <v>9</v>
      </c>
      <c r="C72" s="250" t="s">
        <v>79</v>
      </c>
      <c r="D72" s="245"/>
      <c r="E72" s="245"/>
      <c r="F72" s="245"/>
      <c r="G72" s="245"/>
      <c r="H72" s="237"/>
      <c r="I72" s="29">
        <v>2.5000000000000001E-2</v>
      </c>
      <c r="J72" s="30">
        <f t="shared" si="2"/>
        <v>55.66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48.75" customHeight="1" x14ac:dyDescent="0.2">
      <c r="A73" s="1"/>
      <c r="B73" s="28" t="s">
        <v>12</v>
      </c>
      <c r="C73" s="250" t="s">
        <v>173</v>
      </c>
      <c r="D73" s="237"/>
      <c r="E73" s="31" t="s">
        <v>80</v>
      </c>
      <c r="F73" s="32">
        <v>0.03</v>
      </c>
      <c r="G73" s="31" t="s">
        <v>81</v>
      </c>
      <c r="H73" s="33">
        <v>1</v>
      </c>
      <c r="I73" s="34">
        <f>ROUND((F73*H73),6)</f>
        <v>0.03</v>
      </c>
      <c r="J73" s="30">
        <f t="shared" si="2"/>
        <v>66.790000000000006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8" customHeight="1" x14ac:dyDescent="0.2">
      <c r="A74" s="1"/>
      <c r="B74" s="28" t="s">
        <v>15</v>
      </c>
      <c r="C74" s="250" t="s">
        <v>82</v>
      </c>
      <c r="D74" s="245"/>
      <c r="E74" s="245"/>
      <c r="F74" s="245"/>
      <c r="G74" s="245"/>
      <c r="H74" s="237"/>
      <c r="I74" s="29">
        <v>1.4999999999999999E-2</v>
      </c>
      <c r="J74" s="30">
        <f t="shared" si="2"/>
        <v>33.39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8" customHeight="1" x14ac:dyDescent="0.2">
      <c r="A75" s="1"/>
      <c r="B75" s="28" t="s">
        <v>65</v>
      </c>
      <c r="C75" s="250" t="s">
        <v>83</v>
      </c>
      <c r="D75" s="245"/>
      <c r="E75" s="245"/>
      <c r="F75" s="245"/>
      <c r="G75" s="245"/>
      <c r="H75" s="237"/>
      <c r="I75" s="29">
        <v>0.01</v>
      </c>
      <c r="J75" s="30">
        <f t="shared" si="2"/>
        <v>22.26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8" customHeight="1" x14ac:dyDescent="0.2">
      <c r="A76" s="1"/>
      <c r="B76" s="28" t="s">
        <v>66</v>
      </c>
      <c r="C76" s="250" t="s">
        <v>84</v>
      </c>
      <c r="D76" s="245"/>
      <c r="E76" s="245"/>
      <c r="F76" s="245"/>
      <c r="G76" s="245"/>
      <c r="H76" s="237"/>
      <c r="I76" s="29">
        <v>6.0000000000000001E-3</v>
      </c>
      <c r="J76" s="30">
        <f t="shared" si="2"/>
        <v>13.36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0.25" customHeight="1" x14ac:dyDescent="0.2">
      <c r="A77" s="1"/>
      <c r="B77" s="28" t="s">
        <v>85</v>
      </c>
      <c r="C77" s="250" t="s">
        <v>86</v>
      </c>
      <c r="D77" s="245"/>
      <c r="E77" s="245"/>
      <c r="F77" s="245"/>
      <c r="G77" s="245"/>
      <c r="H77" s="237"/>
      <c r="I77" s="29">
        <v>2E-3</v>
      </c>
      <c r="J77" s="30">
        <f t="shared" si="2"/>
        <v>4.45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8" customHeight="1" x14ac:dyDescent="0.2">
      <c r="A78" s="1"/>
      <c r="B78" s="28" t="s">
        <v>87</v>
      </c>
      <c r="C78" s="250" t="s">
        <v>88</v>
      </c>
      <c r="D78" s="245"/>
      <c r="E78" s="245"/>
      <c r="F78" s="245"/>
      <c r="G78" s="245"/>
      <c r="H78" s="237"/>
      <c r="I78" s="29">
        <v>0.08</v>
      </c>
      <c r="J78" s="30">
        <f t="shared" si="2"/>
        <v>178.1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8" customHeight="1" x14ac:dyDescent="0.2">
      <c r="A79" s="1"/>
      <c r="B79" s="274" t="s">
        <v>73</v>
      </c>
      <c r="C79" s="245"/>
      <c r="D79" s="245"/>
      <c r="E79" s="245"/>
      <c r="F79" s="245"/>
      <c r="G79" s="245"/>
      <c r="H79" s="237"/>
      <c r="I79" s="35">
        <f t="shared" ref="I79:J79" si="3">SUM(I71:I78)</f>
        <v>0.36800000000000005</v>
      </c>
      <c r="J79" s="36">
        <f t="shared" si="3"/>
        <v>819.27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5.35" customHeight="1" x14ac:dyDescent="0.2">
      <c r="A80" s="1"/>
      <c r="B80" s="261" t="s">
        <v>174</v>
      </c>
      <c r="C80" s="245"/>
      <c r="D80" s="245"/>
      <c r="E80" s="245"/>
      <c r="F80" s="245"/>
      <c r="G80" s="245"/>
      <c r="H80" s="245"/>
      <c r="I80" s="245"/>
      <c r="J80" s="23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8.7" customHeight="1" x14ac:dyDescent="0.2">
      <c r="A81" s="1"/>
      <c r="B81" s="271" t="s">
        <v>89</v>
      </c>
      <c r="C81" s="245"/>
      <c r="D81" s="245"/>
      <c r="E81" s="245"/>
      <c r="F81" s="245"/>
      <c r="G81" s="245"/>
      <c r="H81" s="245"/>
      <c r="I81" s="245"/>
      <c r="J81" s="23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8.7" customHeight="1" x14ac:dyDescent="0.2">
      <c r="A82" s="1"/>
      <c r="B82" s="37" t="s">
        <v>90</v>
      </c>
      <c r="C82" s="275" t="s">
        <v>91</v>
      </c>
      <c r="D82" s="245"/>
      <c r="E82" s="245"/>
      <c r="F82" s="245"/>
      <c r="G82" s="245"/>
      <c r="H82" s="245"/>
      <c r="I82" s="237"/>
      <c r="J82" s="27" t="s">
        <v>72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8" customHeight="1" x14ac:dyDescent="0.2">
      <c r="A83" s="1"/>
      <c r="B83" s="23" t="s">
        <v>6</v>
      </c>
      <c r="C83" s="250" t="s">
        <v>175</v>
      </c>
      <c r="D83" s="245"/>
      <c r="E83" s="245"/>
      <c r="F83" s="245"/>
      <c r="G83" s="245"/>
      <c r="H83" s="245"/>
      <c r="I83" s="245"/>
      <c r="J83" s="30">
        <f>IF(ROUND((I86*I84*I85)-(J54*I87),2)&lt;0,0,ROUND((I86*I84*I85)-(J54*I87),2))</f>
        <v>171.57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22.6" customHeight="1" x14ac:dyDescent="0.2">
      <c r="A84" s="1"/>
      <c r="B84" s="23"/>
      <c r="C84" s="276" t="s">
        <v>176</v>
      </c>
      <c r="D84" s="245"/>
      <c r="E84" s="245"/>
      <c r="F84" s="245"/>
      <c r="G84" s="245"/>
      <c r="H84" s="245"/>
      <c r="I84" s="38">
        <v>6</v>
      </c>
      <c r="J84" s="39" t="s">
        <v>92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7.350000000000001" customHeight="1" x14ac:dyDescent="0.2">
      <c r="A85" s="1"/>
      <c r="B85" s="23"/>
      <c r="C85" s="276" t="s">
        <v>177</v>
      </c>
      <c r="D85" s="245"/>
      <c r="E85" s="245"/>
      <c r="F85" s="245"/>
      <c r="G85" s="245"/>
      <c r="H85" s="237"/>
      <c r="I85" s="40">
        <v>2</v>
      </c>
      <c r="J85" s="3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95" customHeight="1" x14ac:dyDescent="0.2">
      <c r="A86" s="1"/>
      <c r="B86" s="23"/>
      <c r="C86" s="276" t="s">
        <v>178</v>
      </c>
      <c r="D86" s="245"/>
      <c r="E86" s="245"/>
      <c r="F86" s="245"/>
      <c r="G86" s="245"/>
      <c r="H86" s="237"/>
      <c r="I86" s="41">
        <v>22</v>
      </c>
      <c r="J86" s="3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95" customHeight="1" x14ac:dyDescent="0.2">
      <c r="A87" s="1"/>
      <c r="B87" s="23"/>
      <c r="C87" s="277" t="s">
        <v>179</v>
      </c>
      <c r="D87" s="242"/>
      <c r="E87" s="242"/>
      <c r="F87" s="242"/>
      <c r="G87" s="242"/>
      <c r="H87" s="242"/>
      <c r="I87" s="42">
        <v>0.06</v>
      </c>
      <c r="J87" s="4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8" customHeight="1" x14ac:dyDescent="0.2">
      <c r="A88" s="1"/>
      <c r="B88" s="23" t="s">
        <v>9</v>
      </c>
      <c r="C88" s="250" t="s">
        <v>180</v>
      </c>
      <c r="D88" s="245"/>
      <c r="E88" s="245"/>
      <c r="F88" s="245"/>
      <c r="G88" s="245"/>
      <c r="H88" s="245"/>
      <c r="I88" s="245"/>
      <c r="J88" s="30">
        <f>ROUND(I90*I89*(1-I91),2)</f>
        <v>421.98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8" customHeight="1" x14ac:dyDescent="0.2">
      <c r="A89" s="1"/>
      <c r="B89" s="23"/>
      <c r="C89" s="276" t="s">
        <v>181</v>
      </c>
      <c r="D89" s="245"/>
      <c r="E89" s="245"/>
      <c r="F89" s="245"/>
      <c r="G89" s="245"/>
      <c r="H89" s="245"/>
      <c r="I89" s="38">
        <v>23.68</v>
      </c>
      <c r="J89" s="39" t="s">
        <v>92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8" customHeight="1" x14ac:dyDescent="0.2">
      <c r="A90" s="1"/>
      <c r="B90" s="44"/>
      <c r="C90" s="276" t="s">
        <v>182</v>
      </c>
      <c r="D90" s="245"/>
      <c r="E90" s="245"/>
      <c r="F90" s="245"/>
      <c r="G90" s="245"/>
      <c r="H90" s="245"/>
      <c r="I90" s="41">
        <v>22</v>
      </c>
      <c r="J90" s="3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8" customHeight="1" x14ac:dyDescent="0.2">
      <c r="A91" s="1"/>
      <c r="B91" s="44"/>
      <c r="C91" s="276" t="s">
        <v>93</v>
      </c>
      <c r="D91" s="245"/>
      <c r="E91" s="245"/>
      <c r="F91" s="245"/>
      <c r="G91" s="245"/>
      <c r="H91" s="245"/>
      <c r="I91" s="45">
        <v>0.19</v>
      </c>
      <c r="J91" s="3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8" customHeight="1" x14ac:dyDescent="0.2">
      <c r="A92" s="1"/>
      <c r="B92" s="23" t="s">
        <v>12</v>
      </c>
      <c r="C92" s="250" t="s">
        <v>94</v>
      </c>
      <c r="D92" s="245"/>
      <c r="E92" s="245"/>
      <c r="F92" s="245"/>
      <c r="G92" s="245"/>
      <c r="H92" s="245"/>
      <c r="I92" s="245"/>
      <c r="J92" s="46">
        <v>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3.6" x14ac:dyDescent="0.2">
      <c r="A93" s="1"/>
      <c r="B93" s="23" t="s">
        <v>15</v>
      </c>
      <c r="C93" s="250" t="s">
        <v>183</v>
      </c>
      <c r="D93" s="245"/>
      <c r="E93" s="245"/>
      <c r="F93" s="245"/>
      <c r="G93" s="245"/>
      <c r="H93" s="245"/>
      <c r="I93" s="237"/>
      <c r="J93" s="47">
        <v>19.420000000000002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8" customHeight="1" x14ac:dyDescent="0.2">
      <c r="A94" s="1"/>
      <c r="B94" s="23" t="s">
        <v>65</v>
      </c>
      <c r="C94" s="278" t="s">
        <v>95</v>
      </c>
      <c r="D94" s="245"/>
      <c r="E94" s="245"/>
      <c r="F94" s="245"/>
      <c r="G94" s="245"/>
      <c r="H94" s="245"/>
      <c r="I94" s="245"/>
      <c r="J94" s="47" t="s">
        <v>92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8" customHeight="1" x14ac:dyDescent="0.2">
      <c r="A95" s="1"/>
      <c r="B95" s="48"/>
      <c r="C95" s="274" t="s">
        <v>68</v>
      </c>
      <c r="D95" s="245"/>
      <c r="E95" s="245"/>
      <c r="F95" s="245"/>
      <c r="G95" s="245"/>
      <c r="H95" s="245"/>
      <c r="I95" s="237"/>
      <c r="J95" s="36">
        <f>SUM(J83:J94)</f>
        <v>612.96999999999991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9" x14ac:dyDescent="0.2">
      <c r="A96" s="1"/>
      <c r="B96" s="261" t="s">
        <v>96</v>
      </c>
      <c r="C96" s="245"/>
      <c r="D96" s="245"/>
      <c r="E96" s="245"/>
      <c r="F96" s="245"/>
      <c r="G96" s="245"/>
      <c r="H96" s="245"/>
      <c r="I96" s="245"/>
      <c r="J96" s="23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21.75" customHeight="1" x14ac:dyDescent="0.2">
      <c r="A97" s="1"/>
      <c r="B97" s="262" t="s">
        <v>97</v>
      </c>
      <c r="C97" s="245"/>
      <c r="D97" s="245"/>
      <c r="E97" s="245"/>
      <c r="F97" s="245"/>
      <c r="G97" s="245"/>
      <c r="H97" s="245"/>
      <c r="I97" s="245"/>
      <c r="J97" s="23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3" x14ac:dyDescent="0.2">
      <c r="A98" s="1"/>
      <c r="B98" s="27">
        <v>2</v>
      </c>
      <c r="C98" s="275" t="s">
        <v>98</v>
      </c>
      <c r="D98" s="245"/>
      <c r="E98" s="245"/>
      <c r="F98" s="245"/>
      <c r="G98" s="245"/>
      <c r="H98" s="245"/>
      <c r="I98" s="237"/>
      <c r="J98" s="27" t="s">
        <v>72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1.75" customHeight="1" x14ac:dyDescent="0.2">
      <c r="A99" s="1"/>
      <c r="B99" s="8" t="s">
        <v>71</v>
      </c>
      <c r="C99" s="250" t="s">
        <v>184</v>
      </c>
      <c r="D99" s="245"/>
      <c r="E99" s="245"/>
      <c r="F99" s="245"/>
      <c r="G99" s="245"/>
      <c r="H99" s="245"/>
      <c r="I99" s="237"/>
      <c r="J99" s="24">
        <f>J67</f>
        <v>377.67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8.7" customHeight="1" x14ac:dyDescent="0.2">
      <c r="A100" s="1"/>
      <c r="B100" s="8" t="s">
        <v>74</v>
      </c>
      <c r="C100" s="250" t="s">
        <v>75</v>
      </c>
      <c r="D100" s="245"/>
      <c r="E100" s="245"/>
      <c r="F100" s="245"/>
      <c r="G100" s="245"/>
      <c r="H100" s="245"/>
      <c r="I100" s="237"/>
      <c r="J100" s="24">
        <f>J79</f>
        <v>819.27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1.75" customHeight="1" x14ac:dyDescent="0.2">
      <c r="A101" s="1"/>
      <c r="B101" s="8" t="s">
        <v>90</v>
      </c>
      <c r="C101" s="250" t="s">
        <v>91</v>
      </c>
      <c r="D101" s="245"/>
      <c r="E101" s="245"/>
      <c r="F101" s="245"/>
      <c r="G101" s="245"/>
      <c r="H101" s="245"/>
      <c r="I101" s="237"/>
      <c r="J101" s="24">
        <f>J95</f>
        <v>612.96999999999991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3.6" x14ac:dyDescent="0.2">
      <c r="A102" s="1"/>
      <c r="B102" s="259" t="s">
        <v>73</v>
      </c>
      <c r="C102" s="245"/>
      <c r="D102" s="245"/>
      <c r="E102" s="245"/>
      <c r="F102" s="245"/>
      <c r="G102" s="245"/>
      <c r="H102" s="245"/>
      <c r="I102" s="237"/>
      <c r="J102" s="49">
        <f>SUM(J99+J100+J101)</f>
        <v>1809.9099999999999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6.35" customHeight="1" x14ac:dyDescent="0.2">
      <c r="A103" s="1"/>
      <c r="B103" s="270" t="s">
        <v>99</v>
      </c>
      <c r="C103" s="245"/>
      <c r="D103" s="245"/>
      <c r="E103" s="245"/>
      <c r="F103" s="245"/>
      <c r="G103" s="245"/>
      <c r="H103" s="245"/>
      <c r="I103" s="245"/>
      <c r="J103" s="23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3" x14ac:dyDescent="0.2">
      <c r="A104" s="1"/>
      <c r="B104" s="37">
        <v>3</v>
      </c>
      <c r="C104" s="279" t="s">
        <v>100</v>
      </c>
      <c r="D104" s="245"/>
      <c r="E104" s="245"/>
      <c r="F104" s="245"/>
      <c r="G104" s="245"/>
      <c r="H104" s="245"/>
      <c r="I104" s="237"/>
      <c r="J104" s="37" t="s">
        <v>101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3.6" x14ac:dyDescent="0.2">
      <c r="A105" s="1"/>
      <c r="B105" s="23" t="s">
        <v>6</v>
      </c>
      <c r="C105" s="250" t="s">
        <v>185</v>
      </c>
      <c r="D105" s="245"/>
      <c r="E105" s="245"/>
      <c r="F105" s="245"/>
      <c r="G105" s="245"/>
      <c r="H105" s="245"/>
      <c r="I105" s="237"/>
      <c r="J105" s="30">
        <f>ROUND((($J$60/12)+($J$65/12)+(J66/12))*(30/30)*0.05,2)</f>
        <v>9.2799999999999994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8" customHeight="1" x14ac:dyDescent="0.2">
      <c r="A106" s="1"/>
      <c r="B106" s="23" t="s">
        <v>9</v>
      </c>
      <c r="C106" s="278" t="s">
        <v>102</v>
      </c>
      <c r="D106" s="245"/>
      <c r="E106" s="245"/>
      <c r="F106" s="245"/>
      <c r="G106" s="245"/>
      <c r="H106" s="245"/>
      <c r="I106" s="237"/>
      <c r="J106" s="30">
        <f>ROUND($J$105*I78,2)</f>
        <v>0.74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3.6" x14ac:dyDescent="0.2">
      <c r="A107" s="1"/>
      <c r="B107" s="23" t="s">
        <v>12</v>
      </c>
      <c r="C107" s="250" t="s">
        <v>186</v>
      </c>
      <c r="D107" s="245"/>
      <c r="E107" s="245"/>
      <c r="F107" s="245"/>
      <c r="G107" s="245"/>
      <c r="H107" s="245"/>
      <c r="I107" s="237"/>
      <c r="J107" s="30">
        <f>ROUND(((($J$60/30)*7)/$G$12)*1,2)</f>
        <v>35.950000000000003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8" customHeight="1" x14ac:dyDescent="0.2">
      <c r="A108" s="1"/>
      <c r="B108" s="23" t="s">
        <v>15</v>
      </c>
      <c r="C108" s="278" t="s">
        <v>103</v>
      </c>
      <c r="D108" s="245"/>
      <c r="E108" s="245"/>
      <c r="F108" s="245"/>
      <c r="G108" s="245"/>
      <c r="H108" s="245"/>
      <c r="I108" s="237"/>
      <c r="J108" s="30">
        <f>ROUND($I$79*J107,2)</f>
        <v>13.23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3" x14ac:dyDescent="0.2">
      <c r="A109" s="1"/>
      <c r="B109" s="23" t="s">
        <v>65</v>
      </c>
      <c r="C109" s="250" t="s">
        <v>187</v>
      </c>
      <c r="D109" s="245"/>
      <c r="E109" s="245"/>
      <c r="F109" s="245"/>
      <c r="G109" s="245"/>
      <c r="H109" s="237"/>
      <c r="I109" s="50">
        <v>0.04</v>
      </c>
      <c r="J109" s="30">
        <f>ROUND($J$60*I109,2)</f>
        <v>73.94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8" customHeight="1" x14ac:dyDescent="0.2">
      <c r="A110" s="1"/>
      <c r="B110" s="274" t="s">
        <v>73</v>
      </c>
      <c r="C110" s="245"/>
      <c r="D110" s="245"/>
      <c r="E110" s="245"/>
      <c r="F110" s="245"/>
      <c r="G110" s="245"/>
      <c r="H110" s="245"/>
      <c r="I110" s="237"/>
      <c r="J110" s="36">
        <f>SUM(J105:J109)</f>
        <v>133.13999999999999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9" x14ac:dyDescent="0.2">
      <c r="A111" s="1"/>
      <c r="B111" s="261" t="s">
        <v>188</v>
      </c>
      <c r="C111" s="245"/>
      <c r="D111" s="245"/>
      <c r="E111" s="245"/>
      <c r="F111" s="245"/>
      <c r="G111" s="245"/>
      <c r="H111" s="245"/>
      <c r="I111" s="245"/>
      <c r="J111" s="23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1.75" customHeight="1" x14ac:dyDescent="0.2">
      <c r="A112" s="1"/>
      <c r="B112" s="262" t="s">
        <v>104</v>
      </c>
      <c r="C112" s="245"/>
      <c r="D112" s="245"/>
      <c r="E112" s="245"/>
      <c r="F112" s="245"/>
      <c r="G112" s="245"/>
      <c r="H112" s="245"/>
      <c r="I112" s="245"/>
      <c r="J112" s="23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7" customHeight="1" x14ac:dyDescent="0.2">
      <c r="A113" s="1"/>
      <c r="B113" s="261" t="s">
        <v>105</v>
      </c>
      <c r="C113" s="245"/>
      <c r="D113" s="245"/>
      <c r="E113" s="245"/>
      <c r="F113" s="245"/>
      <c r="G113" s="245"/>
      <c r="H113" s="245"/>
      <c r="I113" s="245"/>
      <c r="J113" s="23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7.7" customHeight="1" x14ac:dyDescent="0.2">
      <c r="A114" s="1"/>
      <c r="B114" s="280" t="s">
        <v>189</v>
      </c>
      <c r="C114" s="281"/>
      <c r="D114" s="281"/>
      <c r="E114" s="281"/>
      <c r="F114" s="281"/>
      <c r="G114" s="281"/>
      <c r="H114" s="281"/>
      <c r="I114" s="281"/>
      <c r="J114" s="28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6.5" customHeight="1" x14ac:dyDescent="0.2">
      <c r="A115" s="1"/>
      <c r="B115" s="51" t="s">
        <v>106</v>
      </c>
      <c r="C115" s="52">
        <f>J60</f>
        <v>1848.6100000000001</v>
      </c>
      <c r="D115" s="283" t="s">
        <v>190</v>
      </c>
      <c r="E115" s="245"/>
      <c r="F115" s="52">
        <f>J102-J83-J88</f>
        <v>1216.3599999999999</v>
      </c>
      <c r="G115" s="283" t="s">
        <v>107</v>
      </c>
      <c r="H115" s="245"/>
      <c r="I115" s="53">
        <f>J110</f>
        <v>133.13999999999999</v>
      </c>
      <c r="J115" s="54">
        <f>C115+F115+I115</f>
        <v>3198.11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2.6" customHeight="1" x14ac:dyDescent="0.2">
      <c r="A116" s="1"/>
      <c r="B116" s="284" t="s">
        <v>108</v>
      </c>
      <c r="C116" s="285"/>
      <c r="D116" s="285"/>
      <c r="E116" s="285"/>
      <c r="F116" s="285"/>
      <c r="G116" s="285"/>
      <c r="H116" s="285"/>
      <c r="I116" s="285"/>
      <c r="J116" s="28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8" customHeight="1" x14ac:dyDescent="0.25">
      <c r="A117" s="1"/>
      <c r="B117" s="55" t="s">
        <v>109</v>
      </c>
      <c r="C117" s="279" t="s">
        <v>110</v>
      </c>
      <c r="D117" s="245"/>
      <c r="E117" s="245"/>
      <c r="F117" s="245"/>
      <c r="G117" s="245"/>
      <c r="H117" s="245"/>
      <c r="I117" s="237"/>
      <c r="J117" s="55" t="s">
        <v>72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3" x14ac:dyDescent="0.2">
      <c r="A118" s="1"/>
      <c r="B118" s="21" t="s">
        <v>6</v>
      </c>
      <c r="C118" s="287" t="s">
        <v>191</v>
      </c>
      <c r="D118" s="245"/>
      <c r="E118" s="245"/>
      <c r="F118" s="245"/>
      <c r="G118" s="245"/>
      <c r="H118" s="245"/>
      <c r="I118" s="237"/>
      <c r="J118" s="30">
        <f>ROUND(J115/12,2)</f>
        <v>266.51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3.6" x14ac:dyDescent="0.2">
      <c r="A119" s="1"/>
      <c r="B119" s="23" t="s">
        <v>9</v>
      </c>
      <c r="C119" s="287" t="s">
        <v>192</v>
      </c>
      <c r="D119" s="245"/>
      <c r="E119" s="245"/>
      <c r="F119" s="245"/>
      <c r="G119" s="245"/>
      <c r="H119" s="245"/>
      <c r="I119" s="237"/>
      <c r="J119" s="30">
        <f>ROUND((($J$115/30)*1)/12,2)</f>
        <v>8.8800000000000008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3.6" x14ac:dyDescent="0.2">
      <c r="A120" s="1"/>
      <c r="B120" s="23" t="s">
        <v>12</v>
      </c>
      <c r="C120" s="287" t="s">
        <v>193</v>
      </c>
      <c r="D120" s="245"/>
      <c r="E120" s="245"/>
      <c r="F120" s="245"/>
      <c r="G120" s="245"/>
      <c r="H120" s="245"/>
      <c r="I120" s="237"/>
      <c r="J120" s="30">
        <f>ROUND((($J$115/30)*5)/12*0.015,2)</f>
        <v>0.67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3.6" x14ac:dyDescent="0.2">
      <c r="A121" s="1"/>
      <c r="B121" s="23" t="s">
        <v>15</v>
      </c>
      <c r="C121" s="287" t="s">
        <v>194</v>
      </c>
      <c r="D121" s="245"/>
      <c r="E121" s="245"/>
      <c r="F121" s="245"/>
      <c r="G121" s="245"/>
      <c r="H121" s="245"/>
      <c r="I121" s="237"/>
      <c r="J121" s="30">
        <f>ROUND((((($J$115)/30)*0.97)/12),2)</f>
        <v>8.6199999999999992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68.95" customHeight="1" x14ac:dyDescent="0.2">
      <c r="A122" s="1"/>
      <c r="B122" s="23" t="s">
        <v>65</v>
      </c>
      <c r="C122" s="288" t="s">
        <v>195</v>
      </c>
      <c r="D122" s="245"/>
      <c r="E122" s="245"/>
      <c r="F122" s="245"/>
      <c r="G122" s="245"/>
      <c r="H122" s="245"/>
      <c r="I122" s="237"/>
      <c r="J122" s="30">
        <f>ROUND(((((C115*0.121)+(I79)*(C115*0.121))*(4/12)))*0.02,2)+ROUND(((I78*C115+I79*J65+J95-J83-J88+J110)*4/12)*0.02,2)</f>
        <v>4.42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3.6" x14ac:dyDescent="0.2">
      <c r="A123" s="1"/>
      <c r="B123" s="56" t="s">
        <v>66</v>
      </c>
      <c r="C123" s="287" t="s">
        <v>196</v>
      </c>
      <c r="D123" s="245"/>
      <c r="E123" s="245"/>
      <c r="F123" s="245"/>
      <c r="G123" s="245"/>
      <c r="H123" s="245"/>
      <c r="I123" s="237"/>
      <c r="J123" s="30">
        <f>ROUND((((($J$115)/30)*3)/12),2)</f>
        <v>26.65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8" customHeight="1" x14ac:dyDescent="0.25">
      <c r="A124" s="1"/>
      <c r="B124" s="274" t="s">
        <v>73</v>
      </c>
      <c r="C124" s="245"/>
      <c r="D124" s="245"/>
      <c r="E124" s="245"/>
      <c r="F124" s="245"/>
      <c r="G124" s="245"/>
      <c r="H124" s="245"/>
      <c r="I124" s="237"/>
      <c r="J124" s="57">
        <f>SUM(J118:J123)</f>
        <v>315.75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0.25" customHeight="1" x14ac:dyDescent="0.2">
      <c r="A125" s="1"/>
      <c r="B125" s="272" t="s">
        <v>197</v>
      </c>
      <c r="C125" s="245"/>
      <c r="D125" s="245"/>
      <c r="E125" s="245"/>
      <c r="F125" s="245"/>
      <c r="G125" s="245"/>
      <c r="H125" s="245"/>
      <c r="I125" s="245"/>
      <c r="J125" s="23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3" hidden="1" x14ac:dyDescent="0.2">
      <c r="A126" s="1"/>
      <c r="B126" s="37" t="s">
        <v>111</v>
      </c>
      <c r="C126" s="279" t="s">
        <v>112</v>
      </c>
      <c r="D126" s="245"/>
      <c r="E126" s="245"/>
      <c r="F126" s="245"/>
      <c r="G126" s="245"/>
      <c r="H126" s="245"/>
      <c r="I126" s="237"/>
      <c r="J126" s="58" t="s">
        <v>72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3.6" hidden="1" customHeight="1" x14ac:dyDescent="0.2">
      <c r="A127" s="1"/>
      <c r="B127" s="23" t="s">
        <v>6</v>
      </c>
      <c r="C127" s="278" t="s">
        <v>113</v>
      </c>
      <c r="D127" s="245"/>
      <c r="E127" s="245"/>
      <c r="F127" s="245"/>
      <c r="G127" s="245"/>
      <c r="H127" s="245"/>
      <c r="I127" s="237"/>
      <c r="J127" s="46">
        <v>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8" hidden="1" customHeight="1" x14ac:dyDescent="0.2">
      <c r="A128" s="1"/>
      <c r="B128" s="274" t="s">
        <v>73</v>
      </c>
      <c r="C128" s="245"/>
      <c r="D128" s="245"/>
      <c r="E128" s="245"/>
      <c r="F128" s="245"/>
      <c r="G128" s="245"/>
      <c r="H128" s="245"/>
      <c r="I128" s="237"/>
      <c r="J128" s="36">
        <v>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3.3" hidden="1" customHeight="1" x14ac:dyDescent="0.2">
      <c r="A129" s="1"/>
      <c r="B129" s="262" t="s">
        <v>114</v>
      </c>
      <c r="C129" s="245"/>
      <c r="D129" s="245"/>
      <c r="E129" s="245"/>
      <c r="F129" s="245"/>
      <c r="G129" s="245"/>
      <c r="H129" s="245"/>
      <c r="I129" s="245"/>
      <c r="J129" s="23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7.7" hidden="1" customHeight="1" x14ac:dyDescent="0.2">
      <c r="A130" s="1"/>
      <c r="B130" s="27">
        <v>4</v>
      </c>
      <c r="C130" s="279" t="s">
        <v>115</v>
      </c>
      <c r="D130" s="245"/>
      <c r="E130" s="245"/>
      <c r="F130" s="245"/>
      <c r="G130" s="245"/>
      <c r="H130" s="245"/>
      <c r="I130" s="237"/>
      <c r="J130" s="58" t="s">
        <v>72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9.55" hidden="1" customHeight="1" x14ac:dyDescent="0.2">
      <c r="A131" s="1"/>
      <c r="B131" s="8" t="s">
        <v>109</v>
      </c>
      <c r="C131" s="278" t="s">
        <v>110</v>
      </c>
      <c r="D131" s="245"/>
      <c r="E131" s="245"/>
      <c r="F131" s="245"/>
      <c r="G131" s="245"/>
      <c r="H131" s="245"/>
      <c r="I131" s="237"/>
      <c r="J131" s="30">
        <f>J124</f>
        <v>315.75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9.55" hidden="1" customHeight="1" x14ac:dyDescent="0.2">
      <c r="A132" s="1"/>
      <c r="B132" s="8" t="s">
        <v>116</v>
      </c>
      <c r="C132" s="278" t="s">
        <v>112</v>
      </c>
      <c r="D132" s="245"/>
      <c r="E132" s="245"/>
      <c r="F132" s="245"/>
      <c r="G132" s="245"/>
      <c r="H132" s="245"/>
      <c r="I132" s="237"/>
      <c r="J132" s="30">
        <f>J128</f>
        <v>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9.55" hidden="1" customHeight="1" x14ac:dyDescent="0.2">
      <c r="A133" s="1"/>
      <c r="B133" s="259" t="s">
        <v>73</v>
      </c>
      <c r="C133" s="245"/>
      <c r="D133" s="245"/>
      <c r="E133" s="245"/>
      <c r="F133" s="245"/>
      <c r="G133" s="245"/>
      <c r="H133" s="245"/>
      <c r="I133" s="237"/>
      <c r="J133" s="36">
        <f>SUM(J131+J132)</f>
        <v>315.75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5.5" customHeight="1" x14ac:dyDescent="0.2">
      <c r="A134" s="1"/>
      <c r="B134" s="262" t="s">
        <v>117</v>
      </c>
      <c r="C134" s="245"/>
      <c r="D134" s="245"/>
      <c r="E134" s="245"/>
      <c r="F134" s="245"/>
      <c r="G134" s="245"/>
      <c r="H134" s="245"/>
      <c r="I134" s="245"/>
      <c r="J134" s="23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3" x14ac:dyDescent="0.2">
      <c r="A135" s="1"/>
      <c r="B135" s="37">
        <v>5</v>
      </c>
      <c r="C135" s="275" t="s">
        <v>118</v>
      </c>
      <c r="D135" s="245"/>
      <c r="E135" s="245"/>
      <c r="F135" s="245"/>
      <c r="G135" s="245"/>
      <c r="H135" s="245"/>
      <c r="I135" s="237"/>
      <c r="J135" s="37" t="s">
        <v>72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7.350000000000001" customHeight="1" x14ac:dyDescent="0.2">
      <c r="A136" s="1"/>
      <c r="B136" s="23" t="s">
        <v>6</v>
      </c>
      <c r="C136" s="250" t="s">
        <v>198</v>
      </c>
      <c r="D136" s="245"/>
      <c r="E136" s="245"/>
      <c r="F136" s="245"/>
      <c r="G136" s="245"/>
      <c r="H136" s="245"/>
      <c r="I136" s="237"/>
      <c r="J136" s="30">
        <f>'Modulo 5'!G85</f>
        <v>84.758333333333312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8" customHeight="1" x14ac:dyDescent="0.2">
      <c r="A137" s="1"/>
      <c r="B137" s="23" t="s">
        <v>9</v>
      </c>
      <c r="C137" s="250" t="s">
        <v>199</v>
      </c>
      <c r="D137" s="245"/>
      <c r="E137" s="245"/>
      <c r="F137" s="245"/>
      <c r="G137" s="245"/>
      <c r="H137" s="245"/>
      <c r="I137" s="237"/>
      <c r="J137" s="59">
        <f>'Modulo 5'!G81</f>
        <v>731.23250000000007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8" customHeight="1" x14ac:dyDescent="0.2">
      <c r="A138" s="1"/>
      <c r="B138" s="23" t="s">
        <v>12</v>
      </c>
      <c r="C138" s="278" t="s">
        <v>200</v>
      </c>
      <c r="D138" s="245"/>
      <c r="E138" s="245"/>
      <c r="F138" s="245"/>
      <c r="G138" s="245"/>
      <c r="H138" s="245"/>
      <c r="I138" s="237"/>
      <c r="J138" s="59">
        <f>'Modulo 5'!G83</f>
        <v>30.934666666666669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8" customHeight="1" x14ac:dyDescent="0.2">
      <c r="A139" s="1"/>
      <c r="B139" s="23" t="s">
        <v>15</v>
      </c>
      <c r="C139" s="250" t="s">
        <v>119</v>
      </c>
      <c r="D139" s="245"/>
      <c r="E139" s="245"/>
      <c r="F139" s="245"/>
      <c r="G139" s="245"/>
      <c r="H139" s="245"/>
      <c r="I139" s="237"/>
      <c r="J139" s="59">
        <v>0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8" customHeight="1" x14ac:dyDescent="0.2">
      <c r="A140" s="1"/>
      <c r="B140" s="274" t="s">
        <v>68</v>
      </c>
      <c r="C140" s="245"/>
      <c r="D140" s="245"/>
      <c r="E140" s="245"/>
      <c r="F140" s="245"/>
      <c r="G140" s="245"/>
      <c r="H140" s="245"/>
      <c r="I140" s="237"/>
      <c r="J140" s="49">
        <f>SUM(J136:J139)</f>
        <v>846.92550000000006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3" customHeight="1" x14ac:dyDescent="0.2">
      <c r="A141" s="1"/>
      <c r="B141" s="289" t="s">
        <v>120</v>
      </c>
      <c r="C141" s="245"/>
      <c r="D141" s="245"/>
      <c r="E141" s="245"/>
      <c r="F141" s="245"/>
      <c r="G141" s="245"/>
      <c r="H141" s="245"/>
      <c r="I141" s="245"/>
      <c r="J141" s="23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4.8" customHeight="1" x14ac:dyDescent="0.2">
      <c r="A142" s="1"/>
      <c r="B142" s="270" t="s">
        <v>121</v>
      </c>
      <c r="C142" s="245"/>
      <c r="D142" s="245"/>
      <c r="E142" s="245"/>
      <c r="F142" s="245"/>
      <c r="G142" s="245"/>
      <c r="H142" s="245"/>
      <c r="I142" s="245"/>
      <c r="J142" s="23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3" x14ac:dyDescent="0.2">
      <c r="A143" s="1"/>
      <c r="B143" s="37">
        <v>6</v>
      </c>
      <c r="C143" s="279" t="s">
        <v>122</v>
      </c>
      <c r="D143" s="245"/>
      <c r="E143" s="245"/>
      <c r="F143" s="245"/>
      <c r="G143" s="245"/>
      <c r="H143" s="237"/>
      <c r="I143" s="27" t="s">
        <v>76</v>
      </c>
      <c r="J143" s="37" t="s">
        <v>72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.6" x14ac:dyDescent="0.2">
      <c r="A144" s="1"/>
      <c r="B144" s="273" t="s">
        <v>201</v>
      </c>
      <c r="C144" s="245"/>
      <c r="D144" s="245"/>
      <c r="E144" s="245"/>
      <c r="F144" s="245"/>
      <c r="G144" s="245"/>
      <c r="H144" s="237"/>
      <c r="I144" s="60" t="s">
        <v>92</v>
      </c>
      <c r="J144" s="30">
        <f>SUM(J60+J102+J110+J124+J140)</f>
        <v>4954.3355000000001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8" customHeight="1" x14ac:dyDescent="0.2">
      <c r="A145" s="1"/>
      <c r="B145" s="61" t="s">
        <v>6</v>
      </c>
      <c r="C145" s="290" t="s">
        <v>123</v>
      </c>
      <c r="D145" s="245"/>
      <c r="E145" s="245"/>
      <c r="F145" s="245"/>
      <c r="G145" s="245"/>
      <c r="H145" s="237"/>
      <c r="I145" s="62">
        <v>0.03</v>
      </c>
      <c r="J145" s="30">
        <f>ROUND(I145*J144,2)</f>
        <v>148.63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.6" x14ac:dyDescent="0.2">
      <c r="A146" s="1"/>
      <c r="B146" s="273" t="s">
        <v>202</v>
      </c>
      <c r="C146" s="245"/>
      <c r="D146" s="245"/>
      <c r="E146" s="245"/>
      <c r="F146" s="245"/>
      <c r="G146" s="245"/>
      <c r="H146" s="237"/>
      <c r="I146" s="63" t="s">
        <v>92</v>
      </c>
      <c r="J146" s="30">
        <f>J144+J145</f>
        <v>5102.9655000000002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8" customHeight="1" x14ac:dyDescent="0.2">
      <c r="A147" s="1"/>
      <c r="B147" s="61" t="s">
        <v>9</v>
      </c>
      <c r="C147" s="290" t="s">
        <v>124</v>
      </c>
      <c r="D147" s="245"/>
      <c r="E147" s="245"/>
      <c r="F147" s="245"/>
      <c r="G147" s="245"/>
      <c r="H147" s="237"/>
      <c r="I147" s="62">
        <v>6.7900000000000002E-2</v>
      </c>
      <c r="J147" s="30">
        <f>ROUND(I147*J146,2)</f>
        <v>346.49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.6" x14ac:dyDescent="0.2">
      <c r="A148" s="1"/>
      <c r="B148" s="273" t="s">
        <v>203</v>
      </c>
      <c r="C148" s="245"/>
      <c r="D148" s="245"/>
      <c r="E148" s="245"/>
      <c r="F148" s="245"/>
      <c r="G148" s="245"/>
      <c r="H148" s="237"/>
      <c r="I148" s="64" t="s">
        <v>92</v>
      </c>
      <c r="J148" s="65">
        <f>SUM(J144+J145+J147)</f>
        <v>5449.4555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8" customHeight="1" x14ac:dyDescent="0.2">
      <c r="A149" s="1"/>
      <c r="B149" s="66" t="s">
        <v>12</v>
      </c>
      <c r="C149" s="290" t="s">
        <v>125</v>
      </c>
      <c r="D149" s="245"/>
      <c r="E149" s="245"/>
      <c r="F149" s="245"/>
      <c r="G149" s="245"/>
      <c r="H149" s="245"/>
      <c r="I149" s="67"/>
      <c r="J149" s="6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8" customHeight="1" x14ac:dyDescent="0.2">
      <c r="A150" s="1"/>
      <c r="B150" s="23"/>
      <c r="C150" s="290" t="s">
        <v>126</v>
      </c>
      <c r="D150" s="245"/>
      <c r="E150" s="245"/>
      <c r="F150" s="245"/>
      <c r="G150" s="245"/>
      <c r="H150" s="245"/>
      <c r="I150" s="67"/>
      <c r="J150" s="6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.6" x14ac:dyDescent="0.2">
      <c r="A151" s="1"/>
      <c r="B151" s="23"/>
      <c r="C151" s="291" t="s">
        <v>204</v>
      </c>
      <c r="D151" s="245"/>
      <c r="E151" s="245"/>
      <c r="F151" s="245"/>
      <c r="G151" s="245"/>
      <c r="H151" s="237"/>
      <c r="I151" s="69">
        <v>7.5999999999999998E-2</v>
      </c>
      <c r="J151" s="30">
        <f t="shared" ref="J151:J152" si="4">ROUND(($J$148/(1-$I$159))*I151,2)</f>
        <v>471.98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.6" x14ac:dyDescent="0.2">
      <c r="A152" s="1"/>
      <c r="B152" s="23"/>
      <c r="C152" s="291" t="s">
        <v>205</v>
      </c>
      <c r="D152" s="245"/>
      <c r="E152" s="245"/>
      <c r="F152" s="245"/>
      <c r="G152" s="245"/>
      <c r="H152" s="237"/>
      <c r="I152" s="69">
        <v>1.6500000000000001E-2</v>
      </c>
      <c r="J152" s="30">
        <f t="shared" si="4"/>
        <v>102.47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9" x14ac:dyDescent="0.2">
      <c r="A153" s="70"/>
      <c r="B153" s="71"/>
      <c r="C153" s="292" t="s">
        <v>206</v>
      </c>
      <c r="D153" s="245"/>
      <c r="E153" s="245"/>
      <c r="F153" s="245"/>
      <c r="G153" s="245"/>
      <c r="H153" s="237"/>
      <c r="I153" s="72" t="s">
        <v>92</v>
      </c>
      <c r="J153" s="73" t="s">
        <v>92</v>
      </c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</row>
    <row r="154" spans="1:30" ht="12.9" x14ac:dyDescent="0.2">
      <c r="A154" s="70"/>
      <c r="B154" s="71"/>
      <c r="C154" s="292" t="s">
        <v>207</v>
      </c>
      <c r="D154" s="245"/>
      <c r="E154" s="245"/>
      <c r="F154" s="245"/>
      <c r="G154" s="245"/>
      <c r="H154" s="237"/>
      <c r="I154" s="72" t="s">
        <v>92</v>
      </c>
      <c r="J154" s="73" t="s">
        <v>92</v>
      </c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</row>
    <row r="155" spans="1:30" ht="12.9" x14ac:dyDescent="0.2">
      <c r="A155" s="70"/>
      <c r="B155" s="71"/>
      <c r="C155" s="293" t="s">
        <v>127</v>
      </c>
      <c r="D155" s="245"/>
      <c r="E155" s="245"/>
      <c r="F155" s="245"/>
      <c r="G155" s="245"/>
      <c r="H155" s="245"/>
      <c r="I155" s="72" t="s">
        <v>92</v>
      </c>
      <c r="J155" s="73" t="s">
        <v>92</v>
      </c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</row>
    <row r="156" spans="1:30" ht="18" customHeight="1" x14ac:dyDescent="0.2">
      <c r="A156" s="1"/>
      <c r="B156" s="23"/>
      <c r="C156" s="290" t="s">
        <v>128</v>
      </c>
      <c r="D156" s="245"/>
      <c r="E156" s="245"/>
      <c r="F156" s="245"/>
      <c r="G156" s="245"/>
      <c r="H156" s="245"/>
      <c r="I156" s="67"/>
      <c r="J156" s="6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95" customHeight="1" x14ac:dyDescent="0.2">
      <c r="A157" s="1"/>
      <c r="B157" s="23"/>
      <c r="C157" s="291" t="s">
        <v>208</v>
      </c>
      <c r="D157" s="245"/>
      <c r="E157" s="245"/>
      <c r="F157" s="245"/>
      <c r="G157" s="245"/>
      <c r="H157" s="237"/>
      <c r="I157" s="74">
        <v>0.03</v>
      </c>
      <c r="J157" s="30">
        <f>ROUND(($J$148/(1-$I$159))*I157,2)</f>
        <v>186.31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8" customHeight="1" x14ac:dyDescent="0.2">
      <c r="A158" s="1"/>
      <c r="B158" s="274" t="s">
        <v>73</v>
      </c>
      <c r="C158" s="245"/>
      <c r="D158" s="245"/>
      <c r="E158" s="245"/>
      <c r="F158" s="245"/>
      <c r="G158" s="245"/>
      <c r="H158" s="245"/>
      <c r="I158" s="237"/>
      <c r="J158" s="36">
        <f>SUM(J145+J147+J151+J152+J157)</f>
        <v>1255.8799999999999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8" customHeight="1" x14ac:dyDescent="0.2">
      <c r="A159" s="1"/>
      <c r="B159" s="259" t="s">
        <v>129</v>
      </c>
      <c r="C159" s="245"/>
      <c r="D159" s="245"/>
      <c r="E159" s="245"/>
      <c r="F159" s="245"/>
      <c r="G159" s="245"/>
      <c r="H159" s="237"/>
      <c r="I159" s="75">
        <f t="shared" ref="I159:J159" si="5">SUM(I151:I157)</f>
        <v>0.1225</v>
      </c>
      <c r="J159" s="36">
        <f t="shared" si="5"/>
        <v>760.76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25.5" customHeight="1" x14ac:dyDescent="0.2">
      <c r="A160" s="1"/>
      <c r="B160" s="261" t="s">
        <v>130</v>
      </c>
      <c r="C160" s="245"/>
      <c r="D160" s="245"/>
      <c r="E160" s="245"/>
      <c r="F160" s="245"/>
      <c r="G160" s="245"/>
      <c r="H160" s="245"/>
      <c r="I160" s="245"/>
      <c r="J160" s="23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8" customHeight="1" x14ac:dyDescent="0.2">
      <c r="A161" s="1"/>
      <c r="B161" s="294" t="s">
        <v>131</v>
      </c>
      <c r="C161" s="245"/>
      <c r="D161" s="245"/>
      <c r="E161" s="245"/>
      <c r="F161" s="245"/>
      <c r="G161" s="245"/>
      <c r="H161" s="245"/>
      <c r="I161" s="245"/>
      <c r="J161" s="23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95" customHeight="1" x14ac:dyDescent="0.2">
      <c r="A162" s="1"/>
      <c r="B162" s="252" t="s">
        <v>132</v>
      </c>
      <c r="C162" s="245"/>
      <c r="D162" s="245"/>
      <c r="E162" s="245"/>
      <c r="F162" s="245"/>
      <c r="G162" s="245"/>
      <c r="H162" s="245"/>
      <c r="I162" s="237"/>
      <c r="J162" s="76" t="s">
        <v>72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95" customHeight="1" x14ac:dyDescent="0.2">
      <c r="A163" s="1"/>
      <c r="B163" s="77" t="s">
        <v>6</v>
      </c>
      <c r="C163" s="295" t="s">
        <v>133</v>
      </c>
      <c r="D163" s="245"/>
      <c r="E163" s="245"/>
      <c r="F163" s="245"/>
      <c r="G163" s="245"/>
      <c r="H163" s="245"/>
      <c r="I163" s="245"/>
      <c r="J163" s="59">
        <f>J60</f>
        <v>1848.6100000000001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95" customHeight="1" x14ac:dyDescent="0.2">
      <c r="A164" s="1"/>
      <c r="B164" s="77" t="s">
        <v>9</v>
      </c>
      <c r="C164" s="295" t="s">
        <v>70</v>
      </c>
      <c r="D164" s="245"/>
      <c r="E164" s="245"/>
      <c r="F164" s="245"/>
      <c r="G164" s="245"/>
      <c r="H164" s="245"/>
      <c r="I164" s="245"/>
      <c r="J164" s="59">
        <f>J102</f>
        <v>1809.9099999999999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95" customHeight="1" x14ac:dyDescent="0.2">
      <c r="A165" s="1"/>
      <c r="B165" s="77" t="s">
        <v>12</v>
      </c>
      <c r="C165" s="295" t="s">
        <v>134</v>
      </c>
      <c r="D165" s="245"/>
      <c r="E165" s="245"/>
      <c r="F165" s="245"/>
      <c r="G165" s="245"/>
      <c r="H165" s="245"/>
      <c r="I165" s="245"/>
      <c r="J165" s="59">
        <f>J110</f>
        <v>133.13999999999999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95" customHeight="1" x14ac:dyDescent="0.2">
      <c r="A166" s="1"/>
      <c r="B166" s="77" t="s">
        <v>15</v>
      </c>
      <c r="C166" s="295" t="s">
        <v>135</v>
      </c>
      <c r="D166" s="245"/>
      <c r="E166" s="245"/>
      <c r="F166" s="245"/>
      <c r="G166" s="245"/>
      <c r="H166" s="245"/>
      <c r="I166" s="245"/>
      <c r="J166" s="59">
        <f>J124</f>
        <v>315.75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95" customHeight="1" x14ac:dyDescent="0.2">
      <c r="A167" s="1"/>
      <c r="B167" s="77" t="s">
        <v>65</v>
      </c>
      <c r="C167" s="295" t="s">
        <v>136</v>
      </c>
      <c r="D167" s="245"/>
      <c r="E167" s="245"/>
      <c r="F167" s="245"/>
      <c r="G167" s="245"/>
      <c r="H167" s="245"/>
      <c r="I167" s="245"/>
      <c r="J167" s="59">
        <f>J140</f>
        <v>846.92550000000006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95" customHeight="1" x14ac:dyDescent="0.2">
      <c r="A168" s="1"/>
      <c r="B168" s="296" t="s">
        <v>137</v>
      </c>
      <c r="C168" s="245"/>
      <c r="D168" s="245"/>
      <c r="E168" s="245"/>
      <c r="F168" s="245"/>
      <c r="G168" s="245"/>
      <c r="H168" s="245"/>
      <c r="I168" s="245"/>
      <c r="J168" s="49">
        <f>SUM(J163:J167)</f>
        <v>4954.3355000000001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95" customHeight="1" x14ac:dyDescent="0.2">
      <c r="A169" s="1"/>
      <c r="B169" s="78" t="s">
        <v>66</v>
      </c>
      <c r="C169" s="295" t="s">
        <v>138</v>
      </c>
      <c r="D169" s="245"/>
      <c r="E169" s="245"/>
      <c r="F169" s="245"/>
      <c r="G169" s="245"/>
      <c r="H169" s="245"/>
      <c r="I169" s="245"/>
      <c r="J169" s="59">
        <f>J158</f>
        <v>1255.8799999999999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.6" x14ac:dyDescent="0.2">
      <c r="A170" s="1"/>
      <c r="B170" s="296" t="s">
        <v>139</v>
      </c>
      <c r="C170" s="245"/>
      <c r="D170" s="245"/>
      <c r="E170" s="245"/>
      <c r="F170" s="245"/>
      <c r="G170" s="245"/>
      <c r="H170" s="245"/>
      <c r="I170" s="245"/>
      <c r="J170" s="49">
        <f>SUM(J168:J169)</f>
        <v>6210.2155000000002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customHeight="1" x14ac:dyDescent="0.2">
      <c r="A171" s="1"/>
      <c r="B171" s="297"/>
      <c r="C171" s="242"/>
      <c r="D171" s="242"/>
      <c r="E171" s="242"/>
      <c r="F171" s="242"/>
      <c r="G171" s="242"/>
      <c r="H171" s="242"/>
      <c r="I171" s="242"/>
      <c r="J171" s="24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6.5" customHeight="1" x14ac:dyDescent="0.25">
      <c r="A172" s="1"/>
      <c r="B172" s="298" t="s">
        <v>140</v>
      </c>
      <c r="C172" s="248"/>
      <c r="D172" s="248"/>
      <c r="E172" s="248"/>
      <c r="F172" s="248"/>
      <c r="G172" s="248"/>
      <c r="H172" s="248"/>
      <c r="I172" s="248"/>
      <c r="J172" s="24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9" x14ac:dyDescent="0.2">
      <c r="A173" s="1"/>
      <c r="B173" s="299" t="s">
        <v>209</v>
      </c>
      <c r="C173" s="242"/>
      <c r="D173" s="242"/>
      <c r="E173" s="242"/>
      <c r="F173" s="242"/>
      <c r="G173" s="242"/>
      <c r="H173" s="242"/>
      <c r="I173" s="242"/>
      <c r="J173" s="300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27.2" x14ac:dyDescent="0.2">
      <c r="A174" s="1"/>
      <c r="B174" s="239" t="s">
        <v>18</v>
      </c>
      <c r="C174" s="245"/>
      <c r="D174" s="245"/>
      <c r="E174" s="10" t="s">
        <v>141</v>
      </c>
      <c r="F174" s="239" t="s">
        <v>142</v>
      </c>
      <c r="G174" s="245"/>
      <c r="H174" s="245"/>
      <c r="I174" s="9" t="s">
        <v>143</v>
      </c>
      <c r="J174" s="76" t="s">
        <v>144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.6" x14ac:dyDescent="0.2">
      <c r="A175" s="1"/>
      <c r="B175" s="253" t="str">
        <f t="shared" ref="B175:B181" si="6">B15</f>
        <v>a) Pisos acarpetados</v>
      </c>
      <c r="C175" s="245"/>
      <c r="D175" s="245"/>
      <c r="E175" s="11">
        <f t="shared" ref="E175:E181" si="7">F15</f>
        <v>1200</v>
      </c>
      <c r="F175" s="257">
        <f t="shared" ref="F175:F181" si="8">ROUND(1/E175*$J$170,2)</f>
        <v>5.18</v>
      </c>
      <c r="G175" s="245"/>
      <c r="H175" s="237"/>
      <c r="I175" s="79">
        <f t="shared" ref="I175:I181" si="9">I15</f>
        <v>0</v>
      </c>
      <c r="J175" s="59">
        <f t="shared" ref="J175:J181" si="10">ROUND(I175*F175,2)</f>
        <v>0</v>
      </c>
      <c r="K175" s="1"/>
      <c r="L175" s="1"/>
      <c r="M175" s="8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.6" x14ac:dyDescent="0.2">
      <c r="A176" s="1"/>
      <c r="B176" s="253" t="str">
        <f t="shared" si="6"/>
        <v>b) Pisos frios</v>
      </c>
      <c r="C176" s="245"/>
      <c r="D176" s="245"/>
      <c r="E176" s="11">
        <f t="shared" si="7"/>
        <v>1200</v>
      </c>
      <c r="F176" s="257">
        <f t="shared" si="8"/>
        <v>5.18</v>
      </c>
      <c r="G176" s="245"/>
      <c r="H176" s="237"/>
      <c r="I176" s="79">
        <f t="shared" si="9"/>
        <v>1477.96</v>
      </c>
      <c r="J176" s="59">
        <f t="shared" si="10"/>
        <v>7655.83</v>
      </c>
      <c r="K176" s="1"/>
      <c r="L176" s="1"/>
      <c r="M176" s="8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.6" x14ac:dyDescent="0.2">
      <c r="A177" s="1"/>
      <c r="B177" s="253" t="str">
        <f t="shared" si="6"/>
        <v>c) Laboratórios</v>
      </c>
      <c r="C177" s="245"/>
      <c r="D177" s="245"/>
      <c r="E177" s="11">
        <f t="shared" si="7"/>
        <v>450</v>
      </c>
      <c r="F177" s="257">
        <f t="shared" si="8"/>
        <v>13.8</v>
      </c>
      <c r="G177" s="245"/>
      <c r="H177" s="237"/>
      <c r="I177" s="79">
        <f t="shared" si="9"/>
        <v>0</v>
      </c>
      <c r="J177" s="59">
        <f t="shared" si="10"/>
        <v>0</v>
      </c>
      <c r="K177" s="1"/>
      <c r="L177" s="1"/>
      <c r="M177" s="8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.6" x14ac:dyDescent="0.2">
      <c r="A178" s="1"/>
      <c r="B178" s="253" t="str">
        <f t="shared" si="6"/>
        <v>d) Almoxarifados/galpões</v>
      </c>
      <c r="C178" s="245"/>
      <c r="D178" s="245"/>
      <c r="E178" s="11">
        <f t="shared" si="7"/>
        <v>2500</v>
      </c>
      <c r="F178" s="257">
        <f t="shared" si="8"/>
        <v>2.48</v>
      </c>
      <c r="G178" s="245"/>
      <c r="H178" s="237"/>
      <c r="I178" s="79">
        <f t="shared" si="9"/>
        <v>140.69999999999999</v>
      </c>
      <c r="J178" s="59">
        <f t="shared" si="10"/>
        <v>348.94</v>
      </c>
      <c r="K178" s="1"/>
      <c r="L178" s="1"/>
      <c r="M178" s="8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.6" x14ac:dyDescent="0.2">
      <c r="A179" s="1"/>
      <c r="B179" s="253" t="str">
        <f t="shared" si="6"/>
        <v>e) Oficinas</v>
      </c>
      <c r="C179" s="245"/>
      <c r="D179" s="245"/>
      <c r="E179" s="11">
        <f t="shared" si="7"/>
        <v>1800</v>
      </c>
      <c r="F179" s="257">
        <f t="shared" si="8"/>
        <v>3.45</v>
      </c>
      <c r="G179" s="245"/>
      <c r="H179" s="237"/>
      <c r="I179" s="79">
        <f t="shared" si="9"/>
        <v>0</v>
      </c>
      <c r="J179" s="59">
        <f t="shared" si="10"/>
        <v>0</v>
      </c>
      <c r="K179" s="1"/>
      <c r="L179" s="1"/>
      <c r="M179" s="8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.6" x14ac:dyDescent="0.2">
      <c r="A180" s="1"/>
      <c r="B180" s="253" t="str">
        <f t="shared" si="6"/>
        <v>f) Áreas com espaços livres - saguão, hall e salão</v>
      </c>
      <c r="C180" s="245"/>
      <c r="D180" s="245"/>
      <c r="E180" s="11">
        <f t="shared" si="7"/>
        <v>1500</v>
      </c>
      <c r="F180" s="257">
        <f t="shared" si="8"/>
        <v>4.1399999999999997</v>
      </c>
      <c r="G180" s="245"/>
      <c r="H180" s="237"/>
      <c r="I180" s="79">
        <f t="shared" si="9"/>
        <v>315.73</v>
      </c>
      <c r="J180" s="59">
        <f t="shared" si="10"/>
        <v>1307.1199999999999</v>
      </c>
      <c r="K180" s="1"/>
      <c r="L180" s="1"/>
      <c r="M180" s="8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.6" x14ac:dyDescent="0.2">
      <c r="A181" s="1"/>
      <c r="B181" s="253" t="str">
        <f t="shared" si="6"/>
        <v>g) Banheiros</v>
      </c>
      <c r="C181" s="245"/>
      <c r="D181" s="245"/>
      <c r="E181" s="11">
        <f t="shared" si="7"/>
        <v>300</v>
      </c>
      <c r="F181" s="257">
        <f t="shared" si="8"/>
        <v>20.7</v>
      </c>
      <c r="G181" s="245"/>
      <c r="H181" s="237"/>
      <c r="I181" s="79">
        <f t="shared" si="9"/>
        <v>92.41</v>
      </c>
      <c r="J181" s="59">
        <f t="shared" si="10"/>
        <v>1912.89</v>
      </c>
      <c r="K181" s="1"/>
      <c r="L181" s="1"/>
      <c r="M181" s="8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.6" x14ac:dyDescent="0.2">
      <c r="A182" s="1"/>
      <c r="B182" s="259" t="s">
        <v>30</v>
      </c>
      <c r="C182" s="245"/>
      <c r="D182" s="245"/>
      <c r="E182" s="245"/>
      <c r="F182" s="245"/>
      <c r="G182" s="245"/>
      <c r="H182" s="237"/>
      <c r="I182" s="81">
        <f t="shared" ref="I182:J182" si="11">SUM(I175:I181)</f>
        <v>2026.8000000000002</v>
      </c>
      <c r="J182" s="49">
        <f t="shared" si="11"/>
        <v>11224.779999999999</v>
      </c>
      <c r="K182" s="1"/>
      <c r="L182" s="1"/>
      <c r="M182" s="8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27.2" x14ac:dyDescent="0.2">
      <c r="A183" s="1"/>
      <c r="B183" s="239" t="s">
        <v>31</v>
      </c>
      <c r="C183" s="245"/>
      <c r="D183" s="245"/>
      <c r="E183" s="10" t="s">
        <v>141</v>
      </c>
      <c r="F183" s="239" t="s">
        <v>142</v>
      </c>
      <c r="G183" s="245"/>
      <c r="H183" s="245"/>
      <c r="I183" s="9" t="s">
        <v>143</v>
      </c>
      <c r="J183" s="76" t="s">
        <v>144</v>
      </c>
      <c r="K183" s="1"/>
      <c r="L183" s="1"/>
      <c r="M183" s="8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.6" x14ac:dyDescent="0.2">
      <c r="A184" s="1"/>
      <c r="B184" s="253" t="str">
        <f t="shared" ref="B184:B189" si="12">B24</f>
        <v>a) Pisos pavimentados adjacentes/contíguos às edificações</v>
      </c>
      <c r="C184" s="245"/>
      <c r="D184" s="245"/>
      <c r="E184" s="11">
        <f t="shared" ref="E184:E189" si="13">F24</f>
        <v>2700</v>
      </c>
      <c r="F184" s="257">
        <f t="shared" ref="F184:F189" si="14">ROUND(1/E184*$J$170,2)</f>
        <v>2.2999999999999998</v>
      </c>
      <c r="G184" s="245"/>
      <c r="H184" s="237"/>
      <c r="I184" s="82">
        <f t="shared" ref="I184:I189" si="15">I24</f>
        <v>105</v>
      </c>
      <c r="J184" s="59">
        <f t="shared" ref="J184:J189" si="16">ROUND(I184*F184,2)</f>
        <v>241.5</v>
      </c>
      <c r="K184" s="1"/>
      <c r="L184" s="1"/>
      <c r="M184" s="8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.6" x14ac:dyDescent="0.2">
      <c r="A185" s="1"/>
      <c r="B185" s="253" t="str">
        <f t="shared" si="12"/>
        <v>b) Varrição de passeios e arruamentos</v>
      </c>
      <c r="C185" s="245"/>
      <c r="D185" s="245"/>
      <c r="E185" s="11">
        <f t="shared" si="13"/>
        <v>9000</v>
      </c>
      <c r="F185" s="257">
        <f t="shared" si="14"/>
        <v>0.69</v>
      </c>
      <c r="G185" s="245"/>
      <c r="H185" s="237"/>
      <c r="I185" s="82">
        <f t="shared" si="15"/>
        <v>1150</v>
      </c>
      <c r="J185" s="59">
        <f t="shared" si="16"/>
        <v>793.5</v>
      </c>
      <c r="K185" s="1"/>
      <c r="L185" s="1"/>
      <c r="M185" s="8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.6" x14ac:dyDescent="0.2">
      <c r="A186" s="1"/>
      <c r="B186" s="253" t="str">
        <f t="shared" si="12"/>
        <v>c) Pátios com áreas verdes com alta frequência</v>
      </c>
      <c r="C186" s="245"/>
      <c r="D186" s="245"/>
      <c r="E186" s="11">
        <f t="shared" si="13"/>
        <v>2700</v>
      </c>
      <c r="F186" s="257">
        <f t="shared" si="14"/>
        <v>2.2999999999999998</v>
      </c>
      <c r="G186" s="245"/>
      <c r="H186" s="237"/>
      <c r="I186" s="82">
        <f t="shared" si="15"/>
        <v>0</v>
      </c>
      <c r="J186" s="59">
        <f t="shared" si="16"/>
        <v>0</v>
      </c>
      <c r="K186" s="1"/>
      <c r="L186" s="1"/>
      <c r="M186" s="8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.6" x14ac:dyDescent="0.2">
      <c r="A187" s="1"/>
      <c r="B187" s="253" t="str">
        <f t="shared" si="12"/>
        <v>d) Pátios com áreas verdes com média frequência</v>
      </c>
      <c r="C187" s="245"/>
      <c r="D187" s="245"/>
      <c r="E187" s="11">
        <f t="shared" si="13"/>
        <v>2700</v>
      </c>
      <c r="F187" s="257">
        <f t="shared" si="14"/>
        <v>2.2999999999999998</v>
      </c>
      <c r="G187" s="245"/>
      <c r="H187" s="237"/>
      <c r="I187" s="82">
        <f t="shared" si="15"/>
        <v>0</v>
      </c>
      <c r="J187" s="59">
        <f t="shared" si="16"/>
        <v>0</v>
      </c>
      <c r="K187" s="1"/>
      <c r="L187" s="1"/>
      <c r="M187" s="8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.6" x14ac:dyDescent="0.2">
      <c r="A188" s="1"/>
      <c r="B188" s="253" t="str">
        <f t="shared" si="12"/>
        <v>e) Pátios com áreas verdes com baixa frequência</v>
      </c>
      <c r="C188" s="245"/>
      <c r="D188" s="245"/>
      <c r="E188" s="11">
        <f t="shared" si="13"/>
        <v>2700</v>
      </c>
      <c r="F188" s="257">
        <f t="shared" si="14"/>
        <v>2.2999999999999998</v>
      </c>
      <c r="G188" s="245"/>
      <c r="H188" s="237"/>
      <c r="I188" s="82">
        <f t="shared" si="15"/>
        <v>18.579999999999998</v>
      </c>
      <c r="J188" s="59">
        <f t="shared" si="16"/>
        <v>42.73</v>
      </c>
      <c r="K188" s="1"/>
      <c r="L188" s="1"/>
      <c r="M188" s="8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.6" x14ac:dyDescent="0.2">
      <c r="A189" s="1"/>
      <c r="B189" s="253" t="str">
        <f t="shared" si="12"/>
        <v>f) Coleta de detritos em pátios e áreas verdes com frequência diária</v>
      </c>
      <c r="C189" s="245"/>
      <c r="D189" s="245"/>
      <c r="E189" s="11">
        <f t="shared" si="13"/>
        <v>100000</v>
      </c>
      <c r="F189" s="257">
        <f t="shared" si="14"/>
        <v>0.06</v>
      </c>
      <c r="G189" s="245"/>
      <c r="H189" s="237"/>
      <c r="I189" s="82">
        <f t="shared" si="15"/>
        <v>0</v>
      </c>
      <c r="J189" s="59">
        <f t="shared" si="16"/>
        <v>0</v>
      </c>
      <c r="K189" s="1"/>
      <c r="L189" s="1"/>
      <c r="M189" s="8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.6" x14ac:dyDescent="0.2">
      <c r="A190" s="1"/>
      <c r="B190" s="259" t="s">
        <v>38</v>
      </c>
      <c r="C190" s="245"/>
      <c r="D190" s="245"/>
      <c r="E190" s="245"/>
      <c r="F190" s="245"/>
      <c r="G190" s="245"/>
      <c r="H190" s="237"/>
      <c r="I190" s="81">
        <f t="shared" ref="I190:J190" si="17">SUM(I184:I189)</f>
        <v>1273.58</v>
      </c>
      <c r="J190" s="49">
        <f t="shared" si="17"/>
        <v>1077.73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27.2" x14ac:dyDescent="0.2">
      <c r="A191" s="1"/>
      <c r="B191" s="239" t="s">
        <v>39</v>
      </c>
      <c r="C191" s="245"/>
      <c r="D191" s="237"/>
      <c r="E191" s="9" t="s">
        <v>141</v>
      </c>
      <c r="F191" s="76" t="s">
        <v>145</v>
      </c>
      <c r="G191" s="9" t="s">
        <v>146</v>
      </c>
      <c r="H191" s="76" t="s">
        <v>147</v>
      </c>
      <c r="I191" s="83" t="s">
        <v>143</v>
      </c>
      <c r="J191" s="76" t="s">
        <v>144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.6" x14ac:dyDescent="0.2">
      <c r="A192" s="1"/>
      <c r="B192" s="253" t="str">
        <f t="shared" ref="B192:B194" si="18">B32</f>
        <v>a) Face externa com exposição a situação de risco</v>
      </c>
      <c r="C192" s="245"/>
      <c r="D192" s="237"/>
      <c r="E192" s="11">
        <f t="shared" ref="E192:E194" si="19">F32</f>
        <v>160</v>
      </c>
      <c r="F192" s="84">
        <v>16</v>
      </c>
      <c r="G192" s="314">
        <v>188.76</v>
      </c>
      <c r="H192" s="85">
        <f t="shared" ref="H192:H194" si="20">ROUND((1/E192)*F192*(1/$G$192)*$J$170,2)</f>
        <v>3.29</v>
      </c>
      <c r="I192" s="82">
        <f t="shared" ref="I192:I194" si="21">I32</f>
        <v>0</v>
      </c>
      <c r="J192" s="59">
        <f t="shared" ref="J192:J194" si="22">ROUND(I192*H192,2)</f>
        <v>0</v>
      </c>
      <c r="K192" s="1"/>
      <c r="L192" s="1"/>
      <c r="M192" s="8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.6" x14ac:dyDescent="0.2">
      <c r="A193" s="1"/>
      <c r="B193" s="253" t="str">
        <f t="shared" si="18"/>
        <v>b) Face externa sem exposição a situação de risco</v>
      </c>
      <c r="C193" s="245"/>
      <c r="D193" s="237"/>
      <c r="E193" s="11">
        <f t="shared" si="19"/>
        <v>380</v>
      </c>
      <c r="F193" s="84">
        <v>16</v>
      </c>
      <c r="G193" s="315"/>
      <c r="H193" s="85">
        <f t="shared" si="20"/>
        <v>1.39</v>
      </c>
      <c r="I193" s="82">
        <f t="shared" si="21"/>
        <v>80</v>
      </c>
      <c r="J193" s="59">
        <f t="shared" si="22"/>
        <v>111.2</v>
      </c>
      <c r="K193" s="1"/>
      <c r="L193" s="1"/>
      <c r="M193" s="8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.6" x14ac:dyDescent="0.2">
      <c r="A194" s="1"/>
      <c r="B194" s="253" t="str">
        <f t="shared" si="18"/>
        <v>c) Face interna</v>
      </c>
      <c r="C194" s="245"/>
      <c r="D194" s="237"/>
      <c r="E194" s="11">
        <f t="shared" si="19"/>
        <v>380</v>
      </c>
      <c r="F194" s="84">
        <v>16</v>
      </c>
      <c r="G194" s="316"/>
      <c r="H194" s="85">
        <f t="shared" si="20"/>
        <v>1.39</v>
      </c>
      <c r="I194" s="82">
        <f t="shared" si="21"/>
        <v>659</v>
      </c>
      <c r="J194" s="59">
        <f t="shared" si="22"/>
        <v>916.01</v>
      </c>
      <c r="K194" s="1"/>
      <c r="L194" s="1"/>
      <c r="M194" s="8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.6" x14ac:dyDescent="0.2">
      <c r="A195" s="1"/>
      <c r="B195" s="259" t="s">
        <v>43</v>
      </c>
      <c r="C195" s="245"/>
      <c r="D195" s="245"/>
      <c r="E195" s="245"/>
      <c r="F195" s="245"/>
      <c r="G195" s="245"/>
      <c r="H195" s="237"/>
      <c r="I195" s="81">
        <f t="shared" ref="I195:J195" si="23">SUM(I192:I194)</f>
        <v>739</v>
      </c>
      <c r="J195" s="49">
        <f t="shared" si="23"/>
        <v>1027.21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40.75" x14ac:dyDescent="0.2">
      <c r="A196" s="1"/>
      <c r="B196" s="239" t="s">
        <v>44</v>
      </c>
      <c r="C196" s="245"/>
      <c r="D196" s="245"/>
      <c r="E196" s="9" t="s">
        <v>141</v>
      </c>
      <c r="F196" s="76" t="s">
        <v>148</v>
      </c>
      <c r="G196" s="9" t="s">
        <v>149</v>
      </c>
      <c r="H196" s="76" t="s">
        <v>147</v>
      </c>
      <c r="I196" s="83" t="s">
        <v>143</v>
      </c>
      <c r="J196" s="76" t="s">
        <v>144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.6" x14ac:dyDescent="0.2">
      <c r="A197" s="1"/>
      <c r="B197" s="253" t="str">
        <f>B37</f>
        <v>a) Fachada envidraçada</v>
      </c>
      <c r="C197" s="245"/>
      <c r="D197" s="245"/>
      <c r="E197" s="11">
        <f>F37</f>
        <v>160</v>
      </c>
      <c r="F197" s="84">
        <v>8</v>
      </c>
      <c r="G197" s="82">
        <v>1132.5999999999999</v>
      </c>
      <c r="H197" s="85">
        <f>ROUND((1/E197)*F197*(1/G197)*$J$170,2)</f>
        <v>0.27</v>
      </c>
      <c r="I197" s="82">
        <f>I37</f>
        <v>0</v>
      </c>
      <c r="J197" s="59">
        <f>ROUND(I197*H197,2)</f>
        <v>0</v>
      </c>
      <c r="K197" s="1"/>
      <c r="L197" s="1"/>
      <c r="M197" s="8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.6" x14ac:dyDescent="0.2">
      <c r="A198" s="1"/>
      <c r="B198" s="259" t="s">
        <v>46</v>
      </c>
      <c r="C198" s="245"/>
      <c r="D198" s="245"/>
      <c r="E198" s="245"/>
      <c r="F198" s="245"/>
      <c r="G198" s="245"/>
      <c r="H198" s="237"/>
      <c r="I198" s="81">
        <f t="shared" ref="I198:J198" si="24">I197</f>
        <v>0</v>
      </c>
      <c r="J198" s="49">
        <f t="shared" si="24"/>
        <v>0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27.2" x14ac:dyDescent="0.2">
      <c r="A199" s="1"/>
      <c r="B199" s="239" t="s">
        <v>47</v>
      </c>
      <c r="C199" s="245"/>
      <c r="D199" s="245"/>
      <c r="E199" s="10" t="s">
        <v>141</v>
      </c>
      <c r="F199" s="239" t="s">
        <v>142</v>
      </c>
      <c r="G199" s="245"/>
      <c r="H199" s="245"/>
      <c r="I199" s="9" t="s">
        <v>143</v>
      </c>
      <c r="J199" s="76" t="s">
        <v>144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.6" x14ac:dyDescent="0.2">
      <c r="A200" s="1"/>
      <c r="B200" s="253" t="str">
        <f>B40</f>
        <v>a) Áreas hospitalares e assemelhadas</v>
      </c>
      <c r="C200" s="245"/>
      <c r="D200" s="245"/>
      <c r="E200" s="11">
        <f>F40</f>
        <v>450</v>
      </c>
      <c r="F200" s="257">
        <f>ROUND(1/E200*$J$170,2)</f>
        <v>13.8</v>
      </c>
      <c r="G200" s="245"/>
      <c r="H200" s="237"/>
      <c r="I200" s="82">
        <f>I40</f>
        <v>0</v>
      </c>
      <c r="J200" s="59">
        <f>ROUND(I200*F200,2)</f>
        <v>0</v>
      </c>
      <c r="K200" s="1"/>
      <c r="L200" s="1"/>
      <c r="M200" s="8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.6" x14ac:dyDescent="0.2">
      <c r="A201" s="1"/>
      <c r="B201" s="259" t="s">
        <v>49</v>
      </c>
      <c r="C201" s="245"/>
      <c r="D201" s="245"/>
      <c r="E201" s="245"/>
      <c r="F201" s="245"/>
      <c r="G201" s="245"/>
      <c r="H201" s="237"/>
      <c r="I201" s="81">
        <f t="shared" ref="I201:J201" si="25">I200</f>
        <v>0</v>
      </c>
      <c r="J201" s="49">
        <f t="shared" si="25"/>
        <v>0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65" x14ac:dyDescent="0.25">
      <c r="A202" s="86"/>
      <c r="B202" s="301" t="s">
        <v>150</v>
      </c>
      <c r="C202" s="245"/>
      <c r="D202" s="245"/>
      <c r="E202" s="245"/>
      <c r="F202" s="245"/>
      <c r="G202" s="245"/>
      <c r="H202" s="237"/>
      <c r="I202" s="87">
        <f t="shared" ref="I202:J202" si="26">SUM(I182,I190,I195,I198,I201)</f>
        <v>4039.38</v>
      </c>
      <c r="J202" s="88">
        <f t="shared" si="26"/>
        <v>13329.719999999998</v>
      </c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</row>
    <row r="203" spans="1:30" ht="7.5" customHeight="1" x14ac:dyDescent="0.2">
      <c r="A203" s="1"/>
      <c r="B203" s="89"/>
      <c r="C203" s="89"/>
      <c r="D203" s="89"/>
      <c r="E203" s="89"/>
      <c r="F203" s="89"/>
      <c r="G203" s="89"/>
      <c r="H203" s="90"/>
      <c r="I203" s="90"/>
      <c r="J203" s="90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8.7" customHeight="1" x14ac:dyDescent="0.2">
      <c r="A204" s="1"/>
      <c r="B204" s="302" t="s">
        <v>151</v>
      </c>
      <c r="C204" s="245"/>
      <c r="D204" s="245"/>
      <c r="E204" s="245"/>
      <c r="F204" s="245"/>
      <c r="G204" s="237"/>
      <c r="H204" s="303">
        <v>0</v>
      </c>
      <c r="I204" s="245"/>
      <c r="J204" s="237"/>
      <c r="K204" s="1"/>
      <c r="L204" s="1"/>
      <c r="M204" s="1"/>
      <c r="N204" s="93"/>
      <c r="O204" s="94"/>
      <c r="P204" s="94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8.7" customHeight="1" x14ac:dyDescent="0.2">
      <c r="A205" s="1"/>
      <c r="B205" s="304" t="s">
        <v>152</v>
      </c>
      <c r="C205" s="245"/>
      <c r="D205" s="245"/>
      <c r="E205" s="245"/>
      <c r="F205" s="245"/>
      <c r="G205" s="237"/>
      <c r="H205" s="305">
        <f>J202+H204</f>
        <v>13329.719999999998</v>
      </c>
      <c r="I205" s="245"/>
      <c r="J205" s="23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9.55" customHeight="1" x14ac:dyDescent="0.2">
      <c r="A206" s="1"/>
      <c r="B206" s="304" t="s">
        <v>153</v>
      </c>
      <c r="C206" s="245"/>
      <c r="D206" s="245"/>
      <c r="E206" s="245"/>
      <c r="F206" s="245"/>
      <c r="G206" s="237"/>
      <c r="H206" s="306">
        <f>G12</f>
        <v>12</v>
      </c>
      <c r="I206" s="245"/>
      <c r="J206" s="23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65" x14ac:dyDescent="0.2">
      <c r="A207" s="1"/>
      <c r="B207" s="304" t="s">
        <v>210</v>
      </c>
      <c r="C207" s="245"/>
      <c r="D207" s="245"/>
      <c r="E207" s="245"/>
      <c r="F207" s="245"/>
      <c r="G207" s="237"/>
      <c r="H207" s="309">
        <f>ROUND(H205*H206,2)</f>
        <v>159956.64000000001</v>
      </c>
      <c r="I207" s="245"/>
      <c r="J207" s="23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7.5" customHeight="1" x14ac:dyDescent="0.2">
      <c r="A208" s="1"/>
      <c r="B208" s="89"/>
      <c r="C208" s="89"/>
      <c r="D208" s="89"/>
      <c r="E208" s="89"/>
      <c r="F208" s="89"/>
      <c r="G208" s="89"/>
      <c r="H208" s="90"/>
      <c r="I208" s="90"/>
      <c r="J208" s="90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.6" x14ac:dyDescent="0.2">
      <c r="A209" s="1"/>
      <c r="B209" s="310" t="s">
        <v>154</v>
      </c>
      <c r="C209" s="245"/>
      <c r="D209" s="245"/>
      <c r="E209" s="245"/>
      <c r="F209" s="245"/>
      <c r="G209" s="245"/>
      <c r="H209" s="245"/>
      <c r="I209" s="245"/>
      <c r="J209" s="23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1" customHeight="1" x14ac:dyDescent="0.2">
      <c r="A210" s="1"/>
      <c r="B210" s="311" t="s">
        <v>155</v>
      </c>
      <c r="C210" s="281"/>
      <c r="D210" s="281"/>
      <c r="E210" s="281"/>
      <c r="F210" s="281"/>
      <c r="G210" s="281"/>
      <c r="H210" s="282"/>
      <c r="I210" s="313" t="s">
        <v>156</v>
      </c>
      <c r="J210" s="28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1" customHeight="1" x14ac:dyDescent="0.2">
      <c r="A211" s="1"/>
      <c r="B211" s="312"/>
      <c r="C211" s="285"/>
      <c r="D211" s="285"/>
      <c r="E211" s="285"/>
      <c r="F211" s="285"/>
      <c r="G211" s="285"/>
      <c r="H211" s="286"/>
      <c r="I211" s="312"/>
      <c r="J211" s="28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customHeight="1" x14ac:dyDescent="0.2">
      <c r="A212" s="1"/>
      <c r="B212" s="317" t="s">
        <v>157</v>
      </c>
      <c r="C212" s="245"/>
      <c r="D212" s="245"/>
      <c r="E212" s="245"/>
      <c r="F212" s="245"/>
      <c r="G212" s="245"/>
      <c r="H212" s="237"/>
      <c r="I212" s="307" t="s">
        <v>211</v>
      </c>
      <c r="J212" s="23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customHeight="1" x14ac:dyDescent="0.2">
      <c r="A213" s="1"/>
      <c r="B213" s="317" t="s">
        <v>158</v>
      </c>
      <c r="C213" s="245"/>
      <c r="D213" s="245"/>
      <c r="E213" s="245"/>
      <c r="F213" s="245"/>
      <c r="G213" s="245"/>
      <c r="H213" s="237"/>
      <c r="I213" s="307">
        <v>0</v>
      </c>
      <c r="J213" s="23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customHeight="1" x14ac:dyDescent="0.25">
      <c r="A214" s="1"/>
      <c r="B214" s="308"/>
      <c r="C214" s="242"/>
      <c r="D214" s="242"/>
      <c r="E214" s="242"/>
      <c r="F214" s="242"/>
      <c r="G214" s="242"/>
      <c r="H214" s="242"/>
      <c r="I214" s="242"/>
      <c r="J214" s="24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9" x14ac:dyDescent="0.2">
      <c r="A215" s="1"/>
      <c r="B215" s="92"/>
      <c r="C215" s="92"/>
      <c r="D215" s="92"/>
      <c r="E215" s="92"/>
      <c r="F215" s="92"/>
      <c r="G215" s="92"/>
      <c r="H215" s="92"/>
      <c r="I215" s="92"/>
      <c r="J215" s="9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9" x14ac:dyDescent="0.2">
      <c r="A216" s="1"/>
      <c r="B216" s="92"/>
      <c r="C216" s="92"/>
      <c r="D216" s="92"/>
      <c r="E216" s="92"/>
      <c r="F216" s="92"/>
      <c r="G216" s="92"/>
      <c r="H216" s="92"/>
      <c r="I216" s="92"/>
      <c r="J216" s="9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9" x14ac:dyDescent="0.2">
      <c r="A217" s="1"/>
      <c r="B217" s="92"/>
      <c r="C217" s="92"/>
      <c r="D217" s="92"/>
      <c r="E217" s="92"/>
      <c r="F217" s="92"/>
      <c r="G217" s="92"/>
      <c r="H217" s="92"/>
      <c r="I217" s="92"/>
      <c r="J217" s="9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9" x14ac:dyDescent="0.2">
      <c r="A218" s="1"/>
      <c r="B218" s="92"/>
      <c r="C218" s="92"/>
      <c r="D218" s="92"/>
      <c r="E218" s="92"/>
      <c r="F218" s="92"/>
      <c r="G218" s="92"/>
      <c r="H218" s="92"/>
      <c r="I218" s="92"/>
      <c r="J218" s="9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9" x14ac:dyDescent="0.2">
      <c r="A219" s="1"/>
      <c r="B219" s="92"/>
      <c r="C219" s="92"/>
      <c r="D219" s="92"/>
      <c r="E219" s="92"/>
      <c r="F219" s="92"/>
      <c r="G219" s="92"/>
      <c r="H219" s="92"/>
      <c r="I219" s="92"/>
      <c r="J219" s="9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9" x14ac:dyDescent="0.2">
      <c r="A220" s="1"/>
      <c r="B220" s="92"/>
      <c r="C220" s="92"/>
      <c r="D220" s="92"/>
      <c r="E220" s="92"/>
      <c r="F220" s="92"/>
      <c r="G220" s="92"/>
      <c r="H220" s="92"/>
      <c r="I220" s="92"/>
      <c r="J220" s="9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</sheetData>
  <mergeCells count="298">
    <mergeCell ref="B196:D196"/>
    <mergeCell ref="B197:D197"/>
    <mergeCell ref="B198:H198"/>
    <mergeCell ref="B199:D199"/>
    <mergeCell ref="B200:D200"/>
    <mergeCell ref="B212:H212"/>
    <mergeCell ref="B213:H213"/>
    <mergeCell ref="B177:D177"/>
    <mergeCell ref="F177:H177"/>
    <mergeCell ref="B178:D178"/>
    <mergeCell ref="F178:H178"/>
    <mergeCell ref="B179:D179"/>
    <mergeCell ref="F179:H179"/>
    <mergeCell ref="F180:H180"/>
    <mergeCell ref="B185:D185"/>
    <mergeCell ref="B186:D186"/>
    <mergeCell ref="F181:H181"/>
    <mergeCell ref="B182:H182"/>
    <mergeCell ref="B183:D183"/>
    <mergeCell ref="F183:H183"/>
    <mergeCell ref="B184:D184"/>
    <mergeCell ref="F184:H184"/>
    <mergeCell ref="F185:H185"/>
    <mergeCell ref="F186:H186"/>
    <mergeCell ref="I213:J213"/>
    <mergeCell ref="B214:J214"/>
    <mergeCell ref="B206:G206"/>
    <mergeCell ref="B207:G207"/>
    <mergeCell ref="H207:J207"/>
    <mergeCell ref="B209:J209"/>
    <mergeCell ref="B210:H211"/>
    <mergeCell ref="I210:J211"/>
    <mergeCell ref="I212:J212"/>
    <mergeCell ref="B180:D180"/>
    <mergeCell ref="B181:D181"/>
    <mergeCell ref="B201:H201"/>
    <mergeCell ref="B202:H202"/>
    <mergeCell ref="B204:G204"/>
    <mergeCell ref="H204:J204"/>
    <mergeCell ref="B205:G205"/>
    <mergeCell ref="H205:J205"/>
    <mergeCell ref="H206:J206"/>
    <mergeCell ref="B187:D187"/>
    <mergeCell ref="B188:D188"/>
    <mergeCell ref="B189:D189"/>
    <mergeCell ref="B191:D191"/>
    <mergeCell ref="B192:D192"/>
    <mergeCell ref="F187:H187"/>
    <mergeCell ref="F188:H188"/>
    <mergeCell ref="F189:H189"/>
    <mergeCell ref="B190:H190"/>
    <mergeCell ref="G192:G194"/>
    <mergeCell ref="B193:D193"/>
    <mergeCell ref="F199:H199"/>
    <mergeCell ref="F200:H200"/>
    <mergeCell ref="B194:D194"/>
    <mergeCell ref="B195:H195"/>
    <mergeCell ref="B170:I170"/>
    <mergeCell ref="F175:H175"/>
    <mergeCell ref="F176:H176"/>
    <mergeCell ref="B171:J171"/>
    <mergeCell ref="B172:J172"/>
    <mergeCell ref="B173:J173"/>
    <mergeCell ref="B174:D174"/>
    <mergeCell ref="F174:H174"/>
    <mergeCell ref="B175:D175"/>
    <mergeCell ref="B176:D176"/>
    <mergeCell ref="B161:J161"/>
    <mergeCell ref="B162:I162"/>
    <mergeCell ref="C163:I163"/>
    <mergeCell ref="C164:I164"/>
    <mergeCell ref="C165:I165"/>
    <mergeCell ref="C166:I166"/>
    <mergeCell ref="C167:I167"/>
    <mergeCell ref="B168:I168"/>
    <mergeCell ref="C169:I169"/>
    <mergeCell ref="C152:H152"/>
    <mergeCell ref="C153:H153"/>
    <mergeCell ref="C154:H154"/>
    <mergeCell ref="C155:H155"/>
    <mergeCell ref="C156:H156"/>
    <mergeCell ref="C157:H157"/>
    <mergeCell ref="B158:I158"/>
    <mergeCell ref="B159:H159"/>
    <mergeCell ref="B160:J160"/>
    <mergeCell ref="C143:H143"/>
    <mergeCell ref="B144:H144"/>
    <mergeCell ref="C145:H145"/>
    <mergeCell ref="B146:H146"/>
    <mergeCell ref="C147:H147"/>
    <mergeCell ref="B148:H148"/>
    <mergeCell ref="C149:H149"/>
    <mergeCell ref="C150:H150"/>
    <mergeCell ref="C151:H151"/>
    <mergeCell ref="B134:J134"/>
    <mergeCell ref="C135:I135"/>
    <mergeCell ref="C136:I136"/>
    <mergeCell ref="C137:I137"/>
    <mergeCell ref="C138:I138"/>
    <mergeCell ref="C139:I139"/>
    <mergeCell ref="B140:I140"/>
    <mergeCell ref="B141:J141"/>
    <mergeCell ref="B142:J142"/>
    <mergeCell ref="B125:J125"/>
    <mergeCell ref="C126:I126"/>
    <mergeCell ref="C127:I127"/>
    <mergeCell ref="B128:I128"/>
    <mergeCell ref="B129:J129"/>
    <mergeCell ref="C130:I130"/>
    <mergeCell ref="C131:I131"/>
    <mergeCell ref="C132:I132"/>
    <mergeCell ref="B133:I133"/>
    <mergeCell ref="B116:J116"/>
    <mergeCell ref="C117:I117"/>
    <mergeCell ref="C118:I118"/>
    <mergeCell ref="C119:I119"/>
    <mergeCell ref="C120:I120"/>
    <mergeCell ref="C121:I121"/>
    <mergeCell ref="C122:I122"/>
    <mergeCell ref="C123:I123"/>
    <mergeCell ref="B124:I124"/>
    <mergeCell ref="C106:I106"/>
    <mergeCell ref="C107:I107"/>
    <mergeCell ref="C108:I108"/>
    <mergeCell ref="C109:H109"/>
    <mergeCell ref="B110:I110"/>
    <mergeCell ref="B112:J112"/>
    <mergeCell ref="B113:J113"/>
    <mergeCell ref="B114:J114"/>
    <mergeCell ref="D115:E115"/>
    <mergeCell ref="B111:J111"/>
    <mergeCell ref="G115:H115"/>
    <mergeCell ref="B97:J97"/>
    <mergeCell ref="C98:I98"/>
    <mergeCell ref="C99:I99"/>
    <mergeCell ref="C100:I100"/>
    <mergeCell ref="C101:I101"/>
    <mergeCell ref="B102:I102"/>
    <mergeCell ref="B103:J103"/>
    <mergeCell ref="C104:I104"/>
    <mergeCell ref="C105:I105"/>
    <mergeCell ref="C88:I88"/>
    <mergeCell ref="C89:H89"/>
    <mergeCell ref="C90:H90"/>
    <mergeCell ref="C91:H91"/>
    <mergeCell ref="C92:I92"/>
    <mergeCell ref="C93:I93"/>
    <mergeCell ref="C94:I94"/>
    <mergeCell ref="C95:I95"/>
    <mergeCell ref="B96:J96"/>
    <mergeCell ref="B79:H79"/>
    <mergeCell ref="B80:J80"/>
    <mergeCell ref="B81:J81"/>
    <mergeCell ref="C82:I82"/>
    <mergeCell ref="C83:I83"/>
    <mergeCell ref="C84:H84"/>
    <mergeCell ref="C85:H85"/>
    <mergeCell ref="C86:H86"/>
    <mergeCell ref="C87:H87"/>
    <mergeCell ref="C70:H70"/>
    <mergeCell ref="C71:H71"/>
    <mergeCell ref="C72:H72"/>
    <mergeCell ref="C73:D73"/>
    <mergeCell ref="C74:H74"/>
    <mergeCell ref="C75:H75"/>
    <mergeCell ref="C76:H76"/>
    <mergeCell ref="C77:H77"/>
    <mergeCell ref="C78:H78"/>
    <mergeCell ref="B61:J61"/>
    <mergeCell ref="B62:J62"/>
    <mergeCell ref="B63:J63"/>
    <mergeCell ref="C64:I64"/>
    <mergeCell ref="C65:H65"/>
    <mergeCell ref="C66:H66"/>
    <mergeCell ref="B67:I67"/>
    <mergeCell ref="B68:J68"/>
    <mergeCell ref="B69:J69"/>
    <mergeCell ref="B52:J52"/>
    <mergeCell ref="C53:I53"/>
    <mergeCell ref="C54:G54"/>
    <mergeCell ref="C55:H55"/>
    <mergeCell ref="C56:G56"/>
    <mergeCell ref="C57:G57"/>
    <mergeCell ref="C58:G58"/>
    <mergeCell ref="C59:G59"/>
    <mergeCell ref="B60:I60"/>
    <mergeCell ref="C47:H47"/>
    <mergeCell ref="I47:J47"/>
    <mergeCell ref="C48:H48"/>
    <mergeCell ref="I48:J48"/>
    <mergeCell ref="C49:H49"/>
    <mergeCell ref="I49:J49"/>
    <mergeCell ref="C50:H50"/>
    <mergeCell ref="I50:J50"/>
    <mergeCell ref="B51:J51"/>
    <mergeCell ref="B40:E40"/>
    <mergeCell ref="G40:H40"/>
    <mergeCell ref="B41:H41"/>
    <mergeCell ref="B42:H42"/>
    <mergeCell ref="B43:J43"/>
    <mergeCell ref="B44:J44"/>
    <mergeCell ref="B45:J45"/>
    <mergeCell ref="C46:H46"/>
    <mergeCell ref="I46:J46"/>
    <mergeCell ref="B34:E34"/>
    <mergeCell ref="G34:H34"/>
    <mergeCell ref="B35:H35"/>
    <mergeCell ref="B36:E36"/>
    <mergeCell ref="G36:H36"/>
    <mergeCell ref="B37:E37"/>
    <mergeCell ref="G37:H37"/>
    <mergeCell ref="B38:H38"/>
    <mergeCell ref="B39:E39"/>
    <mergeCell ref="G39:H39"/>
    <mergeCell ref="G32:H32"/>
    <mergeCell ref="G33:H33"/>
    <mergeCell ref="B29:E29"/>
    <mergeCell ref="G29:H29"/>
    <mergeCell ref="B30:H30"/>
    <mergeCell ref="B31:E31"/>
    <mergeCell ref="G31:H31"/>
    <mergeCell ref="B32:E32"/>
    <mergeCell ref="B33:E33"/>
    <mergeCell ref="G27:H27"/>
    <mergeCell ref="G28:H28"/>
    <mergeCell ref="I20:J20"/>
    <mergeCell ref="I21:J21"/>
    <mergeCell ref="I22:J22"/>
    <mergeCell ref="I23:J23"/>
    <mergeCell ref="I24:J24"/>
    <mergeCell ref="I25:J25"/>
    <mergeCell ref="I26:J26"/>
    <mergeCell ref="G20:H20"/>
    <mergeCell ref="G21:H21"/>
    <mergeCell ref="B22:H22"/>
    <mergeCell ref="B23:E23"/>
    <mergeCell ref="G23:H23"/>
    <mergeCell ref="G24:H24"/>
    <mergeCell ref="B24:E24"/>
    <mergeCell ref="B25:E25"/>
    <mergeCell ref="G25:H25"/>
    <mergeCell ref="B26:E26"/>
    <mergeCell ref="G26:H26"/>
    <mergeCell ref="B27:E27"/>
    <mergeCell ref="B28:E28"/>
    <mergeCell ref="B20:E20"/>
    <mergeCell ref="B21:E21"/>
    <mergeCell ref="B13:F13"/>
    <mergeCell ref="B14:E14"/>
    <mergeCell ref="G14:H14"/>
    <mergeCell ref="I14:J14"/>
    <mergeCell ref="B15:E15"/>
    <mergeCell ref="I15:J15"/>
    <mergeCell ref="I16:J16"/>
    <mergeCell ref="G15:H15"/>
    <mergeCell ref="G16:H16"/>
    <mergeCell ref="G17:H17"/>
    <mergeCell ref="I17:J17"/>
    <mergeCell ref="G18:H18"/>
    <mergeCell ref="I18:J18"/>
    <mergeCell ref="I19:J19"/>
    <mergeCell ref="G19:H19"/>
    <mergeCell ref="C11:F11"/>
    <mergeCell ref="G11:J11"/>
    <mergeCell ref="C12:F12"/>
    <mergeCell ref="G12:J12"/>
    <mergeCell ref="G13:J13"/>
    <mergeCell ref="B16:E16"/>
    <mergeCell ref="B17:E17"/>
    <mergeCell ref="B18:E18"/>
    <mergeCell ref="B19:E19"/>
    <mergeCell ref="B2:J2"/>
    <mergeCell ref="B3:J3"/>
    <mergeCell ref="B5:F5"/>
    <mergeCell ref="G5:J5"/>
    <mergeCell ref="B8:J8"/>
    <mergeCell ref="C9:F9"/>
    <mergeCell ref="G9:J9"/>
    <mergeCell ref="C10:F10"/>
    <mergeCell ref="G10:J10"/>
    <mergeCell ref="P45:W45"/>
    <mergeCell ref="X45:AD45"/>
    <mergeCell ref="I34:J34"/>
    <mergeCell ref="I35:J35"/>
    <mergeCell ref="I36:J36"/>
    <mergeCell ref="I37:J37"/>
    <mergeCell ref="I38:J38"/>
    <mergeCell ref="I39:J39"/>
    <mergeCell ref="I40:J40"/>
    <mergeCell ref="I27:J27"/>
    <mergeCell ref="I28:J28"/>
    <mergeCell ref="I29:J29"/>
    <mergeCell ref="I30:J30"/>
    <mergeCell ref="I31:J31"/>
    <mergeCell ref="I32:J32"/>
    <mergeCell ref="I33:J33"/>
    <mergeCell ref="I41:J41"/>
    <mergeCell ref="I42:J42"/>
  </mergeCells>
  <pageMargins left="0.25" right="0.25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69"/>
  <sheetViews>
    <sheetView workbookViewId="0">
      <selection activeCell="E15" sqref="E15"/>
    </sheetView>
  </sheetViews>
  <sheetFormatPr defaultColWidth="12.625" defaultRowHeight="14.95" customHeight="1" x14ac:dyDescent="0.2"/>
  <cols>
    <col min="1" max="1" width="1.5" customWidth="1"/>
    <col min="2" max="2" width="58.125" customWidth="1"/>
    <col min="3" max="3" width="26.25" customWidth="1"/>
    <col min="4" max="4" width="14.625" customWidth="1"/>
    <col min="5" max="8" width="13.625" customWidth="1"/>
  </cols>
  <sheetData>
    <row r="1" spans="1:27" ht="9" customHeight="1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</row>
    <row r="2" spans="1:27" ht="19.05" x14ac:dyDescent="0.3">
      <c r="A2" s="95"/>
      <c r="B2" s="335" t="s">
        <v>212</v>
      </c>
      <c r="C2" s="242"/>
      <c r="D2" s="242"/>
      <c r="E2" s="242"/>
      <c r="F2" s="242"/>
      <c r="G2" s="242"/>
      <c r="H2" s="242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27" ht="13.6" x14ac:dyDescent="0.25">
      <c r="A3" s="97"/>
      <c r="B3" s="336"/>
      <c r="C3" s="242"/>
      <c r="D3" s="242"/>
      <c r="E3" s="242"/>
      <c r="F3" s="242"/>
      <c r="G3" s="242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</row>
    <row r="4" spans="1:27" ht="27.2" x14ac:dyDescent="0.25">
      <c r="A4" s="98"/>
      <c r="B4" s="337" t="s">
        <v>213</v>
      </c>
      <c r="C4" s="242"/>
      <c r="D4" s="100" t="s">
        <v>214</v>
      </c>
      <c r="E4" s="100" t="s">
        <v>215</v>
      </c>
      <c r="F4" s="100" t="s">
        <v>216</v>
      </c>
      <c r="G4" s="100" t="s">
        <v>217</v>
      </c>
      <c r="H4" s="100" t="s">
        <v>218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5" spans="1:27" ht="12.9" x14ac:dyDescent="0.2">
      <c r="A5" s="101"/>
      <c r="B5" s="338" t="s">
        <v>219</v>
      </c>
      <c r="C5" s="242"/>
      <c r="D5" s="102" t="s">
        <v>220</v>
      </c>
      <c r="E5" s="102">
        <v>18</v>
      </c>
      <c r="F5" s="102">
        <f t="shared" ref="F5:F24" si="0">E5*12</f>
        <v>216</v>
      </c>
      <c r="G5" s="103">
        <v>7.62</v>
      </c>
      <c r="H5" s="104">
        <f t="shared" ref="H5:H24" si="1">F5*G5</f>
        <v>1645.92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1:27" ht="12.9" x14ac:dyDescent="0.2">
      <c r="A6" s="101"/>
      <c r="B6" s="338" t="s">
        <v>221</v>
      </c>
      <c r="C6" s="242"/>
      <c r="D6" s="102" t="s">
        <v>222</v>
      </c>
      <c r="E6" s="102">
        <v>2</v>
      </c>
      <c r="F6" s="102">
        <f t="shared" si="0"/>
        <v>24</v>
      </c>
      <c r="G6" s="103">
        <v>17.350000000000001</v>
      </c>
      <c r="H6" s="104">
        <f t="shared" si="1"/>
        <v>416.40000000000003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</row>
    <row r="7" spans="1:27" ht="12.9" x14ac:dyDescent="0.2">
      <c r="A7" s="101"/>
      <c r="B7" s="338" t="s">
        <v>223</v>
      </c>
      <c r="C7" s="242"/>
      <c r="D7" s="102" t="s">
        <v>224</v>
      </c>
      <c r="E7" s="102">
        <v>1</v>
      </c>
      <c r="F7" s="102">
        <f t="shared" si="0"/>
        <v>12</v>
      </c>
      <c r="G7" s="103">
        <v>5.17</v>
      </c>
      <c r="H7" s="104">
        <f t="shared" si="1"/>
        <v>62.04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</row>
    <row r="8" spans="1:27" ht="12.9" x14ac:dyDescent="0.2">
      <c r="A8" s="101"/>
      <c r="B8" s="338" t="s">
        <v>225</v>
      </c>
      <c r="C8" s="242"/>
      <c r="D8" s="102" t="s">
        <v>220</v>
      </c>
      <c r="E8" s="102">
        <v>5</v>
      </c>
      <c r="F8" s="102">
        <f t="shared" si="0"/>
        <v>60</v>
      </c>
      <c r="G8" s="103">
        <v>6.34</v>
      </c>
      <c r="H8" s="104">
        <f t="shared" si="1"/>
        <v>380.4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ht="12.9" x14ac:dyDescent="0.2">
      <c r="A9" s="101"/>
      <c r="B9" s="338" t="s">
        <v>226</v>
      </c>
      <c r="C9" s="242"/>
      <c r="D9" s="102" t="s">
        <v>224</v>
      </c>
      <c r="E9" s="102">
        <v>8</v>
      </c>
      <c r="F9" s="102">
        <f t="shared" si="0"/>
        <v>96</v>
      </c>
      <c r="G9" s="103">
        <v>2.02</v>
      </c>
      <c r="H9" s="104">
        <f t="shared" si="1"/>
        <v>193.92000000000002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ht="12.9" x14ac:dyDescent="0.2">
      <c r="A10" s="101"/>
      <c r="B10" s="338" t="s">
        <v>227</v>
      </c>
      <c r="C10" s="242"/>
      <c r="D10" s="102" t="s">
        <v>222</v>
      </c>
      <c r="E10" s="102">
        <v>1</v>
      </c>
      <c r="F10" s="102">
        <f t="shared" si="0"/>
        <v>12</v>
      </c>
      <c r="G10" s="103">
        <v>21.47</v>
      </c>
      <c r="H10" s="104">
        <f t="shared" si="1"/>
        <v>257.64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7" ht="12.9" x14ac:dyDescent="0.2">
      <c r="A11" s="105"/>
      <c r="B11" s="338" t="s">
        <v>228</v>
      </c>
      <c r="C11" s="242"/>
      <c r="D11" s="102" t="s">
        <v>229</v>
      </c>
      <c r="E11" s="102">
        <v>4</v>
      </c>
      <c r="F11" s="102">
        <f t="shared" si="0"/>
        <v>48</v>
      </c>
      <c r="G11" s="103">
        <v>3.54</v>
      </c>
      <c r="H11" s="104">
        <f t="shared" si="1"/>
        <v>169.92000000000002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ht="12.9" x14ac:dyDescent="0.2">
      <c r="A12" s="101"/>
      <c r="B12" s="338" t="s">
        <v>230</v>
      </c>
      <c r="C12" s="242"/>
      <c r="D12" s="102" t="s">
        <v>231</v>
      </c>
      <c r="E12" s="102">
        <v>8</v>
      </c>
      <c r="F12" s="102">
        <f t="shared" si="0"/>
        <v>96</v>
      </c>
      <c r="G12" s="103">
        <v>5.28</v>
      </c>
      <c r="H12" s="104">
        <f t="shared" si="1"/>
        <v>506.88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3" spans="1:27" ht="12.9" x14ac:dyDescent="0.2">
      <c r="A13" s="101"/>
      <c r="B13" s="338" t="s">
        <v>232</v>
      </c>
      <c r="C13" s="242"/>
      <c r="D13" s="102" t="s">
        <v>231</v>
      </c>
      <c r="E13" s="102">
        <v>1</v>
      </c>
      <c r="F13" s="102">
        <f t="shared" si="0"/>
        <v>12</v>
      </c>
      <c r="G13" s="103">
        <v>7.75</v>
      </c>
      <c r="H13" s="104">
        <f t="shared" si="1"/>
        <v>93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</row>
    <row r="14" spans="1:27" ht="12.9" x14ac:dyDescent="0.2">
      <c r="A14" s="105"/>
      <c r="B14" s="338" t="s">
        <v>233</v>
      </c>
      <c r="C14" s="242"/>
      <c r="D14" s="102" t="s">
        <v>234</v>
      </c>
      <c r="E14" s="102">
        <v>3</v>
      </c>
      <c r="F14" s="102">
        <f t="shared" si="0"/>
        <v>36</v>
      </c>
      <c r="G14" s="103">
        <v>2.27</v>
      </c>
      <c r="H14" s="104">
        <f t="shared" si="1"/>
        <v>81.72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</row>
    <row r="15" spans="1:27" ht="12.9" x14ac:dyDescent="0.2">
      <c r="A15" s="101"/>
      <c r="B15" s="338" t="s">
        <v>235</v>
      </c>
      <c r="C15" s="242"/>
      <c r="D15" s="102" t="s">
        <v>234</v>
      </c>
      <c r="E15" s="102">
        <v>0.25</v>
      </c>
      <c r="F15" s="102">
        <f t="shared" si="0"/>
        <v>3</v>
      </c>
      <c r="G15" s="103">
        <v>132.33000000000001</v>
      </c>
      <c r="H15" s="104">
        <f t="shared" si="1"/>
        <v>396.99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</row>
    <row r="16" spans="1:27" ht="12.9" x14ac:dyDescent="0.2">
      <c r="A16" s="105"/>
      <c r="B16" s="338" t="s">
        <v>236</v>
      </c>
      <c r="C16" s="242"/>
      <c r="D16" s="102" t="s">
        <v>234</v>
      </c>
      <c r="E16" s="102">
        <v>5</v>
      </c>
      <c r="F16" s="102">
        <f t="shared" si="0"/>
        <v>60</v>
      </c>
      <c r="G16" s="103">
        <v>4.1900000000000004</v>
      </c>
      <c r="H16" s="104">
        <f t="shared" si="1"/>
        <v>251.40000000000003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</row>
    <row r="17" spans="1:27" ht="12.9" x14ac:dyDescent="0.2">
      <c r="A17" s="105"/>
      <c r="B17" s="338" t="s">
        <v>237</v>
      </c>
      <c r="C17" s="242"/>
      <c r="D17" s="102" t="s">
        <v>234</v>
      </c>
      <c r="E17" s="102">
        <v>1</v>
      </c>
      <c r="F17" s="102">
        <f t="shared" si="0"/>
        <v>12</v>
      </c>
      <c r="G17" s="103">
        <v>14.86</v>
      </c>
      <c r="H17" s="104">
        <f t="shared" si="1"/>
        <v>178.32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</row>
    <row r="18" spans="1:27" ht="12.9" x14ac:dyDescent="0.2">
      <c r="A18" s="105"/>
      <c r="B18" s="338" t="s">
        <v>238</v>
      </c>
      <c r="C18" s="242"/>
      <c r="D18" s="102" t="s">
        <v>224</v>
      </c>
      <c r="E18" s="102">
        <v>2</v>
      </c>
      <c r="F18" s="102">
        <f t="shared" si="0"/>
        <v>24</v>
      </c>
      <c r="G18" s="103">
        <v>5.41</v>
      </c>
      <c r="H18" s="104">
        <f t="shared" si="1"/>
        <v>129.84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</row>
    <row r="19" spans="1:27" ht="12.9" x14ac:dyDescent="0.2">
      <c r="A19" s="105"/>
      <c r="B19" s="338" t="s">
        <v>239</v>
      </c>
      <c r="C19" s="242"/>
      <c r="D19" s="102" t="s">
        <v>240</v>
      </c>
      <c r="E19" s="102">
        <v>2</v>
      </c>
      <c r="F19" s="102">
        <f t="shared" si="0"/>
        <v>24</v>
      </c>
      <c r="G19" s="103">
        <v>8.42</v>
      </c>
      <c r="H19" s="104">
        <f t="shared" si="1"/>
        <v>202.07999999999998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</row>
    <row r="20" spans="1:27" ht="12.9" x14ac:dyDescent="0.2">
      <c r="A20" s="101"/>
      <c r="B20" s="338" t="s">
        <v>241</v>
      </c>
      <c r="C20" s="242"/>
      <c r="D20" s="102" t="s">
        <v>222</v>
      </c>
      <c r="E20" s="102">
        <v>0.5</v>
      </c>
      <c r="F20" s="102">
        <f t="shared" si="0"/>
        <v>6</v>
      </c>
      <c r="G20" s="103">
        <v>15.87</v>
      </c>
      <c r="H20" s="104">
        <f t="shared" si="1"/>
        <v>95.22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12.9" x14ac:dyDescent="0.2">
      <c r="A21" s="101"/>
      <c r="B21" s="338" t="s">
        <v>242</v>
      </c>
      <c r="C21" s="242"/>
      <c r="D21" s="102" t="s">
        <v>243</v>
      </c>
      <c r="E21" s="102">
        <v>1</v>
      </c>
      <c r="F21" s="102">
        <f t="shared" si="0"/>
        <v>12</v>
      </c>
      <c r="G21" s="103">
        <v>32.99</v>
      </c>
      <c r="H21" s="104">
        <f t="shared" si="1"/>
        <v>395.88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</row>
    <row r="22" spans="1:27" ht="12.9" x14ac:dyDescent="0.2">
      <c r="A22" s="101"/>
      <c r="B22" s="338" t="s">
        <v>244</v>
      </c>
      <c r="C22" s="242"/>
      <c r="D22" s="102" t="s">
        <v>243</v>
      </c>
      <c r="E22" s="102">
        <v>1</v>
      </c>
      <c r="F22" s="102">
        <f t="shared" si="0"/>
        <v>12</v>
      </c>
      <c r="G22" s="103">
        <v>32.99</v>
      </c>
      <c r="H22" s="104">
        <f t="shared" si="1"/>
        <v>395.88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</row>
    <row r="23" spans="1:27" ht="12.9" x14ac:dyDescent="0.2">
      <c r="A23" s="101"/>
      <c r="B23" s="338" t="s">
        <v>245</v>
      </c>
      <c r="C23" s="242"/>
      <c r="D23" s="102" t="s">
        <v>243</v>
      </c>
      <c r="E23" s="102">
        <v>3</v>
      </c>
      <c r="F23" s="102">
        <f t="shared" si="0"/>
        <v>36</v>
      </c>
      <c r="G23" s="103">
        <v>6.96</v>
      </c>
      <c r="H23" s="104">
        <f t="shared" si="1"/>
        <v>250.56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</row>
    <row r="24" spans="1:27" ht="12.9" x14ac:dyDescent="0.2">
      <c r="A24" s="101"/>
      <c r="B24" s="338" t="s">
        <v>246</v>
      </c>
      <c r="C24" s="242"/>
      <c r="D24" s="102" t="s">
        <v>243</v>
      </c>
      <c r="E24" s="102">
        <v>3</v>
      </c>
      <c r="F24" s="102">
        <f t="shared" si="0"/>
        <v>36</v>
      </c>
      <c r="G24" s="103">
        <v>6.96</v>
      </c>
      <c r="H24" s="104">
        <f t="shared" si="1"/>
        <v>250.56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</row>
    <row r="25" spans="1:27" ht="13.6" x14ac:dyDescent="0.25">
      <c r="A25" s="106"/>
      <c r="B25" s="319" t="s">
        <v>247</v>
      </c>
      <c r="C25" s="242"/>
      <c r="D25" s="242"/>
      <c r="E25" s="242"/>
      <c r="F25" s="242"/>
      <c r="G25" s="242"/>
      <c r="H25" s="107">
        <f>SUM(H5:H24)</f>
        <v>6354.5700000000006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</row>
    <row r="26" spans="1:27" ht="13.6" x14ac:dyDescent="0.25">
      <c r="A26" s="106"/>
      <c r="B26" s="319" t="s">
        <v>248</v>
      </c>
      <c r="C26" s="242"/>
      <c r="D26" s="242"/>
      <c r="E26" s="242"/>
      <c r="F26" s="242"/>
      <c r="G26" s="242"/>
      <c r="H26" s="108">
        <f>H25/12</f>
        <v>529.54750000000001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</row>
    <row r="27" spans="1:27" ht="13.6" x14ac:dyDescent="0.2">
      <c r="A27" s="96"/>
      <c r="B27" s="96"/>
      <c r="C27" s="109"/>
      <c r="D27" s="109"/>
      <c r="E27" s="109"/>
      <c r="F27" s="110"/>
      <c r="G27" s="110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</row>
    <row r="28" spans="1:27" ht="29.25" customHeight="1" x14ac:dyDescent="0.2">
      <c r="A28" s="96"/>
      <c r="B28" s="339" t="s">
        <v>249</v>
      </c>
      <c r="C28" s="242"/>
      <c r="D28" s="100" t="s">
        <v>214</v>
      </c>
      <c r="E28" s="100" t="s">
        <v>215</v>
      </c>
      <c r="F28" s="100" t="s">
        <v>216</v>
      </c>
      <c r="G28" s="100" t="s">
        <v>217</v>
      </c>
      <c r="H28" s="100" t="s">
        <v>218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</row>
    <row r="29" spans="1:27" ht="12.9" x14ac:dyDescent="0.2">
      <c r="A29" s="96"/>
      <c r="B29" s="338" t="s">
        <v>250</v>
      </c>
      <c r="C29" s="242"/>
      <c r="D29" s="102" t="s">
        <v>251</v>
      </c>
      <c r="E29" s="102">
        <v>4</v>
      </c>
      <c r="F29" s="102">
        <f t="shared" ref="F29:F31" si="2">E29*12</f>
        <v>48</v>
      </c>
      <c r="G29" s="103">
        <v>49.66</v>
      </c>
      <c r="H29" s="104">
        <f t="shared" ref="H29:H31" si="3">F29*G29</f>
        <v>2383.6799999999998</v>
      </c>
      <c r="I29" s="111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</row>
    <row r="30" spans="1:27" ht="12.9" x14ac:dyDescent="0.2">
      <c r="A30" s="96"/>
      <c r="B30" s="338" t="s">
        <v>252</v>
      </c>
      <c r="C30" s="242"/>
      <c r="D30" s="102" t="s">
        <v>253</v>
      </c>
      <c r="E30" s="102">
        <v>7</v>
      </c>
      <c r="F30" s="102">
        <f t="shared" si="2"/>
        <v>84</v>
      </c>
      <c r="G30" s="103">
        <v>90.75</v>
      </c>
      <c r="H30" s="104">
        <f t="shared" si="3"/>
        <v>7623</v>
      </c>
      <c r="I30" s="111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12.9" x14ac:dyDescent="0.2">
      <c r="A31" s="96"/>
      <c r="B31" s="338" t="s">
        <v>254</v>
      </c>
      <c r="C31" s="242"/>
      <c r="D31" s="102" t="s">
        <v>255</v>
      </c>
      <c r="E31" s="102">
        <v>1</v>
      </c>
      <c r="F31" s="102">
        <f t="shared" si="2"/>
        <v>12</v>
      </c>
      <c r="G31" s="103">
        <v>13.55</v>
      </c>
      <c r="H31" s="104">
        <f t="shared" si="3"/>
        <v>162.60000000000002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</row>
    <row r="32" spans="1:27" ht="13.6" x14ac:dyDescent="0.25">
      <c r="A32" s="96"/>
      <c r="B32" s="319" t="s">
        <v>256</v>
      </c>
      <c r="C32" s="242"/>
      <c r="D32" s="242"/>
      <c r="E32" s="242"/>
      <c r="F32" s="242"/>
      <c r="G32" s="242"/>
      <c r="H32" s="107">
        <f>SUM(H29:H31)</f>
        <v>10169.280000000001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</row>
    <row r="33" spans="1:27" ht="13.6" x14ac:dyDescent="0.25">
      <c r="A33" s="96"/>
      <c r="B33" s="319" t="s">
        <v>257</v>
      </c>
      <c r="C33" s="242"/>
      <c r="D33" s="242"/>
      <c r="E33" s="242"/>
      <c r="F33" s="242"/>
      <c r="G33" s="242"/>
      <c r="H33" s="107">
        <f>H32/12</f>
        <v>847.44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</row>
    <row r="34" spans="1:27" ht="13.6" x14ac:dyDescent="0.2">
      <c r="A34" s="96"/>
      <c r="B34" s="96"/>
      <c r="C34" s="109"/>
      <c r="D34" s="109"/>
      <c r="E34" s="109"/>
      <c r="F34" s="110"/>
      <c r="G34" s="110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</row>
    <row r="35" spans="1:27" ht="27.2" x14ac:dyDescent="0.25">
      <c r="A35" s="112"/>
      <c r="B35" s="113" t="s">
        <v>258</v>
      </c>
      <c r="C35" s="114" t="s">
        <v>214</v>
      </c>
      <c r="D35" s="115" t="s">
        <v>259</v>
      </c>
      <c r="E35" s="115" t="s">
        <v>260</v>
      </c>
      <c r="F35" s="115" t="s">
        <v>216</v>
      </c>
      <c r="G35" s="115" t="s">
        <v>217</v>
      </c>
      <c r="H35" s="115" t="s">
        <v>218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</row>
    <row r="36" spans="1:27" ht="12.9" x14ac:dyDescent="0.2">
      <c r="A36" s="101"/>
      <c r="B36" s="101" t="s">
        <v>261</v>
      </c>
      <c r="C36" s="102" t="s">
        <v>234</v>
      </c>
      <c r="D36" s="102">
        <v>2</v>
      </c>
      <c r="E36" s="116">
        <v>12</v>
      </c>
      <c r="F36" s="116">
        <f t="shared" ref="F36:F48" si="4">12/E36*D36</f>
        <v>2</v>
      </c>
      <c r="G36" s="103">
        <v>10.61</v>
      </c>
      <c r="H36" s="104">
        <f t="shared" ref="H36:H48" si="5">G36*F36</f>
        <v>21.22</v>
      </c>
      <c r="I36" s="111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</row>
    <row r="37" spans="1:27" ht="12.9" x14ac:dyDescent="0.2">
      <c r="A37" s="101"/>
      <c r="B37" s="101" t="s">
        <v>262</v>
      </c>
      <c r="C37" s="102" t="s">
        <v>234</v>
      </c>
      <c r="D37" s="102">
        <v>2</v>
      </c>
      <c r="E37" s="116">
        <v>3</v>
      </c>
      <c r="F37" s="116">
        <f t="shared" si="4"/>
        <v>8</v>
      </c>
      <c r="G37" s="103">
        <v>11.68</v>
      </c>
      <c r="H37" s="104">
        <f t="shared" si="5"/>
        <v>93.44</v>
      </c>
      <c r="I37" s="111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</row>
    <row r="38" spans="1:27" ht="12.9" x14ac:dyDescent="0.2">
      <c r="A38" s="101"/>
      <c r="B38" s="101" t="s">
        <v>263</v>
      </c>
      <c r="C38" s="102" t="s">
        <v>234</v>
      </c>
      <c r="D38" s="102">
        <v>0.5</v>
      </c>
      <c r="E38" s="116">
        <v>6</v>
      </c>
      <c r="F38" s="116">
        <f t="shared" si="4"/>
        <v>1</v>
      </c>
      <c r="G38" s="103">
        <v>369.74</v>
      </c>
      <c r="H38" s="104">
        <f t="shared" si="5"/>
        <v>369.74</v>
      </c>
      <c r="I38" s="111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</row>
    <row r="39" spans="1:27" ht="12.9" x14ac:dyDescent="0.2">
      <c r="A39" s="101"/>
      <c r="B39" s="101" t="s">
        <v>264</v>
      </c>
      <c r="C39" s="102" t="s">
        <v>234</v>
      </c>
      <c r="D39" s="102">
        <v>1</v>
      </c>
      <c r="E39" s="116">
        <v>12</v>
      </c>
      <c r="F39" s="116">
        <f t="shared" si="4"/>
        <v>1</v>
      </c>
      <c r="G39" s="103">
        <v>40.020000000000003</v>
      </c>
      <c r="H39" s="104">
        <f t="shared" si="5"/>
        <v>40.020000000000003</v>
      </c>
      <c r="I39" s="111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</row>
    <row r="40" spans="1:27" ht="12.9" x14ac:dyDescent="0.2">
      <c r="A40" s="101"/>
      <c r="B40" s="101" t="s">
        <v>265</v>
      </c>
      <c r="C40" s="102" t="s">
        <v>234</v>
      </c>
      <c r="D40" s="102">
        <v>1</v>
      </c>
      <c r="E40" s="116">
        <v>12</v>
      </c>
      <c r="F40" s="116">
        <f t="shared" si="4"/>
        <v>1</v>
      </c>
      <c r="G40" s="103">
        <v>8.3800000000000008</v>
      </c>
      <c r="H40" s="104">
        <f t="shared" si="5"/>
        <v>8.3800000000000008</v>
      </c>
      <c r="I40" s="111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</row>
    <row r="41" spans="1:27" ht="12.9" x14ac:dyDescent="0.2">
      <c r="A41" s="101"/>
      <c r="B41" s="101" t="s">
        <v>266</v>
      </c>
      <c r="C41" s="102" t="s">
        <v>234</v>
      </c>
      <c r="D41" s="102">
        <v>1</v>
      </c>
      <c r="E41" s="116">
        <v>12</v>
      </c>
      <c r="F41" s="116">
        <f t="shared" si="4"/>
        <v>1</v>
      </c>
      <c r="G41" s="103">
        <v>6.7</v>
      </c>
      <c r="H41" s="104">
        <f t="shared" si="5"/>
        <v>6.7</v>
      </c>
      <c r="I41" s="111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</row>
    <row r="42" spans="1:27" ht="12.9" x14ac:dyDescent="0.2">
      <c r="A42" s="101"/>
      <c r="B42" s="101" t="s">
        <v>267</v>
      </c>
      <c r="C42" s="102" t="s">
        <v>234</v>
      </c>
      <c r="D42" s="102">
        <v>2</v>
      </c>
      <c r="E42" s="116">
        <v>12</v>
      </c>
      <c r="F42" s="116">
        <f t="shared" si="4"/>
        <v>2</v>
      </c>
      <c r="G42" s="103">
        <v>79.81</v>
      </c>
      <c r="H42" s="104">
        <f t="shared" si="5"/>
        <v>159.62</v>
      </c>
      <c r="I42" s="111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</row>
    <row r="43" spans="1:27" ht="12.9" x14ac:dyDescent="0.2">
      <c r="A43" s="117"/>
      <c r="B43" s="117" t="s">
        <v>268</v>
      </c>
      <c r="C43" s="102" t="s">
        <v>234</v>
      </c>
      <c r="D43" s="102">
        <v>2</v>
      </c>
      <c r="E43" s="116">
        <v>3</v>
      </c>
      <c r="F43" s="116">
        <f t="shared" si="4"/>
        <v>8</v>
      </c>
      <c r="G43" s="103">
        <v>15.85</v>
      </c>
      <c r="H43" s="104">
        <f t="shared" si="5"/>
        <v>126.8</v>
      </c>
      <c r="I43" s="111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</row>
    <row r="44" spans="1:27" ht="12.9" x14ac:dyDescent="0.2">
      <c r="A44" s="101"/>
      <c r="B44" s="101" t="s">
        <v>269</v>
      </c>
      <c r="C44" s="102" t="s">
        <v>234</v>
      </c>
      <c r="D44" s="102">
        <v>1</v>
      </c>
      <c r="E44" s="116">
        <v>3</v>
      </c>
      <c r="F44" s="116">
        <f t="shared" si="4"/>
        <v>4</v>
      </c>
      <c r="G44" s="103">
        <v>18.5</v>
      </c>
      <c r="H44" s="104">
        <f t="shared" si="5"/>
        <v>74</v>
      </c>
      <c r="I44" s="111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</row>
    <row r="45" spans="1:27" ht="12.9" x14ac:dyDescent="0.2">
      <c r="A45" s="101"/>
      <c r="B45" s="101" t="s">
        <v>270</v>
      </c>
      <c r="C45" s="102" t="s">
        <v>234</v>
      </c>
      <c r="D45" s="102">
        <v>2</v>
      </c>
      <c r="E45" s="116">
        <v>12</v>
      </c>
      <c r="F45" s="116">
        <f t="shared" si="4"/>
        <v>2</v>
      </c>
      <c r="G45" s="103">
        <v>6.52</v>
      </c>
      <c r="H45" s="104">
        <f t="shared" si="5"/>
        <v>13.04</v>
      </c>
      <c r="I45" s="111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</row>
    <row r="46" spans="1:27" ht="12.9" x14ac:dyDescent="0.2">
      <c r="A46" s="117"/>
      <c r="B46" s="117" t="s">
        <v>271</v>
      </c>
      <c r="C46" s="102" t="s">
        <v>234</v>
      </c>
      <c r="D46" s="102">
        <v>2</v>
      </c>
      <c r="E46" s="116">
        <v>12</v>
      </c>
      <c r="F46" s="116">
        <f t="shared" si="4"/>
        <v>2</v>
      </c>
      <c r="G46" s="118">
        <v>16.21</v>
      </c>
      <c r="H46" s="104">
        <f t="shared" si="5"/>
        <v>32.42</v>
      </c>
      <c r="I46" s="111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</row>
    <row r="47" spans="1:27" ht="12.9" x14ac:dyDescent="0.2">
      <c r="A47" s="101"/>
      <c r="B47" s="101" t="s">
        <v>272</v>
      </c>
      <c r="C47" s="102" t="s">
        <v>220</v>
      </c>
      <c r="D47" s="102">
        <v>0.5</v>
      </c>
      <c r="E47" s="116">
        <v>6</v>
      </c>
      <c r="F47" s="116">
        <f t="shared" si="4"/>
        <v>1</v>
      </c>
      <c r="G47" s="118">
        <v>32.630000000000003</v>
      </c>
      <c r="H47" s="104">
        <f t="shared" si="5"/>
        <v>32.630000000000003</v>
      </c>
      <c r="I47" s="111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</row>
    <row r="48" spans="1:27" ht="12.9" x14ac:dyDescent="0.2">
      <c r="A48" s="101"/>
      <c r="B48" s="101" t="s">
        <v>273</v>
      </c>
      <c r="C48" s="102" t="s">
        <v>234</v>
      </c>
      <c r="D48" s="102">
        <v>1</v>
      </c>
      <c r="E48" s="116">
        <v>12</v>
      </c>
      <c r="F48" s="116">
        <f t="shared" si="4"/>
        <v>1</v>
      </c>
      <c r="G48" s="118">
        <v>47.72</v>
      </c>
      <c r="H48" s="104">
        <f t="shared" si="5"/>
        <v>47.72</v>
      </c>
      <c r="I48" s="111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</row>
    <row r="49" spans="1:27" ht="13.6" x14ac:dyDescent="0.25">
      <c r="A49" s="119"/>
      <c r="B49" s="319" t="s">
        <v>274</v>
      </c>
      <c r="C49" s="242"/>
      <c r="D49" s="242"/>
      <c r="E49" s="242"/>
      <c r="F49" s="242"/>
      <c r="G49" s="242"/>
      <c r="H49" s="107">
        <f>SUM(H36:H48)</f>
        <v>1025.7299999999998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</row>
    <row r="50" spans="1:27" ht="13.6" x14ac:dyDescent="0.25">
      <c r="A50" s="119"/>
      <c r="B50" s="319" t="s">
        <v>275</v>
      </c>
      <c r="C50" s="242"/>
      <c r="D50" s="242"/>
      <c r="E50" s="242"/>
      <c r="F50" s="242"/>
      <c r="G50" s="242"/>
      <c r="H50" s="108">
        <f>H49/12</f>
        <v>85.477499999999978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</row>
    <row r="51" spans="1:27" ht="13.6" x14ac:dyDescent="0.2">
      <c r="A51" s="96"/>
      <c r="B51" s="96"/>
      <c r="C51" s="109"/>
      <c r="D51" s="109"/>
      <c r="E51" s="109"/>
      <c r="F51" s="110"/>
      <c r="G51" s="110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</row>
    <row r="52" spans="1:27" ht="27.2" x14ac:dyDescent="0.25">
      <c r="A52" s="112"/>
      <c r="B52" s="113" t="s">
        <v>276</v>
      </c>
      <c r="C52" s="99" t="s">
        <v>214</v>
      </c>
      <c r="D52" s="100" t="s">
        <v>259</v>
      </c>
      <c r="E52" s="100" t="s">
        <v>277</v>
      </c>
      <c r="F52" s="100" t="s">
        <v>216</v>
      </c>
      <c r="G52" s="100" t="s">
        <v>217</v>
      </c>
      <c r="H52" s="100" t="s">
        <v>218</v>
      </c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ht="12.9" x14ac:dyDescent="0.2">
      <c r="A53" s="117"/>
      <c r="B53" s="117" t="s">
        <v>278</v>
      </c>
      <c r="C53" s="116" t="s">
        <v>234</v>
      </c>
      <c r="D53" s="116">
        <v>1</v>
      </c>
      <c r="E53" s="116">
        <v>60</v>
      </c>
      <c r="F53" s="116">
        <f t="shared" ref="F53:F57" si="6">12/E53/D53</f>
        <v>0.2</v>
      </c>
      <c r="G53" s="103">
        <v>240.3</v>
      </c>
      <c r="H53" s="104">
        <f t="shared" ref="H53:H57" si="7">F53*G53</f>
        <v>48.06</v>
      </c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  <row r="54" spans="1:27" ht="12.9" x14ac:dyDescent="0.2">
      <c r="A54" s="117"/>
      <c r="B54" s="117" t="s">
        <v>279</v>
      </c>
      <c r="C54" s="116" t="s">
        <v>234</v>
      </c>
      <c r="D54" s="116">
        <v>1</v>
      </c>
      <c r="E54" s="116">
        <v>60</v>
      </c>
      <c r="F54" s="116">
        <f t="shared" si="6"/>
        <v>0.2</v>
      </c>
      <c r="G54" s="103">
        <v>118.21</v>
      </c>
      <c r="H54" s="104">
        <f t="shared" si="7"/>
        <v>23.641999999999999</v>
      </c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</row>
    <row r="55" spans="1:27" ht="12.9" x14ac:dyDescent="0.2">
      <c r="A55" s="101"/>
      <c r="B55" s="101" t="s">
        <v>280</v>
      </c>
      <c r="C55" s="102" t="s">
        <v>234</v>
      </c>
      <c r="D55" s="116">
        <v>1</v>
      </c>
      <c r="E55" s="116">
        <v>60</v>
      </c>
      <c r="F55" s="116">
        <f t="shared" si="6"/>
        <v>0.2</v>
      </c>
      <c r="G55" s="103">
        <v>480.28</v>
      </c>
      <c r="H55" s="104">
        <f t="shared" si="7"/>
        <v>96.055999999999997</v>
      </c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</row>
    <row r="56" spans="1:27" ht="12.9" x14ac:dyDescent="0.2">
      <c r="A56" s="101"/>
      <c r="B56" s="101" t="s">
        <v>281</v>
      </c>
      <c r="C56" s="102" t="s">
        <v>234</v>
      </c>
      <c r="D56" s="116">
        <v>1</v>
      </c>
      <c r="E56" s="116">
        <v>60</v>
      </c>
      <c r="F56" s="116">
        <f t="shared" si="6"/>
        <v>0.2</v>
      </c>
      <c r="G56" s="103">
        <v>1705.87</v>
      </c>
      <c r="H56" s="104">
        <f t="shared" si="7"/>
        <v>341.17399999999998</v>
      </c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</row>
    <row r="57" spans="1:27" ht="12.9" x14ac:dyDescent="0.2">
      <c r="A57" s="101"/>
      <c r="B57" s="101" t="s">
        <v>282</v>
      </c>
      <c r="C57" s="102" t="s">
        <v>234</v>
      </c>
      <c r="D57" s="116">
        <v>1</v>
      </c>
      <c r="E57" s="116">
        <v>60</v>
      </c>
      <c r="F57" s="116">
        <f t="shared" si="6"/>
        <v>0.2</v>
      </c>
      <c r="G57" s="103">
        <v>1167.5</v>
      </c>
      <c r="H57" s="104">
        <f t="shared" si="7"/>
        <v>233.5</v>
      </c>
      <c r="I57" s="111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</row>
    <row r="58" spans="1:27" ht="13.6" x14ac:dyDescent="0.25">
      <c r="A58" s="119"/>
      <c r="B58" s="319" t="s">
        <v>283</v>
      </c>
      <c r="C58" s="242"/>
      <c r="D58" s="242"/>
      <c r="E58" s="242"/>
      <c r="F58" s="242"/>
      <c r="G58" s="242"/>
      <c r="H58" s="107">
        <f>SUM(H53:H57)</f>
        <v>742.43200000000002</v>
      </c>
      <c r="I58" s="111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</row>
    <row r="59" spans="1:27" ht="13.6" x14ac:dyDescent="0.25">
      <c r="A59" s="119"/>
      <c r="B59" s="319" t="s">
        <v>284</v>
      </c>
      <c r="C59" s="242"/>
      <c r="D59" s="242"/>
      <c r="E59" s="242"/>
      <c r="F59" s="242"/>
      <c r="G59" s="242"/>
      <c r="H59" s="108">
        <f>H58/12</f>
        <v>61.869333333333337</v>
      </c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</row>
    <row r="60" spans="1:27" ht="13.6" x14ac:dyDescent="0.2">
      <c r="A60" s="96"/>
      <c r="B60" s="96"/>
      <c r="C60" s="109"/>
      <c r="D60" s="109"/>
      <c r="E60" s="109"/>
      <c r="F60" s="110"/>
      <c r="G60" s="110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</row>
    <row r="61" spans="1:27" ht="27.2" x14ac:dyDescent="0.25">
      <c r="A61" s="112"/>
      <c r="B61" s="320" t="s">
        <v>285</v>
      </c>
      <c r="C61" s="242"/>
      <c r="D61" s="242"/>
      <c r="E61" s="113" t="s">
        <v>214</v>
      </c>
      <c r="F61" s="115" t="s">
        <v>216</v>
      </c>
      <c r="G61" s="115" t="s">
        <v>217</v>
      </c>
      <c r="H61" s="115" t="s">
        <v>218</v>
      </c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</row>
    <row r="62" spans="1:27" ht="12.9" x14ac:dyDescent="0.2">
      <c r="A62" s="117"/>
      <c r="B62" s="318" t="s">
        <v>286</v>
      </c>
      <c r="C62" s="242"/>
      <c r="D62" s="242"/>
      <c r="E62" s="116" t="s">
        <v>287</v>
      </c>
      <c r="F62" s="116">
        <v>2</v>
      </c>
      <c r="G62" s="103">
        <v>56.94</v>
      </c>
      <c r="H62" s="104">
        <f t="shared" ref="H62:H73" si="8">F62*G62</f>
        <v>113.88</v>
      </c>
      <c r="I62" s="111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</row>
    <row r="63" spans="1:27" ht="12.9" x14ac:dyDescent="0.2">
      <c r="A63" s="117"/>
      <c r="B63" s="318" t="s">
        <v>288</v>
      </c>
      <c r="C63" s="242"/>
      <c r="D63" s="242"/>
      <c r="E63" s="116" t="s">
        <v>287</v>
      </c>
      <c r="F63" s="116">
        <v>2</v>
      </c>
      <c r="G63" s="103">
        <v>27.03</v>
      </c>
      <c r="H63" s="104">
        <f t="shared" si="8"/>
        <v>54.06</v>
      </c>
      <c r="I63" s="111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</row>
    <row r="64" spans="1:27" ht="12.9" x14ac:dyDescent="0.2">
      <c r="A64" s="117"/>
      <c r="B64" s="318" t="s">
        <v>289</v>
      </c>
      <c r="C64" s="242"/>
      <c r="D64" s="242"/>
      <c r="E64" s="116" t="s">
        <v>290</v>
      </c>
      <c r="F64" s="116">
        <v>1</v>
      </c>
      <c r="G64" s="103">
        <v>72</v>
      </c>
      <c r="H64" s="104">
        <f t="shared" si="8"/>
        <v>72</v>
      </c>
      <c r="I64" s="111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</row>
    <row r="65" spans="1:27" ht="12.9" x14ac:dyDescent="0.2">
      <c r="A65" s="117"/>
      <c r="B65" s="318" t="s">
        <v>291</v>
      </c>
      <c r="C65" s="242"/>
      <c r="D65" s="242"/>
      <c r="E65" s="116" t="s">
        <v>287</v>
      </c>
      <c r="F65" s="116">
        <v>1</v>
      </c>
      <c r="G65" s="103">
        <v>169.57</v>
      </c>
      <c r="H65" s="104">
        <f t="shared" si="8"/>
        <v>169.57</v>
      </c>
      <c r="I65" s="111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</row>
    <row r="66" spans="1:27" ht="12.9" x14ac:dyDescent="0.2">
      <c r="A66" s="117"/>
      <c r="B66" s="318" t="s">
        <v>292</v>
      </c>
      <c r="C66" s="242"/>
      <c r="D66" s="242"/>
      <c r="E66" s="116" t="s">
        <v>287</v>
      </c>
      <c r="F66" s="116">
        <v>2</v>
      </c>
      <c r="G66" s="103">
        <v>41.2</v>
      </c>
      <c r="H66" s="104">
        <f t="shared" si="8"/>
        <v>82.4</v>
      </c>
      <c r="I66" s="111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</row>
    <row r="67" spans="1:27" ht="12.9" x14ac:dyDescent="0.2">
      <c r="A67" s="117"/>
      <c r="B67" s="318" t="s">
        <v>293</v>
      </c>
      <c r="C67" s="242"/>
      <c r="D67" s="242"/>
      <c r="E67" s="116" t="s">
        <v>290</v>
      </c>
      <c r="F67" s="116">
        <v>1</v>
      </c>
      <c r="G67" s="103">
        <v>71.53</v>
      </c>
      <c r="H67" s="104">
        <f t="shared" si="8"/>
        <v>71.53</v>
      </c>
      <c r="I67" s="111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</row>
    <row r="68" spans="1:27" ht="12.9" x14ac:dyDescent="0.2">
      <c r="A68" s="117"/>
      <c r="B68" s="318" t="s">
        <v>294</v>
      </c>
      <c r="C68" s="242"/>
      <c r="D68" s="242"/>
      <c r="E68" s="116" t="s">
        <v>234</v>
      </c>
      <c r="F68" s="116">
        <v>1</v>
      </c>
      <c r="G68" s="103">
        <v>12.28</v>
      </c>
      <c r="H68" s="104">
        <f t="shared" si="8"/>
        <v>12.28</v>
      </c>
      <c r="I68" s="111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</row>
    <row r="69" spans="1:27" ht="12.9" x14ac:dyDescent="0.2">
      <c r="A69" s="117"/>
      <c r="B69" s="318" t="s">
        <v>295</v>
      </c>
      <c r="C69" s="242"/>
      <c r="D69" s="242"/>
      <c r="E69" s="116" t="s">
        <v>234</v>
      </c>
      <c r="F69" s="116">
        <v>1</v>
      </c>
      <c r="G69" s="103">
        <v>24.29</v>
      </c>
      <c r="H69" s="104">
        <f t="shared" si="8"/>
        <v>24.29</v>
      </c>
      <c r="I69" s="111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</row>
    <row r="70" spans="1:27" ht="12.9" x14ac:dyDescent="0.2">
      <c r="A70" s="117"/>
      <c r="B70" s="318" t="s">
        <v>296</v>
      </c>
      <c r="C70" s="242"/>
      <c r="D70" s="242"/>
      <c r="E70" s="116" t="s">
        <v>290</v>
      </c>
      <c r="F70" s="116">
        <v>12</v>
      </c>
      <c r="G70" s="103">
        <v>13.76</v>
      </c>
      <c r="H70" s="104">
        <f t="shared" si="8"/>
        <v>165.12</v>
      </c>
      <c r="I70" s="111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</row>
    <row r="71" spans="1:27" ht="12.9" x14ac:dyDescent="0.2">
      <c r="A71" s="117"/>
      <c r="B71" s="318" t="s">
        <v>297</v>
      </c>
      <c r="C71" s="242"/>
      <c r="D71" s="242"/>
      <c r="E71" s="116" t="s">
        <v>290</v>
      </c>
      <c r="F71" s="116">
        <v>6</v>
      </c>
      <c r="G71" s="103">
        <v>13.76</v>
      </c>
      <c r="H71" s="104">
        <f t="shared" si="8"/>
        <v>82.56</v>
      </c>
      <c r="I71" s="111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</row>
    <row r="72" spans="1:27" ht="12.9" x14ac:dyDescent="0.2">
      <c r="A72" s="117"/>
      <c r="B72" s="318" t="s">
        <v>298</v>
      </c>
      <c r="C72" s="242"/>
      <c r="D72" s="242"/>
      <c r="E72" s="116" t="s">
        <v>234</v>
      </c>
      <c r="F72" s="116">
        <v>25</v>
      </c>
      <c r="G72" s="103">
        <v>6.62</v>
      </c>
      <c r="H72" s="104">
        <f t="shared" si="8"/>
        <v>165.5</v>
      </c>
      <c r="I72" s="111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</row>
    <row r="73" spans="1:27" ht="12.9" x14ac:dyDescent="0.2">
      <c r="A73" s="117"/>
      <c r="B73" s="318" t="s">
        <v>299</v>
      </c>
      <c r="C73" s="242"/>
      <c r="D73" s="242"/>
      <c r="E73" s="116" t="s">
        <v>234</v>
      </c>
      <c r="F73" s="116">
        <v>1</v>
      </c>
      <c r="G73" s="103">
        <v>3.91</v>
      </c>
      <c r="H73" s="104">
        <f t="shared" si="8"/>
        <v>3.91</v>
      </c>
      <c r="I73" s="111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</row>
    <row r="74" spans="1:27" ht="13.6" x14ac:dyDescent="0.25">
      <c r="A74" s="119"/>
      <c r="B74" s="319" t="s">
        <v>300</v>
      </c>
      <c r="C74" s="242"/>
      <c r="D74" s="242"/>
      <c r="E74" s="242"/>
      <c r="F74" s="242"/>
      <c r="G74" s="242"/>
      <c r="H74" s="107">
        <f>SUM(H62:H73)</f>
        <v>1017.0999999999998</v>
      </c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</row>
    <row r="75" spans="1:27" ht="13.6" x14ac:dyDescent="0.25">
      <c r="A75" s="119"/>
      <c r="B75" s="319" t="s">
        <v>301</v>
      </c>
      <c r="C75" s="242"/>
      <c r="D75" s="242"/>
      <c r="E75" s="242"/>
      <c r="F75" s="242"/>
      <c r="G75" s="242"/>
      <c r="H75" s="108">
        <f>H74/12</f>
        <v>84.758333333333312</v>
      </c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</row>
    <row r="76" spans="1:27" ht="13.6" x14ac:dyDescent="0.2">
      <c r="A76" s="96"/>
      <c r="B76" s="96"/>
      <c r="C76" s="109"/>
      <c r="D76" s="109"/>
      <c r="E76" s="109"/>
      <c r="F76" s="110"/>
      <c r="G76" s="110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</row>
    <row r="77" spans="1:27" ht="13.6" x14ac:dyDescent="0.25">
      <c r="A77" s="120"/>
      <c r="B77" s="121" t="s">
        <v>302</v>
      </c>
      <c r="C77" s="320" t="s">
        <v>303</v>
      </c>
      <c r="D77" s="242"/>
      <c r="E77" s="320" t="s">
        <v>304</v>
      </c>
      <c r="F77" s="242"/>
      <c r="G77" s="321" t="s">
        <v>305</v>
      </c>
      <c r="H77" s="242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</row>
    <row r="78" spans="1:27" ht="13.6" x14ac:dyDescent="0.25">
      <c r="A78" s="111"/>
      <c r="B78" s="111" t="s">
        <v>306</v>
      </c>
      <c r="C78" s="322">
        <f>H25</f>
        <v>6354.5700000000006</v>
      </c>
      <c r="D78" s="242"/>
      <c r="E78" s="322">
        <f t="shared" ref="E78:E80" si="9">C78/12</f>
        <v>529.54750000000001</v>
      </c>
      <c r="F78" s="242"/>
      <c r="G78" s="323">
        <f t="shared" ref="G78:G80" si="10">E78/$G$89</f>
        <v>264.77375000000001</v>
      </c>
      <c r="H78" s="242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</row>
    <row r="79" spans="1:27" ht="13.6" x14ac:dyDescent="0.25">
      <c r="A79" s="111"/>
      <c r="B79" s="111" t="s">
        <v>307</v>
      </c>
      <c r="C79" s="322">
        <f>H32</f>
        <v>10169.280000000001</v>
      </c>
      <c r="D79" s="242"/>
      <c r="E79" s="322">
        <f t="shared" si="9"/>
        <v>847.44</v>
      </c>
      <c r="F79" s="242"/>
      <c r="G79" s="323">
        <f t="shared" si="10"/>
        <v>423.72</v>
      </c>
      <c r="H79" s="242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</row>
    <row r="80" spans="1:27" ht="13.6" x14ac:dyDescent="0.25">
      <c r="A80" s="111"/>
      <c r="B80" s="111" t="s">
        <v>308</v>
      </c>
      <c r="C80" s="322">
        <f>H49</f>
        <v>1025.7299999999998</v>
      </c>
      <c r="D80" s="242"/>
      <c r="E80" s="322">
        <f t="shared" si="9"/>
        <v>85.477499999999978</v>
      </c>
      <c r="F80" s="242"/>
      <c r="G80" s="323">
        <f t="shared" si="10"/>
        <v>42.738749999999989</v>
      </c>
      <c r="H80" s="242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</row>
    <row r="81" spans="1:27" ht="13.6" x14ac:dyDescent="0.25">
      <c r="A81" s="122"/>
      <c r="B81" s="123" t="s">
        <v>309</v>
      </c>
      <c r="C81" s="324">
        <f>SUM(C78:D80)</f>
        <v>17549.580000000002</v>
      </c>
      <c r="D81" s="242"/>
      <c r="E81" s="324">
        <f>SUM(E78:F80)</f>
        <v>1462.4650000000001</v>
      </c>
      <c r="F81" s="242"/>
      <c r="G81" s="325">
        <f>SUM(G78:H80)</f>
        <v>731.23250000000007</v>
      </c>
      <c r="H81" s="242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</row>
    <row r="82" spans="1:27" ht="12.9" x14ac:dyDescent="0.2">
      <c r="A82" s="109"/>
      <c r="B82" s="326"/>
      <c r="C82" s="242"/>
      <c r="D82" s="242"/>
      <c r="E82" s="242"/>
      <c r="F82" s="242"/>
      <c r="G82" s="326"/>
      <c r="H82" s="242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</row>
    <row r="83" spans="1:27" ht="13.6" x14ac:dyDescent="0.25">
      <c r="A83" s="122"/>
      <c r="B83" s="123" t="s">
        <v>276</v>
      </c>
      <c r="C83" s="324">
        <f>H58</f>
        <v>742.43200000000002</v>
      </c>
      <c r="D83" s="242"/>
      <c r="E83" s="324">
        <f>C83/12</f>
        <v>61.869333333333337</v>
      </c>
      <c r="F83" s="242"/>
      <c r="G83" s="325">
        <f>E83/$G$89</f>
        <v>30.934666666666669</v>
      </c>
      <c r="H83" s="242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</row>
    <row r="84" spans="1:27" ht="14.3" x14ac:dyDescent="0.25">
      <c r="A84" s="124"/>
      <c r="B84" s="333"/>
      <c r="C84" s="242"/>
      <c r="D84" s="242"/>
      <c r="E84" s="242"/>
      <c r="F84" s="242"/>
      <c r="G84" s="96"/>
      <c r="H84" s="125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</row>
    <row r="85" spans="1:27" ht="13.6" x14ac:dyDescent="0.25">
      <c r="A85" s="122"/>
      <c r="B85" s="123" t="s">
        <v>285</v>
      </c>
      <c r="C85" s="324">
        <f>H74</f>
        <v>1017.0999999999998</v>
      </c>
      <c r="D85" s="242"/>
      <c r="E85" s="324">
        <f>C85/12</f>
        <v>84.758333333333312</v>
      </c>
      <c r="F85" s="242"/>
      <c r="G85" s="325">
        <f>E85</f>
        <v>84.758333333333312</v>
      </c>
      <c r="H85" s="242"/>
      <c r="I85" s="111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</row>
    <row r="86" spans="1:27" ht="14.3" x14ac:dyDescent="0.25">
      <c r="A86" s="124"/>
      <c r="B86" s="333"/>
      <c r="C86" s="242"/>
      <c r="D86" s="242"/>
      <c r="E86" s="242"/>
      <c r="F86" s="242"/>
      <c r="G86" s="96"/>
      <c r="H86" s="125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</row>
    <row r="87" spans="1:27" ht="13.6" x14ac:dyDescent="0.25">
      <c r="A87" s="122"/>
      <c r="B87" s="123" t="s">
        <v>310</v>
      </c>
      <c r="C87" s="334">
        <f>SUM(C81,C83,C85)</f>
        <v>19309.112000000001</v>
      </c>
      <c r="D87" s="242"/>
      <c r="E87" s="324">
        <f>C87/12</f>
        <v>1609.0926666666667</v>
      </c>
      <c r="F87" s="242"/>
      <c r="G87" s="327">
        <f>SUM(G81,G83,G85)</f>
        <v>846.92550000000006</v>
      </c>
      <c r="H87" s="242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</row>
    <row r="88" spans="1:27" ht="13.6" x14ac:dyDescent="0.25">
      <c r="A88" s="126"/>
      <c r="B88" s="126"/>
      <c r="C88" s="127"/>
      <c r="D88" s="127"/>
      <c r="E88" s="127"/>
      <c r="F88" s="127"/>
      <c r="G88" s="128"/>
      <c r="H88" s="129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</row>
    <row r="89" spans="1:27" ht="19.05" x14ac:dyDescent="0.3">
      <c r="A89" s="112"/>
      <c r="B89" s="328" t="s">
        <v>311</v>
      </c>
      <c r="C89" s="242"/>
      <c r="D89" s="242"/>
      <c r="E89" s="242"/>
      <c r="F89" s="242"/>
      <c r="G89" s="329">
        <v>2</v>
      </c>
      <c r="H89" s="242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</row>
    <row r="90" spans="1:27" ht="13.6" x14ac:dyDescent="0.2">
      <c r="A90" s="96"/>
      <c r="B90" s="96"/>
      <c r="C90" s="109"/>
      <c r="D90" s="109"/>
      <c r="E90" s="109"/>
      <c r="F90" s="110"/>
      <c r="G90" s="110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</row>
    <row r="91" spans="1:27" ht="13.6" x14ac:dyDescent="0.2">
      <c r="A91" s="130"/>
      <c r="B91" s="330" t="s">
        <v>312</v>
      </c>
      <c r="C91" s="242"/>
      <c r="D91" s="242"/>
      <c r="E91" s="242"/>
      <c r="F91" s="242"/>
      <c r="G91" s="242"/>
      <c r="H91" s="242"/>
      <c r="I91" s="125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</row>
    <row r="92" spans="1:27" ht="13.6" x14ac:dyDescent="0.2">
      <c r="A92" s="130"/>
      <c r="B92" s="330" t="s">
        <v>313</v>
      </c>
      <c r="C92" s="242"/>
      <c r="D92" s="242"/>
      <c r="E92" s="242"/>
      <c r="F92" s="242"/>
      <c r="G92" s="242"/>
      <c r="H92" s="242"/>
      <c r="I92" s="125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</row>
    <row r="93" spans="1:27" ht="13.6" x14ac:dyDescent="0.2">
      <c r="A93" s="131"/>
      <c r="B93" s="331" t="s">
        <v>314</v>
      </c>
      <c r="C93" s="242"/>
      <c r="D93" s="242"/>
      <c r="E93" s="242"/>
      <c r="F93" s="242"/>
      <c r="G93" s="242"/>
      <c r="H93" s="242"/>
      <c r="I93" s="125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</row>
    <row r="94" spans="1:27" ht="13.6" x14ac:dyDescent="0.2">
      <c r="A94" s="96"/>
      <c r="B94" s="96"/>
      <c r="C94" s="109"/>
      <c r="D94" s="109"/>
      <c r="E94" s="109"/>
      <c r="F94" s="110"/>
      <c r="G94" s="110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</row>
    <row r="95" spans="1:27" ht="13.6" x14ac:dyDescent="0.2">
      <c r="A95" s="96"/>
      <c r="B95" s="96"/>
      <c r="C95" s="109"/>
      <c r="D95" s="109"/>
      <c r="E95" s="109"/>
      <c r="F95" s="110"/>
      <c r="G95" s="110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</row>
    <row r="96" spans="1:27" ht="13.6" x14ac:dyDescent="0.2">
      <c r="A96" s="96"/>
      <c r="B96" s="96"/>
      <c r="C96" s="109"/>
      <c r="D96" s="109"/>
      <c r="E96" s="109"/>
      <c r="F96" s="110"/>
      <c r="G96" s="110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</row>
    <row r="97" spans="1:27" ht="13.6" x14ac:dyDescent="0.2">
      <c r="A97" s="96"/>
      <c r="B97" s="96"/>
      <c r="C97" s="109"/>
      <c r="D97" s="109"/>
      <c r="E97" s="109"/>
      <c r="F97" s="110"/>
      <c r="G97" s="110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</row>
    <row r="98" spans="1:27" ht="13.6" x14ac:dyDescent="0.2">
      <c r="A98" s="96"/>
      <c r="B98" s="96"/>
      <c r="C98" s="109"/>
      <c r="D98" s="109"/>
      <c r="E98" s="109"/>
      <c r="F98" s="110"/>
      <c r="G98" s="110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</row>
    <row r="99" spans="1:27" ht="13.6" x14ac:dyDescent="0.2">
      <c r="A99" s="96"/>
      <c r="B99" s="96"/>
      <c r="C99" s="109"/>
      <c r="D99" s="109"/>
      <c r="E99" s="109"/>
      <c r="F99" s="110"/>
      <c r="G99" s="110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</row>
    <row r="100" spans="1:27" ht="13.6" x14ac:dyDescent="0.2">
      <c r="A100" s="96"/>
      <c r="B100" s="96"/>
      <c r="C100" s="109"/>
      <c r="D100" s="109"/>
      <c r="E100" s="109"/>
      <c r="F100" s="110"/>
      <c r="G100" s="110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</row>
    <row r="101" spans="1:27" ht="13.6" hidden="1" x14ac:dyDescent="0.2">
      <c r="A101" s="96"/>
      <c r="B101" s="96"/>
      <c r="C101" s="109"/>
      <c r="D101" s="109"/>
      <c r="E101" s="109"/>
      <c r="F101" s="110"/>
      <c r="G101" s="110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</row>
    <row r="102" spans="1:27" ht="27.2" hidden="1" x14ac:dyDescent="0.25">
      <c r="A102" s="96"/>
      <c r="B102" s="132" t="s">
        <v>315</v>
      </c>
      <c r="C102" s="133" t="s">
        <v>214</v>
      </c>
      <c r="D102" s="133" t="s">
        <v>215</v>
      </c>
      <c r="E102" s="133" t="s">
        <v>216</v>
      </c>
      <c r="F102" s="133" t="s">
        <v>217</v>
      </c>
      <c r="G102" s="133" t="s">
        <v>218</v>
      </c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</row>
    <row r="103" spans="1:27" ht="25.85" hidden="1" x14ac:dyDescent="0.2">
      <c r="A103" s="96"/>
      <c r="B103" s="134" t="s">
        <v>316</v>
      </c>
      <c r="C103" s="135" t="s">
        <v>251</v>
      </c>
      <c r="D103" s="136">
        <v>4</v>
      </c>
      <c r="E103" s="136">
        <f t="shared" ref="E103:E104" si="11">D103*12</f>
        <v>48</v>
      </c>
      <c r="F103" s="137">
        <v>23.74</v>
      </c>
      <c r="G103" s="138">
        <v>7122</v>
      </c>
      <c r="H103" s="96"/>
      <c r="I103" s="96">
        <f>F103*E103</f>
        <v>1139.52</v>
      </c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</row>
    <row r="104" spans="1:27" ht="25.85" hidden="1" x14ac:dyDescent="0.2">
      <c r="A104" s="96"/>
      <c r="B104" s="134" t="s">
        <v>317</v>
      </c>
      <c r="C104" s="135" t="s">
        <v>318</v>
      </c>
      <c r="D104" s="136">
        <v>7</v>
      </c>
      <c r="E104" s="136">
        <f t="shared" si="11"/>
        <v>84</v>
      </c>
      <c r="F104" s="137">
        <v>42.08</v>
      </c>
      <c r="G104" s="138">
        <v>10099.200000000001</v>
      </c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</row>
    <row r="105" spans="1:27" ht="12.9" hidden="1" x14ac:dyDescent="0.2">
      <c r="A105" s="96"/>
      <c r="B105" s="139" t="s">
        <v>254</v>
      </c>
      <c r="C105" s="140" t="s">
        <v>222</v>
      </c>
      <c r="D105" s="136">
        <v>1</v>
      </c>
      <c r="E105" s="136">
        <v>12</v>
      </c>
      <c r="F105" s="137">
        <v>8.41</v>
      </c>
      <c r="G105" s="141">
        <v>403.68</v>
      </c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</row>
    <row r="106" spans="1:27" ht="13.6" hidden="1" x14ac:dyDescent="0.25">
      <c r="A106" s="96"/>
      <c r="B106" s="332" t="s">
        <v>256</v>
      </c>
      <c r="C106" s="245"/>
      <c r="D106" s="245"/>
      <c r="E106" s="245"/>
      <c r="F106" s="237"/>
      <c r="G106" s="142">
        <v>17624.88</v>
      </c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</row>
    <row r="107" spans="1:27" ht="13.6" hidden="1" x14ac:dyDescent="0.25">
      <c r="A107" s="96"/>
      <c r="B107" s="332" t="s">
        <v>257</v>
      </c>
      <c r="C107" s="245"/>
      <c r="D107" s="245"/>
      <c r="E107" s="245"/>
      <c r="F107" s="237"/>
      <c r="G107" s="143">
        <v>1468.74</v>
      </c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</row>
    <row r="108" spans="1:27" ht="13.6" hidden="1" x14ac:dyDescent="0.2">
      <c r="A108" s="96"/>
      <c r="B108" s="96"/>
      <c r="C108" s="109"/>
      <c r="D108" s="109"/>
      <c r="E108" s="109"/>
      <c r="F108" s="110"/>
      <c r="G108" s="110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</row>
    <row r="109" spans="1:27" ht="13.6" x14ac:dyDescent="0.2">
      <c r="A109" s="96"/>
      <c r="B109" s="96"/>
      <c r="C109" s="109"/>
      <c r="D109" s="109"/>
      <c r="E109" s="109"/>
      <c r="F109" s="110"/>
      <c r="G109" s="110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</row>
    <row r="110" spans="1:27" ht="13.6" x14ac:dyDescent="0.2">
      <c r="A110" s="96"/>
      <c r="B110" s="96"/>
      <c r="C110" s="109"/>
      <c r="D110" s="109"/>
      <c r="E110" s="109"/>
      <c r="F110" s="110"/>
      <c r="G110" s="110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</row>
    <row r="111" spans="1:27" ht="13.6" x14ac:dyDescent="0.2">
      <c r="A111" s="96"/>
      <c r="B111" s="96"/>
      <c r="C111" s="109"/>
      <c r="D111" s="109"/>
      <c r="E111" s="109"/>
      <c r="F111" s="110"/>
      <c r="G111" s="110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</row>
    <row r="112" spans="1:27" ht="13.6" x14ac:dyDescent="0.2">
      <c r="A112" s="96"/>
      <c r="B112" s="96"/>
      <c r="C112" s="109"/>
      <c r="D112" s="109"/>
      <c r="E112" s="109"/>
      <c r="F112" s="110"/>
      <c r="G112" s="110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</row>
    <row r="113" spans="1:27" ht="13.6" x14ac:dyDescent="0.2">
      <c r="A113" s="96"/>
      <c r="B113" s="96"/>
      <c r="C113" s="109"/>
      <c r="D113" s="109"/>
      <c r="E113" s="109"/>
      <c r="F113" s="110"/>
      <c r="G113" s="110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</row>
    <row r="114" spans="1:27" ht="13.6" x14ac:dyDescent="0.2">
      <c r="A114" s="96"/>
      <c r="B114" s="96"/>
      <c r="C114" s="109"/>
      <c r="D114" s="109"/>
      <c r="E114" s="109"/>
      <c r="F114" s="110"/>
      <c r="G114" s="110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</row>
    <row r="115" spans="1:27" ht="13.6" x14ac:dyDescent="0.2">
      <c r="A115" s="96"/>
      <c r="B115" s="96"/>
      <c r="C115" s="109"/>
      <c r="D115" s="109"/>
      <c r="E115" s="109"/>
      <c r="F115" s="110"/>
      <c r="G115" s="110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</row>
    <row r="116" spans="1:27" ht="13.6" x14ac:dyDescent="0.2">
      <c r="A116" s="96"/>
      <c r="B116" s="96"/>
      <c r="C116" s="109"/>
      <c r="D116" s="109"/>
      <c r="E116" s="109"/>
      <c r="F116" s="110"/>
      <c r="G116" s="110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</row>
    <row r="117" spans="1:27" ht="13.6" x14ac:dyDescent="0.2">
      <c r="A117" s="96"/>
      <c r="B117" s="96"/>
      <c r="C117" s="109"/>
      <c r="D117" s="109"/>
      <c r="E117" s="109"/>
      <c r="F117" s="110"/>
      <c r="G117" s="110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</row>
    <row r="118" spans="1:27" ht="13.6" x14ac:dyDescent="0.2">
      <c r="A118" s="96"/>
      <c r="B118" s="96"/>
      <c r="C118" s="109"/>
      <c r="D118" s="109"/>
      <c r="E118" s="109"/>
      <c r="F118" s="110"/>
      <c r="G118" s="110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</row>
    <row r="119" spans="1:27" ht="13.6" x14ac:dyDescent="0.2">
      <c r="A119" s="96"/>
      <c r="B119" s="96"/>
      <c r="C119" s="109"/>
      <c r="D119" s="109"/>
      <c r="E119" s="109"/>
      <c r="F119" s="110"/>
      <c r="G119" s="110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</row>
    <row r="120" spans="1:27" ht="13.6" x14ac:dyDescent="0.2">
      <c r="A120" s="96"/>
      <c r="B120" s="96"/>
      <c r="C120" s="109"/>
      <c r="D120" s="109"/>
      <c r="E120" s="109"/>
      <c r="F120" s="110"/>
      <c r="G120" s="110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</row>
    <row r="121" spans="1:27" ht="13.6" x14ac:dyDescent="0.2">
      <c r="A121" s="96"/>
      <c r="B121" s="96"/>
      <c r="C121" s="109"/>
      <c r="D121" s="109"/>
      <c r="E121" s="109"/>
      <c r="F121" s="110"/>
      <c r="G121" s="110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</row>
    <row r="122" spans="1:27" ht="13.6" x14ac:dyDescent="0.2">
      <c r="A122" s="96"/>
      <c r="B122" s="96"/>
      <c r="C122" s="109"/>
      <c r="D122" s="109"/>
      <c r="E122" s="109"/>
      <c r="F122" s="110"/>
      <c r="G122" s="110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</row>
    <row r="123" spans="1:27" ht="13.6" x14ac:dyDescent="0.2">
      <c r="A123" s="96"/>
      <c r="B123" s="96"/>
      <c r="C123" s="109"/>
      <c r="D123" s="109"/>
      <c r="E123" s="109"/>
      <c r="F123" s="110"/>
      <c r="G123" s="110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</row>
    <row r="124" spans="1:27" ht="13.6" x14ac:dyDescent="0.2">
      <c r="A124" s="96"/>
      <c r="B124" s="96"/>
      <c r="C124" s="109"/>
      <c r="D124" s="109"/>
      <c r="E124" s="109"/>
      <c r="F124" s="110"/>
      <c r="G124" s="110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</row>
    <row r="125" spans="1:27" ht="13.6" x14ac:dyDescent="0.2">
      <c r="A125" s="96"/>
      <c r="B125" s="96"/>
      <c r="C125" s="109"/>
      <c r="D125" s="109"/>
      <c r="E125" s="109"/>
      <c r="F125" s="110"/>
      <c r="G125" s="110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</row>
    <row r="126" spans="1:27" ht="13.6" x14ac:dyDescent="0.2">
      <c r="A126" s="96"/>
      <c r="B126" s="96"/>
      <c r="C126" s="109"/>
      <c r="D126" s="109"/>
      <c r="E126" s="109"/>
      <c r="F126" s="110"/>
      <c r="G126" s="110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</row>
    <row r="127" spans="1:27" ht="13.6" x14ac:dyDescent="0.2">
      <c r="A127" s="96"/>
      <c r="B127" s="96"/>
      <c r="C127" s="109"/>
      <c r="D127" s="109"/>
      <c r="E127" s="109"/>
      <c r="F127" s="110"/>
      <c r="G127" s="110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</row>
    <row r="128" spans="1:27" ht="13.6" x14ac:dyDescent="0.2">
      <c r="A128" s="96"/>
      <c r="B128" s="96"/>
      <c r="C128" s="109"/>
      <c r="D128" s="109"/>
      <c r="E128" s="109"/>
      <c r="F128" s="110"/>
      <c r="G128" s="110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</row>
    <row r="129" spans="1:27" ht="13.6" x14ac:dyDescent="0.2">
      <c r="A129" s="96"/>
      <c r="B129" s="96"/>
      <c r="C129" s="109"/>
      <c r="D129" s="109"/>
      <c r="E129" s="109"/>
      <c r="F129" s="110"/>
      <c r="G129" s="110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</row>
    <row r="130" spans="1:27" ht="13.6" x14ac:dyDescent="0.2">
      <c r="A130" s="96"/>
      <c r="B130" s="96"/>
      <c r="C130" s="109"/>
      <c r="D130" s="109"/>
      <c r="E130" s="109"/>
      <c r="F130" s="110"/>
      <c r="G130" s="110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</row>
    <row r="131" spans="1:27" ht="13.6" x14ac:dyDescent="0.2">
      <c r="A131" s="96"/>
      <c r="B131" s="96"/>
      <c r="C131" s="109"/>
      <c r="D131" s="109"/>
      <c r="E131" s="109"/>
      <c r="F131" s="110"/>
      <c r="G131" s="110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</row>
    <row r="132" spans="1:27" ht="13.6" x14ac:dyDescent="0.2">
      <c r="A132" s="96"/>
      <c r="B132" s="96"/>
      <c r="C132" s="109"/>
      <c r="D132" s="109"/>
      <c r="E132" s="109"/>
      <c r="F132" s="110"/>
      <c r="G132" s="110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</row>
    <row r="133" spans="1:27" ht="13.6" x14ac:dyDescent="0.2">
      <c r="A133" s="96"/>
      <c r="B133" s="96"/>
      <c r="C133" s="109"/>
      <c r="D133" s="109"/>
      <c r="E133" s="109"/>
      <c r="F133" s="110"/>
      <c r="G133" s="110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</row>
    <row r="134" spans="1:27" ht="13.6" x14ac:dyDescent="0.2">
      <c r="A134" s="96"/>
      <c r="B134" s="96"/>
      <c r="C134" s="109"/>
      <c r="D134" s="109"/>
      <c r="E134" s="109"/>
      <c r="F134" s="110"/>
      <c r="G134" s="110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</row>
    <row r="135" spans="1:27" ht="13.6" x14ac:dyDescent="0.2">
      <c r="A135" s="96"/>
      <c r="B135" s="96"/>
      <c r="C135" s="109"/>
      <c r="D135" s="109"/>
      <c r="E135" s="109"/>
      <c r="F135" s="110"/>
      <c r="G135" s="110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</row>
    <row r="136" spans="1:27" ht="13.6" x14ac:dyDescent="0.2">
      <c r="A136" s="96"/>
      <c r="B136" s="96"/>
      <c r="C136" s="109"/>
      <c r="D136" s="109"/>
      <c r="E136" s="109"/>
      <c r="F136" s="110"/>
      <c r="G136" s="110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</row>
    <row r="137" spans="1:27" ht="13.6" x14ac:dyDescent="0.2">
      <c r="A137" s="96"/>
      <c r="B137" s="96"/>
      <c r="C137" s="109"/>
      <c r="D137" s="109"/>
      <c r="E137" s="109"/>
      <c r="F137" s="110"/>
      <c r="G137" s="110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</row>
    <row r="138" spans="1:27" ht="13.6" x14ac:dyDescent="0.2">
      <c r="A138" s="96"/>
      <c r="B138" s="96"/>
      <c r="C138" s="109"/>
      <c r="D138" s="109"/>
      <c r="E138" s="109"/>
      <c r="F138" s="110"/>
      <c r="G138" s="110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</row>
    <row r="139" spans="1:27" ht="13.6" x14ac:dyDescent="0.2">
      <c r="A139" s="96"/>
      <c r="B139" s="96"/>
      <c r="C139" s="109"/>
      <c r="D139" s="109"/>
      <c r="E139" s="109"/>
      <c r="F139" s="110"/>
      <c r="G139" s="110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</row>
    <row r="140" spans="1:27" ht="13.6" x14ac:dyDescent="0.2">
      <c r="A140" s="96"/>
      <c r="B140" s="96"/>
      <c r="C140" s="109"/>
      <c r="D140" s="109"/>
      <c r="E140" s="109"/>
      <c r="F140" s="110"/>
      <c r="G140" s="110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</row>
    <row r="141" spans="1:27" ht="13.6" x14ac:dyDescent="0.2">
      <c r="A141" s="96"/>
      <c r="B141" s="96"/>
      <c r="C141" s="109"/>
      <c r="D141" s="109"/>
      <c r="E141" s="109"/>
      <c r="F141" s="110"/>
      <c r="G141" s="110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</row>
    <row r="142" spans="1:27" ht="13.6" x14ac:dyDescent="0.2">
      <c r="A142" s="96"/>
      <c r="B142" s="96"/>
      <c r="C142" s="109"/>
      <c r="D142" s="109"/>
      <c r="E142" s="109"/>
      <c r="F142" s="110"/>
      <c r="G142" s="110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</row>
    <row r="143" spans="1:27" ht="13.6" x14ac:dyDescent="0.2">
      <c r="A143" s="96"/>
      <c r="B143" s="96"/>
      <c r="C143" s="109"/>
      <c r="D143" s="109"/>
      <c r="E143" s="109"/>
      <c r="F143" s="110"/>
      <c r="G143" s="110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</row>
    <row r="144" spans="1:27" ht="13.6" x14ac:dyDescent="0.2">
      <c r="A144" s="96"/>
      <c r="B144" s="96"/>
      <c r="C144" s="109"/>
      <c r="D144" s="109"/>
      <c r="E144" s="109"/>
      <c r="F144" s="110"/>
      <c r="G144" s="110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</row>
    <row r="145" spans="1:27" ht="13.6" x14ac:dyDescent="0.2">
      <c r="A145" s="96"/>
      <c r="B145" s="96"/>
      <c r="C145" s="109"/>
      <c r="D145" s="109"/>
      <c r="E145" s="109"/>
      <c r="F145" s="110"/>
      <c r="G145" s="110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</row>
    <row r="146" spans="1:27" ht="13.6" x14ac:dyDescent="0.2">
      <c r="A146" s="96"/>
      <c r="B146" s="96"/>
      <c r="C146" s="109"/>
      <c r="D146" s="109"/>
      <c r="E146" s="109"/>
      <c r="F146" s="110"/>
      <c r="G146" s="110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</row>
    <row r="147" spans="1:27" ht="13.6" x14ac:dyDescent="0.2">
      <c r="A147" s="96"/>
      <c r="B147" s="96"/>
      <c r="C147" s="109"/>
      <c r="D147" s="109"/>
      <c r="E147" s="109"/>
      <c r="F147" s="110"/>
      <c r="G147" s="110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</row>
    <row r="148" spans="1:27" ht="13.6" x14ac:dyDescent="0.2">
      <c r="A148" s="96"/>
      <c r="B148" s="96"/>
      <c r="C148" s="109"/>
      <c r="D148" s="109"/>
      <c r="E148" s="109"/>
      <c r="F148" s="110"/>
      <c r="G148" s="110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</row>
    <row r="149" spans="1:27" ht="13.6" x14ac:dyDescent="0.2">
      <c r="A149" s="96"/>
      <c r="B149" s="96"/>
      <c r="C149" s="109"/>
      <c r="D149" s="109"/>
      <c r="E149" s="109"/>
      <c r="F149" s="110"/>
      <c r="G149" s="110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</row>
    <row r="150" spans="1:27" ht="13.6" x14ac:dyDescent="0.2">
      <c r="A150" s="96"/>
      <c r="B150" s="96"/>
      <c r="C150" s="109"/>
      <c r="D150" s="109"/>
      <c r="E150" s="109"/>
      <c r="F150" s="110"/>
      <c r="G150" s="110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</row>
    <row r="151" spans="1:27" ht="13.6" x14ac:dyDescent="0.2">
      <c r="A151" s="96"/>
      <c r="B151" s="96"/>
      <c r="C151" s="109"/>
      <c r="D151" s="109"/>
      <c r="E151" s="109"/>
      <c r="F151" s="110"/>
      <c r="G151" s="110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</row>
    <row r="152" spans="1:27" ht="13.6" x14ac:dyDescent="0.2">
      <c r="A152" s="96"/>
      <c r="B152" s="96"/>
      <c r="C152" s="109"/>
      <c r="D152" s="109"/>
      <c r="E152" s="109"/>
      <c r="F152" s="110"/>
      <c r="G152" s="110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</row>
    <row r="153" spans="1:27" ht="13.6" x14ac:dyDescent="0.2">
      <c r="A153" s="96"/>
      <c r="B153" s="96"/>
      <c r="C153" s="109"/>
      <c r="D153" s="109"/>
      <c r="E153" s="109"/>
      <c r="F153" s="110"/>
      <c r="G153" s="110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</row>
    <row r="154" spans="1:27" ht="13.6" x14ac:dyDescent="0.2">
      <c r="A154" s="96"/>
      <c r="B154" s="96"/>
      <c r="C154" s="109"/>
      <c r="D154" s="109"/>
      <c r="E154" s="109"/>
      <c r="F154" s="110"/>
      <c r="G154" s="110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</row>
    <row r="155" spans="1:27" ht="13.6" x14ac:dyDescent="0.2">
      <c r="A155" s="96"/>
      <c r="B155" s="96"/>
      <c r="C155" s="109"/>
      <c r="D155" s="109"/>
      <c r="E155" s="109"/>
      <c r="F155" s="110"/>
      <c r="G155" s="110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</row>
    <row r="156" spans="1:27" ht="13.6" x14ac:dyDescent="0.2">
      <c r="A156" s="96"/>
      <c r="B156" s="96"/>
      <c r="C156" s="109"/>
      <c r="D156" s="109"/>
      <c r="E156" s="109"/>
      <c r="F156" s="110"/>
      <c r="G156" s="110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</row>
    <row r="157" spans="1:27" ht="13.6" x14ac:dyDescent="0.2">
      <c r="A157" s="96"/>
      <c r="B157" s="96"/>
      <c r="C157" s="109"/>
      <c r="D157" s="109"/>
      <c r="E157" s="109"/>
      <c r="F157" s="110"/>
      <c r="G157" s="110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</row>
    <row r="158" spans="1:27" ht="13.6" x14ac:dyDescent="0.2">
      <c r="A158" s="96"/>
      <c r="B158" s="96"/>
      <c r="C158" s="109"/>
      <c r="D158" s="109"/>
      <c r="E158" s="109"/>
      <c r="F158" s="110"/>
      <c r="G158" s="110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</row>
    <row r="159" spans="1:27" ht="13.6" x14ac:dyDescent="0.2">
      <c r="A159" s="96"/>
      <c r="B159" s="96"/>
      <c r="C159" s="109"/>
      <c r="D159" s="109"/>
      <c r="E159" s="109"/>
      <c r="F159" s="110"/>
      <c r="G159" s="110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</row>
    <row r="160" spans="1:27" ht="13.6" x14ac:dyDescent="0.2">
      <c r="A160" s="96"/>
      <c r="B160" s="96"/>
      <c r="C160" s="109"/>
      <c r="D160" s="109"/>
      <c r="E160" s="109"/>
      <c r="F160" s="110"/>
      <c r="G160" s="110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</row>
    <row r="161" spans="1:27" ht="13.6" x14ac:dyDescent="0.2">
      <c r="A161" s="96"/>
      <c r="B161" s="96"/>
      <c r="C161" s="109"/>
      <c r="D161" s="109"/>
      <c r="E161" s="109"/>
      <c r="F161" s="110"/>
      <c r="G161" s="110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</row>
    <row r="162" spans="1:27" ht="13.6" x14ac:dyDescent="0.2">
      <c r="A162" s="96"/>
      <c r="B162" s="96"/>
      <c r="C162" s="109"/>
      <c r="D162" s="109"/>
      <c r="E162" s="109"/>
      <c r="F162" s="110"/>
      <c r="G162" s="110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</row>
    <row r="163" spans="1:27" ht="13.6" x14ac:dyDescent="0.2">
      <c r="A163" s="96"/>
      <c r="B163" s="96"/>
      <c r="C163" s="109"/>
      <c r="D163" s="109"/>
      <c r="E163" s="109"/>
      <c r="F163" s="110"/>
      <c r="G163" s="110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</row>
    <row r="164" spans="1:27" ht="13.6" x14ac:dyDescent="0.2">
      <c r="A164" s="96"/>
      <c r="B164" s="96"/>
      <c r="C164" s="109"/>
      <c r="D164" s="109"/>
      <c r="E164" s="109"/>
      <c r="F164" s="110"/>
      <c r="G164" s="110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</row>
    <row r="165" spans="1:27" ht="13.6" x14ac:dyDescent="0.2">
      <c r="A165" s="96"/>
      <c r="B165" s="96"/>
      <c r="C165" s="109"/>
      <c r="D165" s="109"/>
      <c r="E165" s="109"/>
      <c r="F165" s="110"/>
      <c r="G165" s="110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</row>
    <row r="166" spans="1:27" ht="13.6" x14ac:dyDescent="0.2">
      <c r="A166" s="96"/>
      <c r="B166" s="96"/>
      <c r="C166" s="109"/>
      <c r="D166" s="109"/>
      <c r="E166" s="109"/>
      <c r="F166" s="110"/>
      <c r="G166" s="110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</row>
    <row r="167" spans="1:27" ht="13.6" x14ac:dyDescent="0.2">
      <c r="A167" s="96"/>
      <c r="B167" s="96"/>
      <c r="C167" s="109"/>
      <c r="D167" s="109"/>
      <c r="E167" s="109"/>
      <c r="F167" s="110"/>
      <c r="G167" s="110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</row>
    <row r="168" spans="1:27" ht="13.6" x14ac:dyDescent="0.2">
      <c r="A168" s="96"/>
      <c r="B168" s="96"/>
      <c r="C168" s="109"/>
      <c r="D168" s="109"/>
      <c r="E168" s="109"/>
      <c r="F168" s="110"/>
      <c r="G168" s="110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</row>
    <row r="169" spans="1:27" ht="13.6" x14ac:dyDescent="0.2">
      <c r="A169" s="96"/>
      <c r="B169" s="96"/>
      <c r="C169" s="109"/>
      <c r="D169" s="109"/>
      <c r="E169" s="109"/>
      <c r="F169" s="110"/>
      <c r="G169" s="110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</row>
    <row r="170" spans="1:27" ht="13.6" x14ac:dyDescent="0.2">
      <c r="A170" s="96"/>
      <c r="B170" s="96"/>
      <c r="C170" s="109"/>
      <c r="D170" s="109"/>
      <c r="E170" s="109"/>
      <c r="F170" s="110"/>
      <c r="G170" s="110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</row>
    <row r="171" spans="1:27" ht="13.6" x14ac:dyDescent="0.2">
      <c r="A171" s="96"/>
      <c r="B171" s="96"/>
      <c r="C171" s="109"/>
      <c r="D171" s="109"/>
      <c r="E171" s="109"/>
      <c r="F171" s="110"/>
      <c r="G171" s="110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</row>
    <row r="172" spans="1:27" ht="13.6" x14ac:dyDescent="0.2">
      <c r="A172" s="96"/>
      <c r="B172" s="96"/>
      <c r="C172" s="109"/>
      <c r="D172" s="109"/>
      <c r="E172" s="109"/>
      <c r="F172" s="110"/>
      <c r="G172" s="110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</row>
    <row r="173" spans="1:27" ht="13.6" x14ac:dyDescent="0.2">
      <c r="A173" s="96"/>
      <c r="B173" s="96"/>
      <c r="C173" s="109"/>
      <c r="D173" s="109"/>
      <c r="E173" s="109"/>
      <c r="F173" s="110"/>
      <c r="G173" s="110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</row>
    <row r="174" spans="1:27" ht="13.6" x14ac:dyDescent="0.2">
      <c r="A174" s="96"/>
      <c r="B174" s="96"/>
      <c r="C174" s="109"/>
      <c r="D174" s="109"/>
      <c r="E174" s="109"/>
      <c r="F174" s="110"/>
      <c r="G174" s="110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</row>
    <row r="175" spans="1:27" ht="13.6" x14ac:dyDescent="0.2">
      <c r="A175" s="96"/>
      <c r="B175" s="96"/>
      <c r="C175" s="109"/>
      <c r="D175" s="109"/>
      <c r="E175" s="109"/>
      <c r="F175" s="110"/>
      <c r="G175" s="110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</row>
    <row r="176" spans="1:27" ht="13.6" x14ac:dyDescent="0.2">
      <c r="A176" s="96"/>
      <c r="B176" s="96"/>
      <c r="C176" s="109"/>
      <c r="D176" s="109"/>
      <c r="E176" s="109"/>
      <c r="F176" s="110"/>
      <c r="G176" s="110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</row>
    <row r="177" spans="1:27" ht="13.6" x14ac:dyDescent="0.2">
      <c r="A177" s="96"/>
      <c r="B177" s="96"/>
      <c r="C177" s="109"/>
      <c r="D177" s="109"/>
      <c r="E177" s="109"/>
      <c r="F177" s="110"/>
      <c r="G177" s="110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</row>
    <row r="178" spans="1:27" ht="13.6" x14ac:dyDescent="0.2">
      <c r="A178" s="96"/>
      <c r="B178" s="96"/>
      <c r="C178" s="109"/>
      <c r="D178" s="109"/>
      <c r="E178" s="109"/>
      <c r="F178" s="110"/>
      <c r="G178" s="110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</row>
    <row r="179" spans="1:27" ht="13.6" x14ac:dyDescent="0.2">
      <c r="A179" s="96"/>
      <c r="B179" s="96"/>
      <c r="C179" s="109"/>
      <c r="D179" s="109"/>
      <c r="E179" s="109"/>
      <c r="F179" s="110"/>
      <c r="G179" s="110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</row>
    <row r="180" spans="1:27" ht="13.6" x14ac:dyDescent="0.2">
      <c r="A180" s="96"/>
      <c r="B180" s="96"/>
      <c r="C180" s="109"/>
      <c r="D180" s="109"/>
      <c r="E180" s="109"/>
      <c r="F180" s="110"/>
      <c r="G180" s="110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</row>
    <row r="181" spans="1:27" ht="13.6" x14ac:dyDescent="0.2">
      <c r="A181" s="96"/>
      <c r="B181" s="96"/>
      <c r="C181" s="109"/>
      <c r="D181" s="109"/>
      <c r="E181" s="109"/>
      <c r="F181" s="110"/>
      <c r="G181" s="110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</row>
    <row r="182" spans="1:27" ht="13.6" x14ac:dyDescent="0.2">
      <c r="A182" s="96"/>
      <c r="B182" s="96"/>
      <c r="C182" s="109"/>
      <c r="D182" s="109"/>
      <c r="E182" s="109"/>
      <c r="F182" s="110"/>
      <c r="G182" s="110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</row>
    <row r="183" spans="1:27" ht="13.6" x14ac:dyDescent="0.2">
      <c r="A183" s="96"/>
      <c r="B183" s="96"/>
      <c r="C183" s="109"/>
      <c r="D183" s="109"/>
      <c r="E183" s="109"/>
      <c r="F183" s="110"/>
      <c r="G183" s="110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</row>
    <row r="184" spans="1:27" ht="13.6" x14ac:dyDescent="0.2">
      <c r="A184" s="96"/>
      <c r="B184" s="96"/>
      <c r="C184" s="109"/>
      <c r="D184" s="109"/>
      <c r="E184" s="109"/>
      <c r="F184" s="110"/>
      <c r="G184" s="110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</row>
    <row r="185" spans="1:27" ht="13.6" x14ac:dyDescent="0.2">
      <c r="A185" s="96"/>
      <c r="B185" s="96"/>
      <c r="C185" s="109"/>
      <c r="D185" s="109"/>
      <c r="E185" s="109"/>
      <c r="F185" s="110"/>
      <c r="G185" s="110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</row>
    <row r="186" spans="1:27" ht="13.6" x14ac:dyDescent="0.2">
      <c r="A186" s="96"/>
      <c r="B186" s="96"/>
      <c r="C186" s="109"/>
      <c r="D186" s="109"/>
      <c r="E186" s="109"/>
      <c r="F186" s="110"/>
      <c r="G186" s="110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</row>
    <row r="187" spans="1:27" ht="13.6" x14ac:dyDescent="0.2">
      <c r="A187" s="96"/>
      <c r="B187" s="96"/>
      <c r="C187" s="109"/>
      <c r="D187" s="109"/>
      <c r="E187" s="109"/>
      <c r="F187" s="110"/>
      <c r="G187" s="110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</row>
    <row r="188" spans="1:27" ht="13.6" x14ac:dyDescent="0.2">
      <c r="A188" s="96"/>
      <c r="B188" s="96"/>
      <c r="C188" s="109"/>
      <c r="D188" s="109"/>
      <c r="E188" s="109"/>
      <c r="F188" s="110"/>
      <c r="G188" s="110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</row>
    <row r="189" spans="1:27" ht="13.6" x14ac:dyDescent="0.2">
      <c r="A189" s="96"/>
      <c r="B189" s="96"/>
      <c r="C189" s="109"/>
      <c r="D189" s="109"/>
      <c r="E189" s="109"/>
      <c r="F189" s="110"/>
      <c r="G189" s="110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</row>
    <row r="190" spans="1:27" ht="13.6" x14ac:dyDescent="0.2">
      <c r="A190" s="96"/>
      <c r="B190" s="96"/>
      <c r="C190" s="109"/>
      <c r="D190" s="109"/>
      <c r="E190" s="109"/>
      <c r="F190" s="110"/>
      <c r="G190" s="110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</row>
    <row r="191" spans="1:27" ht="13.6" x14ac:dyDescent="0.2">
      <c r="A191" s="96"/>
      <c r="B191" s="96"/>
      <c r="C191" s="109"/>
      <c r="D191" s="109"/>
      <c r="E191" s="109"/>
      <c r="F191" s="110"/>
      <c r="G191" s="110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</row>
    <row r="192" spans="1:27" ht="13.6" x14ac:dyDescent="0.2">
      <c r="A192" s="96"/>
      <c r="B192" s="96"/>
      <c r="C192" s="109"/>
      <c r="D192" s="109"/>
      <c r="E192" s="109"/>
      <c r="F192" s="110"/>
      <c r="G192" s="110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</row>
    <row r="193" spans="1:27" ht="13.6" x14ac:dyDescent="0.2">
      <c r="A193" s="96"/>
      <c r="B193" s="96"/>
      <c r="C193" s="109"/>
      <c r="D193" s="109"/>
      <c r="E193" s="109"/>
      <c r="F193" s="110"/>
      <c r="G193" s="110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</row>
    <row r="194" spans="1:27" ht="13.6" x14ac:dyDescent="0.2">
      <c r="A194" s="96"/>
      <c r="B194" s="96"/>
      <c r="C194" s="109"/>
      <c r="D194" s="109"/>
      <c r="E194" s="109"/>
      <c r="F194" s="110"/>
      <c r="G194" s="110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</row>
    <row r="195" spans="1:27" ht="13.6" x14ac:dyDescent="0.2">
      <c r="A195" s="96"/>
      <c r="B195" s="96"/>
      <c r="C195" s="109"/>
      <c r="D195" s="109"/>
      <c r="E195" s="109"/>
      <c r="F195" s="110"/>
      <c r="G195" s="110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</row>
    <row r="196" spans="1:27" ht="13.6" x14ac:dyDescent="0.2">
      <c r="A196" s="96"/>
      <c r="B196" s="96"/>
      <c r="C196" s="109"/>
      <c r="D196" s="109"/>
      <c r="E196" s="109"/>
      <c r="F196" s="110"/>
      <c r="G196" s="110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</row>
    <row r="197" spans="1:27" ht="13.6" x14ac:dyDescent="0.2">
      <c r="A197" s="96"/>
      <c r="B197" s="96"/>
      <c r="C197" s="109"/>
      <c r="D197" s="109"/>
      <c r="E197" s="109"/>
      <c r="F197" s="110"/>
      <c r="G197" s="110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</row>
    <row r="198" spans="1:27" ht="13.6" x14ac:dyDescent="0.2">
      <c r="A198" s="96"/>
      <c r="B198" s="96"/>
      <c r="C198" s="109"/>
      <c r="D198" s="109"/>
      <c r="E198" s="109"/>
      <c r="F198" s="110"/>
      <c r="G198" s="110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</row>
    <row r="199" spans="1:27" ht="13.6" x14ac:dyDescent="0.2">
      <c r="A199" s="96"/>
      <c r="B199" s="96"/>
      <c r="C199" s="109"/>
      <c r="D199" s="109"/>
      <c r="E199" s="109"/>
      <c r="F199" s="110"/>
      <c r="G199" s="110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</row>
    <row r="200" spans="1:27" ht="13.6" x14ac:dyDescent="0.2">
      <c r="A200" s="96"/>
      <c r="B200" s="96"/>
      <c r="C200" s="109"/>
      <c r="D200" s="109"/>
      <c r="E200" s="109"/>
      <c r="F200" s="110"/>
      <c r="G200" s="110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</row>
    <row r="201" spans="1:27" ht="13.6" x14ac:dyDescent="0.2">
      <c r="A201" s="96"/>
      <c r="B201" s="96"/>
      <c r="C201" s="109"/>
      <c r="D201" s="109"/>
      <c r="E201" s="109"/>
      <c r="F201" s="110"/>
      <c r="G201" s="110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</row>
    <row r="202" spans="1:27" ht="13.6" x14ac:dyDescent="0.2">
      <c r="A202" s="96"/>
      <c r="B202" s="96"/>
      <c r="C202" s="109"/>
      <c r="D202" s="109"/>
      <c r="E202" s="109"/>
      <c r="F202" s="110"/>
      <c r="G202" s="110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</row>
    <row r="203" spans="1:27" ht="13.6" x14ac:dyDescent="0.2">
      <c r="A203" s="96"/>
      <c r="B203" s="96"/>
      <c r="C203" s="109"/>
      <c r="D203" s="109"/>
      <c r="E203" s="109"/>
      <c r="F203" s="110"/>
      <c r="G203" s="110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</row>
    <row r="204" spans="1:27" ht="13.6" x14ac:dyDescent="0.2">
      <c r="A204" s="96"/>
      <c r="B204" s="96"/>
      <c r="C204" s="109"/>
      <c r="D204" s="109"/>
      <c r="E204" s="109"/>
      <c r="F204" s="110"/>
      <c r="G204" s="110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</row>
    <row r="205" spans="1:27" ht="13.6" x14ac:dyDescent="0.2">
      <c r="A205" s="96"/>
      <c r="B205" s="96"/>
      <c r="C205" s="109"/>
      <c r="D205" s="109"/>
      <c r="E205" s="109"/>
      <c r="F205" s="110"/>
      <c r="G205" s="110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</row>
    <row r="206" spans="1:27" ht="13.6" x14ac:dyDescent="0.2">
      <c r="A206" s="96"/>
      <c r="B206" s="96"/>
      <c r="C206" s="109"/>
      <c r="D206" s="109"/>
      <c r="E206" s="109"/>
      <c r="F206" s="110"/>
      <c r="G206" s="110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</row>
    <row r="207" spans="1:27" ht="13.6" x14ac:dyDescent="0.2">
      <c r="A207" s="96"/>
      <c r="B207" s="96"/>
      <c r="C207" s="109"/>
      <c r="D207" s="109"/>
      <c r="E207" s="109"/>
      <c r="F207" s="110"/>
      <c r="G207" s="110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</row>
    <row r="208" spans="1:27" ht="13.6" x14ac:dyDescent="0.2">
      <c r="A208" s="96"/>
      <c r="B208" s="96"/>
      <c r="C208" s="109"/>
      <c r="D208" s="109"/>
      <c r="E208" s="109"/>
      <c r="F208" s="110"/>
      <c r="G208" s="110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</row>
    <row r="209" spans="1:27" ht="13.6" x14ac:dyDescent="0.2">
      <c r="A209" s="96"/>
      <c r="B209" s="96"/>
      <c r="C209" s="109"/>
      <c r="D209" s="109"/>
      <c r="E209" s="109"/>
      <c r="F209" s="110"/>
      <c r="G209" s="110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</row>
    <row r="210" spans="1:27" ht="13.6" x14ac:dyDescent="0.2">
      <c r="A210" s="96"/>
      <c r="B210" s="96"/>
      <c r="C210" s="109"/>
      <c r="D210" s="109"/>
      <c r="E210" s="109"/>
      <c r="F210" s="110"/>
      <c r="G210" s="110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</row>
    <row r="211" spans="1:27" ht="13.6" x14ac:dyDescent="0.2">
      <c r="A211" s="96"/>
      <c r="B211" s="96"/>
      <c r="C211" s="109"/>
      <c r="D211" s="109"/>
      <c r="E211" s="109"/>
      <c r="F211" s="110"/>
      <c r="G211" s="110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</row>
    <row r="212" spans="1:27" ht="13.6" x14ac:dyDescent="0.2">
      <c r="A212" s="96"/>
      <c r="B212" s="96"/>
      <c r="C212" s="109"/>
      <c r="D212" s="109"/>
      <c r="E212" s="109"/>
      <c r="F212" s="110"/>
      <c r="G212" s="110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</row>
    <row r="213" spans="1:27" ht="13.6" x14ac:dyDescent="0.2">
      <c r="A213" s="96"/>
      <c r="B213" s="96"/>
      <c r="C213" s="109"/>
      <c r="D213" s="109"/>
      <c r="E213" s="109"/>
      <c r="F213" s="110"/>
      <c r="G213" s="110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</row>
    <row r="214" spans="1:27" ht="13.6" x14ac:dyDescent="0.2">
      <c r="A214" s="96"/>
      <c r="B214" s="96"/>
      <c r="C214" s="109"/>
      <c r="D214" s="109"/>
      <c r="E214" s="109"/>
      <c r="F214" s="110"/>
      <c r="G214" s="110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</row>
    <row r="215" spans="1:27" ht="13.6" x14ac:dyDescent="0.2">
      <c r="A215" s="96"/>
      <c r="B215" s="96"/>
      <c r="C215" s="109"/>
      <c r="D215" s="109"/>
      <c r="E215" s="109"/>
      <c r="F215" s="110"/>
      <c r="G215" s="110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</row>
    <row r="216" spans="1:27" ht="13.6" x14ac:dyDescent="0.2">
      <c r="A216" s="96"/>
      <c r="B216" s="96"/>
      <c r="C216" s="109"/>
      <c r="D216" s="109"/>
      <c r="E216" s="109"/>
      <c r="F216" s="110"/>
      <c r="G216" s="110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</row>
    <row r="217" spans="1:27" ht="13.6" x14ac:dyDescent="0.2">
      <c r="A217" s="96"/>
      <c r="B217" s="96"/>
      <c r="C217" s="109"/>
      <c r="D217" s="109"/>
      <c r="E217" s="109"/>
      <c r="F217" s="110"/>
      <c r="G217" s="110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</row>
    <row r="218" spans="1:27" ht="13.6" x14ac:dyDescent="0.2">
      <c r="A218" s="96"/>
      <c r="B218" s="96"/>
      <c r="C218" s="109"/>
      <c r="D218" s="109"/>
      <c r="E218" s="109"/>
      <c r="F218" s="110"/>
      <c r="G218" s="110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</row>
    <row r="219" spans="1:27" ht="13.6" x14ac:dyDescent="0.2">
      <c r="A219" s="96"/>
      <c r="B219" s="96"/>
      <c r="C219" s="109"/>
      <c r="D219" s="109"/>
      <c r="E219" s="109"/>
      <c r="F219" s="110"/>
      <c r="G219" s="110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</row>
    <row r="220" spans="1:27" ht="13.6" x14ac:dyDescent="0.2">
      <c r="A220" s="96"/>
      <c r="B220" s="96"/>
      <c r="C220" s="109"/>
      <c r="D220" s="109"/>
      <c r="E220" s="109"/>
      <c r="F220" s="110"/>
      <c r="G220" s="110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</row>
    <row r="221" spans="1:27" ht="13.6" x14ac:dyDescent="0.2">
      <c r="A221" s="96"/>
      <c r="B221" s="96"/>
      <c r="C221" s="109"/>
      <c r="D221" s="109"/>
      <c r="E221" s="109"/>
      <c r="F221" s="110"/>
      <c r="G221" s="110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</row>
    <row r="222" spans="1:27" ht="13.6" x14ac:dyDescent="0.2">
      <c r="A222" s="96"/>
      <c r="B222" s="96"/>
      <c r="C222" s="109"/>
      <c r="D222" s="109"/>
      <c r="E222" s="109"/>
      <c r="F222" s="110"/>
      <c r="G222" s="110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</row>
    <row r="223" spans="1:27" ht="13.6" x14ac:dyDescent="0.2">
      <c r="A223" s="96"/>
      <c r="B223" s="96"/>
      <c r="C223" s="109"/>
      <c r="D223" s="109"/>
      <c r="E223" s="109"/>
      <c r="F223" s="110"/>
      <c r="G223" s="110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</row>
    <row r="224" spans="1:27" ht="13.6" x14ac:dyDescent="0.2">
      <c r="A224" s="96"/>
      <c r="B224" s="96"/>
      <c r="C224" s="109"/>
      <c r="D224" s="109"/>
      <c r="E224" s="109"/>
      <c r="F224" s="110"/>
      <c r="G224" s="110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</row>
    <row r="225" spans="1:27" ht="13.6" x14ac:dyDescent="0.2">
      <c r="A225" s="96"/>
      <c r="B225" s="96"/>
      <c r="C225" s="109"/>
      <c r="D225" s="109"/>
      <c r="E225" s="109"/>
      <c r="F225" s="110"/>
      <c r="G225" s="110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</row>
    <row r="226" spans="1:27" ht="13.6" x14ac:dyDescent="0.2">
      <c r="A226" s="96"/>
      <c r="B226" s="96"/>
      <c r="C226" s="109"/>
      <c r="D226" s="109"/>
      <c r="E226" s="109"/>
      <c r="F226" s="110"/>
      <c r="G226" s="110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</row>
    <row r="227" spans="1:27" ht="13.6" x14ac:dyDescent="0.2">
      <c r="A227" s="96"/>
      <c r="B227" s="96"/>
      <c r="C227" s="109"/>
      <c r="D227" s="109"/>
      <c r="E227" s="109"/>
      <c r="F227" s="110"/>
      <c r="G227" s="110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</row>
    <row r="228" spans="1:27" ht="13.6" x14ac:dyDescent="0.2">
      <c r="A228" s="96"/>
      <c r="B228" s="96"/>
      <c r="C228" s="109"/>
      <c r="D228" s="109"/>
      <c r="E228" s="109"/>
      <c r="F228" s="110"/>
      <c r="G228" s="110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</row>
    <row r="229" spans="1:27" ht="13.6" x14ac:dyDescent="0.2">
      <c r="A229" s="96"/>
      <c r="B229" s="96"/>
      <c r="C229" s="109"/>
      <c r="D229" s="109"/>
      <c r="E229" s="109"/>
      <c r="F229" s="110"/>
      <c r="G229" s="110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</row>
    <row r="230" spans="1:27" ht="13.6" x14ac:dyDescent="0.2">
      <c r="A230" s="96"/>
      <c r="B230" s="96"/>
      <c r="C230" s="109"/>
      <c r="D230" s="109"/>
      <c r="E230" s="109"/>
      <c r="F230" s="110"/>
      <c r="G230" s="110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</row>
    <row r="231" spans="1:27" ht="13.6" x14ac:dyDescent="0.2">
      <c r="A231" s="96"/>
      <c r="B231" s="96"/>
      <c r="C231" s="109"/>
      <c r="D231" s="109"/>
      <c r="E231" s="109"/>
      <c r="F231" s="110"/>
      <c r="G231" s="110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</row>
    <row r="232" spans="1:27" ht="13.6" x14ac:dyDescent="0.2">
      <c r="A232" s="96"/>
      <c r="B232" s="96"/>
      <c r="C232" s="109"/>
      <c r="D232" s="109"/>
      <c r="E232" s="109"/>
      <c r="F232" s="110"/>
      <c r="G232" s="110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</row>
    <row r="233" spans="1:27" ht="13.6" x14ac:dyDescent="0.2">
      <c r="A233" s="96"/>
      <c r="B233" s="96"/>
      <c r="C233" s="109"/>
      <c r="D233" s="109"/>
      <c r="E233" s="109"/>
      <c r="F233" s="110"/>
      <c r="G233" s="110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</row>
    <row r="234" spans="1:27" ht="13.6" x14ac:dyDescent="0.2">
      <c r="A234" s="96"/>
      <c r="B234" s="96"/>
      <c r="C234" s="109"/>
      <c r="D234" s="109"/>
      <c r="E234" s="109"/>
      <c r="F234" s="110"/>
      <c r="G234" s="110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</row>
    <row r="235" spans="1:27" ht="13.6" x14ac:dyDescent="0.2">
      <c r="A235" s="96"/>
      <c r="B235" s="96"/>
      <c r="C235" s="109"/>
      <c r="D235" s="109"/>
      <c r="E235" s="109"/>
      <c r="F235" s="110"/>
      <c r="G235" s="110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</row>
    <row r="236" spans="1:27" ht="13.6" x14ac:dyDescent="0.2">
      <c r="A236" s="96"/>
      <c r="B236" s="96"/>
      <c r="C236" s="109"/>
      <c r="D236" s="109"/>
      <c r="E236" s="109"/>
      <c r="F236" s="110"/>
      <c r="G236" s="110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</row>
    <row r="237" spans="1:27" ht="13.6" x14ac:dyDescent="0.2">
      <c r="A237" s="96"/>
      <c r="B237" s="96"/>
      <c r="C237" s="109"/>
      <c r="D237" s="109"/>
      <c r="E237" s="109"/>
      <c r="F237" s="110"/>
      <c r="G237" s="110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</row>
    <row r="238" spans="1:27" ht="13.6" x14ac:dyDescent="0.2">
      <c r="A238" s="96"/>
      <c r="B238" s="96"/>
      <c r="C238" s="109"/>
      <c r="D238" s="109"/>
      <c r="E238" s="109"/>
      <c r="F238" s="110"/>
      <c r="G238" s="110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</row>
    <row r="239" spans="1:27" ht="13.6" x14ac:dyDescent="0.2">
      <c r="A239" s="96"/>
      <c r="B239" s="96"/>
      <c r="C239" s="109"/>
      <c r="D239" s="109"/>
      <c r="E239" s="109"/>
      <c r="F239" s="110"/>
      <c r="G239" s="110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</row>
    <row r="240" spans="1:27" ht="13.6" x14ac:dyDescent="0.2">
      <c r="A240" s="96"/>
      <c r="B240" s="96"/>
      <c r="C240" s="109"/>
      <c r="D240" s="109"/>
      <c r="E240" s="109"/>
      <c r="F240" s="110"/>
      <c r="G240" s="110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</row>
    <row r="241" spans="1:27" ht="13.6" x14ac:dyDescent="0.2">
      <c r="A241" s="96"/>
      <c r="B241" s="96"/>
      <c r="C241" s="109"/>
      <c r="D241" s="109"/>
      <c r="E241" s="109"/>
      <c r="F241" s="110"/>
      <c r="G241" s="110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</row>
    <row r="242" spans="1:27" ht="13.6" x14ac:dyDescent="0.2">
      <c r="A242" s="96"/>
      <c r="B242" s="96"/>
      <c r="C242" s="109"/>
      <c r="D242" s="109"/>
      <c r="E242" s="109"/>
      <c r="F242" s="110"/>
      <c r="G242" s="110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</row>
    <row r="243" spans="1:27" ht="13.6" x14ac:dyDescent="0.2">
      <c r="A243" s="96"/>
      <c r="B243" s="96"/>
      <c r="C243" s="109"/>
      <c r="D243" s="109"/>
      <c r="E243" s="109"/>
      <c r="F243" s="110"/>
      <c r="G243" s="110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</row>
    <row r="244" spans="1:27" ht="13.6" x14ac:dyDescent="0.2">
      <c r="A244" s="96"/>
      <c r="B244" s="96"/>
      <c r="C244" s="109"/>
      <c r="D244" s="109"/>
      <c r="E244" s="109"/>
      <c r="F244" s="110"/>
      <c r="G244" s="110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</row>
    <row r="245" spans="1:27" ht="13.6" x14ac:dyDescent="0.2">
      <c r="A245" s="96"/>
      <c r="B245" s="96"/>
      <c r="C245" s="109"/>
      <c r="D245" s="109"/>
      <c r="E245" s="109"/>
      <c r="F245" s="110"/>
      <c r="G245" s="110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</row>
    <row r="246" spans="1:27" ht="13.6" x14ac:dyDescent="0.2">
      <c r="A246" s="96"/>
      <c r="B246" s="96"/>
      <c r="C246" s="109"/>
      <c r="D246" s="109"/>
      <c r="E246" s="109"/>
      <c r="F246" s="110"/>
      <c r="G246" s="110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</row>
    <row r="247" spans="1:27" ht="13.6" x14ac:dyDescent="0.2">
      <c r="A247" s="96"/>
      <c r="B247" s="96"/>
      <c r="C247" s="109"/>
      <c r="D247" s="109"/>
      <c r="E247" s="109"/>
      <c r="F247" s="110"/>
      <c r="G247" s="110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</row>
    <row r="248" spans="1:27" ht="13.6" x14ac:dyDescent="0.2">
      <c r="A248" s="96"/>
      <c r="B248" s="96"/>
      <c r="C248" s="109"/>
      <c r="D248" s="109"/>
      <c r="E248" s="109"/>
      <c r="F248" s="110"/>
      <c r="G248" s="110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</row>
    <row r="249" spans="1:27" ht="13.6" x14ac:dyDescent="0.2">
      <c r="A249" s="96"/>
      <c r="B249" s="96"/>
      <c r="C249" s="109"/>
      <c r="D249" s="109"/>
      <c r="E249" s="109"/>
      <c r="F249" s="110"/>
      <c r="G249" s="110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</row>
    <row r="250" spans="1:27" ht="13.6" x14ac:dyDescent="0.2">
      <c r="A250" s="96"/>
      <c r="B250" s="96"/>
      <c r="C250" s="109"/>
      <c r="D250" s="109"/>
      <c r="E250" s="109"/>
      <c r="F250" s="110"/>
      <c r="G250" s="110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</row>
    <row r="251" spans="1:27" ht="13.6" x14ac:dyDescent="0.2">
      <c r="A251" s="96"/>
      <c r="B251" s="96"/>
      <c r="C251" s="109"/>
      <c r="D251" s="109"/>
      <c r="E251" s="109"/>
      <c r="F251" s="110"/>
      <c r="G251" s="110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</row>
    <row r="252" spans="1:27" ht="13.6" x14ac:dyDescent="0.2">
      <c r="A252" s="96"/>
      <c r="B252" s="96"/>
      <c r="C252" s="109"/>
      <c r="D252" s="109"/>
      <c r="E252" s="109"/>
      <c r="F252" s="110"/>
      <c r="G252" s="110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</row>
    <row r="253" spans="1:27" ht="13.6" x14ac:dyDescent="0.2">
      <c r="A253" s="96"/>
      <c r="B253" s="96"/>
      <c r="C253" s="109"/>
      <c r="D253" s="109"/>
      <c r="E253" s="109"/>
      <c r="F253" s="110"/>
      <c r="G253" s="110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</row>
    <row r="254" spans="1:27" ht="13.6" x14ac:dyDescent="0.2">
      <c r="A254" s="96"/>
      <c r="B254" s="96"/>
      <c r="C254" s="109"/>
      <c r="D254" s="109"/>
      <c r="E254" s="109"/>
      <c r="F254" s="110"/>
      <c r="G254" s="110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</row>
    <row r="255" spans="1:27" ht="13.6" x14ac:dyDescent="0.2">
      <c r="A255" s="96"/>
      <c r="B255" s="96"/>
      <c r="C255" s="109"/>
      <c r="D255" s="109"/>
      <c r="E255" s="109"/>
      <c r="F255" s="110"/>
      <c r="G255" s="110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</row>
    <row r="256" spans="1:27" ht="13.6" x14ac:dyDescent="0.2">
      <c r="A256" s="96"/>
      <c r="B256" s="96"/>
      <c r="C256" s="109"/>
      <c r="D256" s="109"/>
      <c r="E256" s="109"/>
      <c r="F256" s="110"/>
      <c r="G256" s="110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</row>
    <row r="257" spans="1:27" ht="13.6" x14ac:dyDescent="0.2">
      <c r="A257" s="96"/>
      <c r="B257" s="96"/>
      <c r="C257" s="109"/>
      <c r="D257" s="109"/>
      <c r="E257" s="109"/>
      <c r="F257" s="110"/>
      <c r="G257" s="110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</row>
    <row r="258" spans="1:27" ht="13.6" x14ac:dyDescent="0.2">
      <c r="A258" s="96"/>
      <c r="B258" s="96"/>
      <c r="C258" s="109"/>
      <c r="D258" s="109"/>
      <c r="E258" s="109"/>
      <c r="F258" s="110"/>
      <c r="G258" s="110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</row>
    <row r="259" spans="1:27" ht="13.6" x14ac:dyDescent="0.2">
      <c r="A259" s="96"/>
      <c r="B259" s="96"/>
      <c r="C259" s="109"/>
      <c r="D259" s="109"/>
      <c r="E259" s="109"/>
      <c r="F259" s="110"/>
      <c r="G259" s="110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</row>
    <row r="260" spans="1:27" ht="13.6" x14ac:dyDescent="0.2">
      <c r="A260" s="96"/>
      <c r="B260" s="96"/>
      <c r="C260" s="109"/>
      <c r="D260" s="109"/>
      <c r="E260" s="109"/>
      <c r="F260" s="110"/>
      <c r="G260" s="110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</row>
    <row r="261" spans="1:27" ht="13.6" x14ac:dyDescent="0.2">
      <c r="A261" s="96"/>
      <c r="B261" s="96"/>
      <c r="C261" s="109"/>
      <c r="D261" s="109"/>
      <c r="E261" s="109"/>
      <c r="F261" s="110"/>
      <c r="G261" s="110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</row>
    <row r="262" spans="1:27" ht="13.6" x14ac:dyDescent="0.2">
      <c r="A262" s="96"/>
      <c r="B262" s="96"/>
      <c r="C262" s="109"/>
      <c r="D262" s="109"/>
      <c r="E262" s="109"/>
      <c r="F262" s="110"/>
      <c r="G262" s="110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</row>
    <row r="263" spans="1:27" ht="13.6" x14ac:dyDescent="0.2">
      <c r="A263" s="96"/>
      <c r="B263" s="96"/>
      <c r="C263" s="109"/>
      <c r="D263" s="109"/>
      <c r="E263" s="109"/>
      <c r="F263" s="110"/>
      <c r="G263" s="110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</row>
    <row r="264" spans="1:27" ht="13.6" x14ac:dyDescent="0.2">
      <c r="A264" s="96"/>
      <c r="B264" s="96"/>
      <c r="C264" s="109"/>
      <c r="D264" s="109"/>
      <c r="E264" s="109"/>
      <c r="F264" s="110"/>
      <c r="G264" s="110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</row>
    <row r="265" spans="1:27" ht="13.6" x14ac:dyDescent="0.2">
      <c r="A265" s="96"/>
      <c r="B265" s="96"/>
      <c r="C265" s="109"/>
      <c r="D265" s="109"/>
      <c r="E265" s="109"/>
      <c r="F265" s="110"/>
      <c r="G265" s="110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</row>
    <row r="266" spans="1:27" ht="13.6" x14ac:dyDescent="0.2">
      <c r="A266" s="96"/>
      <c r="B266" s="96"/>
      <c r="C266" s="109"/>
      <c r="D266" s="109"/>
      <c r="E266" s="109"/>
      <c r="F266" s="110"/>
      <c r="G266" s="110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</row>
    <row r="267" spans="1:27" ht="13.6" x14ac:dyDescent="0.2">
      <c r="A267" s="96"/>
      <c r="B267" s="96"/>
      <c r="C267" s="109"/>
      <c r="D267" s="109"/>
      <c r="E267" s="109"/>
      <c r="F267" s="110"/>
      <c r="G267" s="110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</row>
    <row r="268" spans="1:27" ht="13.6" x14ac:dyDescent="0.2">
      <c r="A268" s="96"/>
      <c r="B268" s="96"/>
      <c r="C268" s="109"/>
      <c r="D268" s="109"/>
      <c r="E268" s="109"/>
      <c r="F268" s="110"/>
      <c r="G268" s="110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</row>
    <row r="269" spans="1:27" ht="13.6" x14ac:dyDescent="0.2">
      <c r="A269" s="96"/>
      <c r="B269" s="96"/>
      <c r="C269" s="109"/>
      <c r="D269" s="109"/>
      <c r="E269" s="109"/>
      <c r="F269" s="110"/>
      <c r="G269" s="110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</row>
    <row r="270" spans="1:27" ht="13.6" x14ac:dyDescent="0.2">
      <c r="A270" s="96"/>
      <c r="B270" s="96"/>
      <c r="C270" s="109"/>
      <c r="D270" s="109"/>
      <c r="E270" s="109"/>
      <c r="F270" s="110"/>
      <c r="G270" s="110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</row>
    <row r="271" spans="1:27" ht="13.6" x14ac:dyDescent="0.2">
      <c r="A271" s="96"/>
      <c r="B271" s="96"/>
      <c r="C271" s="109"/>
      <c r="D271" s="109"/>
      <c r="E271" s="109"/>
      <c r="F271" s="110"/>
      <c r="G271" s="110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</row>
    <row r="272" spans="1:27" ht="13.6" x14ac:dyDescent="0.2">
      <c r="A272" s="96"/>
      <c r="B272" s="96"/>
      <c r="C272" s="109"/>
      <c r="D272" s="109"/>
      <c r="E272" s="109"/>
      <c r="F272" s="110"/>
      <c r="G272" s="110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</row>
    <row r="273" spans="1:27" ht="13.6" x14ac:dyDescent="0.2">
      <c r="A273" s="96"/>
      <c r="B273" s="96"/>
      <c r="C273" s="109"/>
      <c r="D273" s="109"/>
      <c r="E273" s="109"/>
      <c r="F273" s="110"/>
      <c r="G273" s="110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</row>
    <row r="274" spans="1:27" ht="13.6" x14ac:dyDescent="0.2">
      <c r="A274" s="96"/>
      <c r="B274" s="96"/>
      <c r="C274" s="109"/>
      <c r="D274" s="109"/>
      <c r="E274" s="109"/>
      <c r="F274" s="110"/>
      <c r="G274" s="110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</row>
    <row r="275" spans="1:27" ht="13.6" x14ac:dyDescent="0.2">
      <c r="A275" s="96"/>
      <c r="B275" s="96"/>
      <c r="C275" s="109"/>
      <c r="D275" s="109"/>
      <c r="E275" s="109"/>
      <c r="F275" s="110"/>
      <c r="G275" s="110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</row>
    <row r="276" spans="1:27" ht="13.6" x14ac:dyDescent="0.2">
      <c r="A276" s="96"/>
      <c r="B276" s="96"/>
      <c r="C276" s="109"/>
      <c r="D276" s="109"/>
      <c r="E276" s="109"/>
      <c r="F276" s="110"/>
      <c r="G276" s="110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</row>
    <row r="277" spans="1:27" ht="13.6" x14ac:dyDescent="0.2">
      <c r="A277" s="96"/>
      <c r="B277" s="96"/>
      <c r="C277" s="109"/>
      <c r="D277" s="109"/>
      <c r="E277" s="109"/>
      <c r="F277" s="110"/>
      <c r="G277" s="110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</row>
    <row r="278" spans="1:27" ht="13.6" x14ac:dyDescent="0.2">
      <c r="A278" s="96"/>
      <c r="B278" s="96"/>
      <c r="C278" s="109"/>
      <c r="D278" s="109"/>
      <c r="E278" s="109"/>
      <c r="F278" s="110"/>
      <c r="G278" s="110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</row>
    <row r="279" spans="1:27" ht="13.6" x14ac:dyDescent="0.2">
      <c r="A279" s="96"/>
      <c r="B279" s="96"/>
      <c r="C279" s="109"/>
      <c r="D279" s="109"/>
      <c r="E279" s="109"/>
      <c r="F279" s="110"/>
      <c r="G279" s="110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</row>
    <row r="280" spans="1:27" ht="13.6" x14ac:dyDescent="0.2">
      <c r="A280" s="96"/>
      <c r="B280" s="96"/>
      <c r="C280" s="109"/>
      <c r="D280" s="109"/>
      <c r="E280" s="109"/>
      <c r="F280" s="110"/>
      <c r="G280" s="110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</row>
    <row r="281" spans="1:27" ht="13.6" x14ac:dyDescent="0.2">
      <c r="A281" s="96"/>
      <c r="B281" s="96"/>
      <c r="C281" s="109"/>
      <c r="D281" s="109"/>
      <c r="E281" s="109"/>
      <c r="F281" s="110"/>
      <c r="G281" s="110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</row>
    <row r="282" spans="1:27" ht="13.6" x14ac:dyDescent="0.2">
      <c r="A282" s="96"/>
      <c r="B282" s="96"/>
      <c r="C282" s="109"/>
      <c r="D282" s="109"/>
      <c r="E282" s="109"/>
      <c r="F282" s="110"/>
      <c r="G282" s="110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</row>
    <row r="283" spans="1:27" ht="13.6" x14ac:dyDescent="0.2">
      <c r="A283" s="96"/>
      <c r="B283" s="96"/>
      <c r="C283" s="109"/>
      <c r="D283" s="109"/>
      <c r="E283" s="109"/>
      <c r="F283" s="110"/>
      <c r="G283" s="110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</row>
    <row r="284" spans="1:27" ht="13.6" x14ac:dyDescent="0.2">
      <c r="A284" s="96"/>
      <c r="B284" s="96"/>
      <c r="C284" s="109"/>
      <c r="D284" s="109"/>
      <c r="E284" s="109"/>
      <c r="F284" s="110"/>
      <c r="G284" s="110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</row>
    <row r="285" spans="1:27" ht="13.6" x14ac:dyDescent="0.2">
      <c r="A285" s="96"/>
      <c r="B285" s="96"/>
      <c r="C285" s="109"/>
      <c r="D285" s="109"/>
      <c r="E285" s="109"/>
      <c r="F285" s="110"/>
      <c r="G285" s="110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</row>
    <row r="286" spans="1:27" ht="13.6" x14ac:dyDescent="0.2">
      <c r="A286" s="96"/>
      <c r="B286" s="96"/>
      <c r="C286" s="109"/>
      <c r="D286" s="109"/>
      <c r="E286" s="109"/>
      <c r="F286" s="110"/>
      <c r="G286" s="110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</row>
    <row r="287" spans="1:27" ht="13.6" x14ac:dyDescent="0.2">
      <c r="A287" s="96"/>
      <c r="B287" s="96"/>
      <c r="C287" s="109"/>
      <c r="D287" s="109"/>
      <c r="E287" s="109"/>
      <c r="F287" s="110"/>
      <c r="G287" s="110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</row>
    <row r="288" spans="1:27" ht="13.6" x14ac:dyDescent="0.2">
      <c r="A288" s="96"/>
      <c r="B288" s="96"/>
      <c r="C288" s="109"/>
      <c r="D288" s="109"/>
      <c r="E288" s="109"/>
      <c r="F288" s="110"/>
      <c r="G288" s="110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</row>
    <row r="289" spans="1:27" ht="13.6" x14ac:dyDescent="0.2">
      <c r="A289" s="96"/>
      <c r="B289" s="96"/>
      <c r="C289" s="109"/>
      <c r="D289" s="109"/>
      <c r="E289" s="109"/>
      <c r="F289" s="110"/>
      <c r="G289" s="110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</row>
    <row r="290" spans="1:27" ht="13.6" x14ac:dyDescent="0.2">
      <c r="A290" s="96"/>
      <c r="B290" s="96"/>
      <c r="C290" s="109"/>
      <c r="D290" s="109"/>
      <c r="E290" s="109"/>
      <c r="F290" s="110"/>
      <c r="G290" s="110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</row>
    <row r="291" spans="1:27" ht="13.6" x14ac:dyDescent="0.2">
      <c r="A291" s="96"/>
      <c r="B291" s="96"/>
      <c r="C291" s="109"/>
      <c r="D291" s="109"/>
      <c r="E291" s="109"/>
      <c r="F291" s="110"/>
      <c r="G291" s="110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</row>
    <row r="292" spans="1:27" ht="13.6" x14ac:dyDescent="0.2">
      <c r="A292" s="96"/>
      <c r="B292" s="96"/>
      <c r="C292" s="109"/>
      <c r="D292" s="109"/>
      <c r="E292" s="109"/>
      <c r="F292" s="110"/>
      <c r="G292" s="110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</row>
    <row r="293" spans="1:27" ht="13.6" x14ac:dyDescent="0.2">
      <c r="A293" s="96"/>
      <c r="B293" s="96"/>
      <c r="C293" s="109"/>
      <c r="D293" s="109"/>
      <c r="E293" s="109"/>
      <c r="F293" s="110"/>
      <c r="G293" s="110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</row>
    <row r="294" spans="1:27" ht="13.6" x14ac:dyDescent="0.2">
      <c r="A294" s="96"/>
      <c r="B294" s="96"/>
      <c r="C294" s="109"/>
      <c r="D294" s="109"/>
      <c r="E294" s="109"/>
      <c r="F294" s="110"/>
      <c r="G294" s="110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</row>
    <row r="295" spans="1:27" ht="13.6" x14ac:dyDescent="0.2">
      <c r="A295" s="96"/>
      <c r="B295" s="96"/>
      <c r="C295" s="109"/>
      <c r="D295" s="109"/>
      <c r="E295" s="109"/>
      <c r="F295" s="110"/>
      <c r="G295" s="110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</row>
    <row r="296" spans="1:27" ht="13.6" x14ac:dyDescent="0.2">
      <c r="A296" s="96"/>
      <c r="B296" s="96"/>
      <c r="C296" s="109"/>
      <c r="D296" s="109"/>
      <c r="E296" s="109"/>
      <c r="F296" s="110"/>
      <c r="G296" s="110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</row>
    <row r="297" spans="1:27" ht="13.6" x14ac:dyDescent="0.2">
      <c r="A297" s="96"/>
      <c r="B297" s="96"/>
      <c r="C297" s="109"/>
      <c r="D297" s="109"/>
      <c r="E297" s="109"/>
      <c r="F297" s="110"/>
      <c r="G297" s="110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</row>
    <row r="298" spans="1:27" ht="13.6" x14ac:dyDescent="0.2">
      <c r="A298" s="96"/>
      <c r="B298" s="96"/>
      <c r="C298" s="109"/>
      <c r="D298" s="109"/>
      <c r="E298" s="109"/>
      <c r="F298" s="110"/>
      <c r="G298" s="110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</row>
    <row r="299" spans="1:27" ht="13.6" x14ac:dyDescent="0.2">
      <c r="A299" s="96"/>
      <c r="B299" s="96"/>
      <c r="C299" s="109"/>
      <c r="D299" s="109"/>
      <c r="E299" s="109"/>
      <c r="F299" s="110"/>
      <c r="G299" s="110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</row>
    <row r="300" spans="1:27" ht="13.6" x14ac:dyDescent="0.2">
      <c r="A300" s="96"/>
      <c r="B300" s="96"/>
      <c r="C300" s="109"/>
      <c r="D300" s="109"/>
      <c r="E300" s="109"/>
      <c r="F300" s="110"/>
      <c r="G300" s="110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</row>
    <row r="301" spans="1:27" ht="13.6" x14ac:dyDescent="0.2">
      <c r="A301" s="96"/>
      <c r="B301" s="96"/>
      <c r="C301" s="109"/>
      <c r="D301" s="109"/>
      <c r="E301" s="109"/>
      <c r="F301" s="110"/>
      <c r="G301" s="110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</row>
    <row r="302" spans="1:27" ht="13.6" x14ac:dyDescent="0.2">
      <c r="A302" s="96"/>
      <c r="B302" s="96"/>
      <c r="C302" s="109"/>
      <c r="D302" s="109"/>
      <c r="E302" s="109"/>
      <c r="F302" s="110"/>
      <c r="G302" s="110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</row>
    <row r="303" spans="1:27" ht="13.6" x14ac:dyDescent="0.2">
      <c r="A303" s="96"/>
      <c r="B303" s="96"/>
      <c r="C303" s="109"/>
      <c r="D303" s="109"/>
      <c r="E303" s="109"/>
      <c r="F303" s="110"/>
      <c r="G303" s="110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</row>
    <row r="304" spans="1:27" ht="13.6" x14ac:dyDescent="0.2">
      <c r="A304" s="96"/>
      <c r="B304" s="96"/>
      <c r="C304" s="109"/>
      <c r="D304" s="109"/>
      <c r="E304" s="109"/>
      <c r="F304" s="110"/>
      <c r="G304" s="110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</row>
    <row r="305" spans="1:27" ht="13.6" x14ac:dyDescent="0.2">
      <c r="A305" s="96"/>
      <c r="B305" s="96"/>
      <c r="C305" s="109"/>
      <c r="D305" s="109"/>
      <c r="E305" s="109"/>
      <c r="F305" s="110"/>
      <c r="G305" s="110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</row>
    <row r="306" spans="1:27" ht="13.6" x14ac:dyDescent="0.2">
      <c r="A306" s="96"/>
      <c r="B306" s="96"/>
      <c r="C306" s="109"/>
      <c r="D306" s="109"/>
      <c r="E306" s="109"/>
      <c r="F306" s="110"/>
      <c r="G306" s="110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</row>
    <row r="307" spans="1:27" ht="13.6" x14ac:dyDescent="0.2">
      <c r="A307" s="96"/>
      <c r="B307" s="96"/>
      <c r="C307" s="109"/>
      <c r="D307" s="109"/>
      <c r="E307" s="109"/>
      <c r="F307" s="110"/>
      <c r="G307" s="110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</row>
    <row r="308" spans="1:27" ht="13.6" x14ac:dyDescent="0.2">
      <c r="A308" s="96"/>
      <c r="B308" s="96"/>
      <c r="C308" s="109"/>
      <c r="D308" s="109"/>
      <c r="E308" s="109"/>
      <c r="F308" s="110"/>
      <c r="G308" s="110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</row>
    <row r="309" spans="1:27" ht="13.6" x14ac:dyDescent="0.2">
      <c r="A309" s="96"/>
      <c r="B309" s="96"/>
      <c r="C309" s="109"/>
      <c r="D309" s="109"/>
      <c r="E309" s="109"/>
      <c r="F309" s="110"/>
      <c r="G309" s="110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</row>
    <row r="310" spans="1:27" ht="13.6" x14ac:dyDescent="0.2">
      <c r="A310" s="96"/>
      <c r="B310" s="96"/>
      <c r="C310" s="109"/>
      <c r="D310" s="109"/>
      <c r="E310" s="109"/>
      <c r="F310" s="110"/>
      <c r="G310" s="110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</row>
    <row r="311" spans="1:27" ht="13.6" x14ac:dyDescent="0.2">
      <c r="A311" s="96"/>
      <c r="B311" s="96"/>
      <c r="C311" s="109"/>
      <c r="D311" s="109"/>
      <c r="E311" s="109"/>
      <c r="F311" s="110"/>
      <c r="G311" s="110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</row>
    <row r="312" spans="1:27" ht="13.6" x14ac:dyDescent="0.2">
      <c r="A312" s="96"/>
      <c r="B312" s="96"/>
      <c r="C312" s="109"/>
      <c r="D312" s="109"/>
      <c r="E312" s="109"/>
      <c r="F312" s="110"/>
      <c r="G312" s="110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</row>
    <row r="313" spans="1:27" ht="13.6" x14ac:dyDescent="0.2">
      <c r="A313" s="96"/>
      <c r="B313" s="96"/>
      <c r="C313" s="109"/>
      <c r="D313" s="109"/>
      <c r="E313" s="109"/>
      <c r="F313" s="110"/>
      <c r="G313" s="110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</row>
    <row r="314" spans="1:27" ht="13.6" x14ac:dyDescent="0.2">
      <c r="A314" s="96"/>
      <c r="B314" s="96"/>
      <c r="C314" s="109"/>
      <c r="D314" s="109"/>
      <c r="E314" s="109"/>
      <c r="F314" s="110"/>
      <c r="G314" s="110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</row>
    <row r="315" spans="1:27" ht="13.6" x14ac:dyDescent="0.2">
      <c r="A315" s="96"/>
      <c r="B315" s="96"/>
      <c r="C315" s="109"/>
      <c r="D315" s="109"/>
      <c r="E315" s="109"/>
      <c r="F315" s="110"/>
      <c r="G315" s="110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</row>
    <row r="316" spans="1:27" ht="13.6" x14ac:dyDescent="0.2">
      <c r="A316" s="96"/>
      <c r="B316" s="96"/>
      <c r="C316" s="109"/>
      <c r="D316" s="109"/>
      <c r="E316" s="109"/>
      <c r="F316" s="110"/>
      <c r="G316" s="110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</row>
    <row r="317" spans="1:27" ht="13.6" x14ac:dyDescent="0.2">
      <c r="A317" s="96"/>
      <c r="B317" s="96"/>
      <c r="C317" s="109"/>
      <c r="D317" s="109"/>
      <c r="E317" s="109"/>
      <c r="F317" s="110"/>
      <c r="G317" s="110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</row>
    <row r="318" spans="1:27" ht="13.6" x14ac:dyDescent="0.2">
      <c r="A318" s="96"/>
      <c r="B318" s="96"/>
      <c r="C318" s="109"/>
      <c r="D318" s="109"/>
      <c r="E318" s="109"/>
      <c r="F318" s="110"/>
      <c r="G318" s="110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</row>
    <row r="319" spans="1:27" ht="13.6" x14ac:dyDescent="0.2">
      <c r="A319" s="96"/>
      <c r="B319" s="96"/>
      <c r="C319" s="109"/>
      <c r="D319" s="109"/>
      <c r="E319" s="109"/>
      <c r="F319" s="110"/>
      <c r="G319" s="110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</row>
    <row r="320" spans="1:27" ht="13.6" x14ac:dyDescent="0.2">
      <c r="A320" s="96"/>
      <c r="B320" s="96"/>
      <c r="C320" s="109"/>
      <c r="D320" s="109"/>
      <c r="E320" s="109"/>
      <c r="F320" s="110"/>
      <c r="G320" s="110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</row>
    <row r="321" spans="1:27" ht="13.6" x14ac:dyDescent="0.2">
      <c r="A321" s="96"/>
      <c r="B321" s="96"/>
      <c r="C321" s="109"/>
      <c r="D321" s="109"/>
      <c r="E321" s="109"/>
      <c r="F321" s="110"/>
      <c r="G321" s="110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</row>
    <row r="322" spans="1:27" ht="13.6" x14ac:dyDescent="0.2">
      <c r="A322" s="96"/>
      <c r="B322" s="96"/>
      <c r="C322" s="109"/>
      <c r="D322" s="109"/>
      <c r="E322" s="109"/>
      <c r="F322" s="110"/>
      <c r="G322" s="110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</row>
    <row r="323" spans="1:27" ht="13.6" x14ac:dyDescent="0.2">
      <c r="A323" s="96"/>
      <c r="B323" s="96"/>
      <c r="C323" s="109"/>
      <c r="D323" s="109"/>
      <c r="E323" s="109"/>
      <c r="F323" s="110"/>
      <c r="G323" s="110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</row>
    <row r="324" spans="1:27" ht="13.6" x14ac:dyDescent="0.2">
      <c r="A324" s="96"/>
      <c r="B324" s="96"/>
      <c r="C324" s="109"/>
      <c r="D324" s="109"/>
      <c r="E324" s="109"/>
      <c r="F324" s="110"/>
      <c r="G324" s="110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</row>
    <row r="325" spans="1:27" ht="13.6" x14ac:dyDescent="0.2">
      <c r="A325" s="96"/>
      <c r="B325" s="96"/>
      <c r="C325" s="109"/>
      <c r="D325" s="109"/>
      <c r="E325" s="109"/>
      <c r="F325" s="110"/>
      <c r="G325" s="110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</row>
    <row r="326" spans="1:27" ht="13.6" x14ac:dyDescent="0.2">
      <c r="A326" s="96"/>
      <c r="B326" s="96"/>
      <c r="C326" s="109"/>
      <c r="D326" s="109"/>
      <c r="E326" s="109"/>
      <c r="F326" s="110"/>
      <c r="G326" s="110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</row>
    <row r="327" spans="1:27" ht="13.6" x14ac:dyDescent="0.2">
      <c r="A327" s="96"/>
      <c r="B327" s="96"/>
      <c r="C327" s="109"/>
      <c r="D327" s="109"/>
      <c r="E327" s="109"/>
      <c r="F327" s="110"/>
      <c r="G327" s="110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</row>
    <row r="328" spans="1:27" ht="13.6" x14ac:dyDescent="0.2">
      <c r="A328" s="96"/>
      <c r="B328" s="96"/>
      <c r="C328" s="109"/>
      <c r="D328" s="109"/>
      <c r="E328" s="109"/>
      <c r="F328" s="110"/>
      <c r="G328" s="110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</row>
    <row r="329" spans="1:27" ht="13.6" x14ac:dyDescent="0.2">
      <c r="A329" s="96"/>
      <c r="B329" s="96"/>
      <c r="C329" s="109"/>
      <c r="D329" s="109"/>
      <c r="E329" s="109"/>
      <c r="F329" s="110"/>
      <c r="G329" s="110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</row>
    <row r="330" spans="1:27" ht="13.6" x14ac:dyDescent="0.2">
      <c r="A330" s="96"/>
      <c r="B330" s="96"/>
      <c r="C330" s="109"/>
      <c r="D330" s="109"/>
      <c r="E330" s="109"/>
      <c r="F330" s="110"/>
      <c r="G330" s="110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</row>
    <row r="331" spans="1:27" ht="13.6" x14ac:dyDescent="0.2">
      <c r="A331" s="96"/>
      <c r="B331" s="96"/>
      <c r="C331" s="109"/>
      <c r="D331" s="109"/>
      <c r="E331" s="109"/>
      <c r="F331" s="110"/>
      <c r="G331" s="110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</row>
    <row r="332" spans="1:27" ht="13.6" x14ac:dyDescent="0.2">
      <c r="A332" s="96"/>
      <c r="B332" s="96"/>
      <c r="C332" s="109"/>
      <c r="D332" s="109"/>
      <c r="E332" s="109"/>
      <c r="F332" s="110"/>
      <c r="G332" s="110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</row>
    <row r="333" spans="1:27" ht="13.6" x14ac:dyDescent="0.2">
      <c r="A333" s="96"/>
      <c r="B333" s="96"/>
      <c r="C333" s="109"/>
      <c r="D333" s="109"/>
      <c r="E333" s="109"/>
      <c r="F333" s="110"/>
      <c r="G333" s="110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</row>
    <row r="334" spans="1:27" ht="13.6" x14ac:dyDescent="0.2">
      <c r="A334" s="96"/>
      <c r="B334" s="96"/>
      <c r="C334" s="109"/>
      <c r="D334" s="109"/>
      <c r="E334" s="109"/>
      <c r="F334" s="110"/>
      <c r="G334" s="110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</row>
    <row r="335" spans="1:27" ht="13.6" x14ac:dyDescent="0.2">
      <c r="A335" s="96"/>
      <c r="B335" s="96"/>
      <c r="C335" s="109"/>
      <c r="D335" s="109"/>
      <c r="E335" s="109"/>
      <c r="F335" s="110"/>
      <c r="G335" s="110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</row>
    <row r="336" spans="1:27" ht="13.6" x14ac:dyDescent="0.2">
      <c r="A336" s="96"/>
      <c r="B336" s="96"/>
      <c r="C336" s="109"/>
      <c r="D336" s="109"/>
      <c r="E336" s="109"/>
      <c r="F336" s="110"/>
      <c r="G336" s="110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</row>
    <row r="337" spans="1:27" ht="13.6" x14ac:dyDescent="0.2">
      <c r="A337" s="96"/>
      <c r="B337" s="96"/>
      <c r="C337" s="109"/>
      <c r="D337" s="109"/>
      <c r="E337" s="109"/>
      <c r="F337" s="110"/>
      <c r="G337" s="110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</row>
    <row r="338" spans="1:27" ht="13.6" x14ac:dyDescent="0.2">
      <c r="A338" s="96"/>
      <c r="B338" s="96"/>
      <c r="C338" s="109"/>
      <c r="D338" s="109"/>
      <c r="E338" s="109"/>
      <c r="F338" s="110"/>
      <c r="G338" s="110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</row>
    <row r="339" spans="1:27" ht="13.6" x14ac:dyDescent="0.2">
      <c r="A339" s="96"/>
      <c r="B339" s="96"/>
      <c r="C339" s="109"/>
      <c r="D339" s="109"/>
      <c r="E339" s="109"/>
      <c r="F339" s="110"/>
      <c r="G339" s="110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</row>
    <row r="340" spans="1:27" ht="13.6" x14ac:dyDescent="0.2">
      <c r="A340" s="96"/>
      <c r="B340" s="96"/>
      <c r="C340" s="109"/>
      <c r="D340" s="109"/>
      <c r="E340" s="109"/>
      <c r="F340" s="110"/>
      <c r="G340" s="110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</row>
    <row r="341" spans="1:27" ht="13.6" x14ac:dyDescent="0.2">
      <c r="A341" s="96"/>
      <c r="B341" s="96"/>
      <c r="C341" s="109"/>
      <c r="D341" s="109"/>
      <c r="E341" s="109"/>
      <c r="F341" s="110"/>
      <c r="G341" s="110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</row>
    <row r="342" spans="1:27" ht="13.6" x14ac:dyDescent="0.2">
      <c r="A342" s="96"/>
      <c r="B342" s="96"/>
      <c r="C342" s="109"/>
      <c r="D342" s="109"/>
      <c r="E342" s="109"/>
      <c r="F342" s="110"/>
      <c r="G342" s="110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</row>
    <row r="343" spans="1:27" ht="13.6" x14ac:dyDescent="0.2">
      <c r="A343" s="96"/>
      <c r="B343" s="96"/>
      <c r="C343" s="109"/>
      <c r="D343" s="109"/>
      <c r="E343" s="109"/>
      <c r="F343" s="110"/>
      <c r="G343" s="110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</row>
    <row r="344" spans="1:27" ht="13.6" x14ac:dyDescent="0.2">
      <c r="A344" s="96"/>
      <c r="B344" s="96"/>
      <c r="C344" s="109"/>
      <c r="D344" s="109"/>
      <c r="E344" s="109"/>
      <c r="F344" s="110"/>
      <c r="G344" s="110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</row>
    <row r="345" spans="1:27" ht="13.6" x14ac:dyDescent="0.2">
      <c r="A345" s="96"/>
      <c r="B345" s="96"/>
      <c r="C345" s="109"/>
      <c r="D345" s="109"/>
      <c r="E345" s="109"/>
      <c r="F345" s="110"/>
      <c r="G345" s="110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</row>
    <row r="346" spans="1:27" ht="13.6" x14ac:dyDescent="0.2">
      <c r="A346" s="96"/>
      <c r="B346" s="96"/>
      <c r="C346" s="109"/>
      <c r="D346" s="109"/>
      <c r="E346" s="109"/>
      <c r="F346" s="110"/>
      <c r="G346" s="110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</row>
    <row r="347" spans="1:27" ht="13.6" x14ac:dyDescent="0.2">
      <c r="A347" s="96"/>
      <c r="B347" s="96"/>
      <c r="C347" s="109"/>
      <c r="D347" s="109"/>
      <c r="E347" s="109"/>
      <c r="F347" s="110"/>
      <c r="G347" s="110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</row>
    <row r="348" spans="1:27" ht="13.6" x14ac:dyDescent="0.2">
      <c r="A348" s="96"/>
      <c r="B348" s="96"/>
      <c r="C348" s="109"/>
      <c r="D348" s="109"/>
      <c r="E348" s="109"/>
      <c r="F348" s="110"/>
      <c r="G348" s="110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</row>
    <row r="349" spans="1:27" ht="13.6" x14ac:dyDescent="0.2">
      <c r="A349" s="96"/>
      <c r="B349" s="96"/>
      <c r="C349" s="109"/>
      <c r="D349" s="109"/>
      <c r="E349" s="109"/>
      <c r="F349" s="110"/>
      <c r="G349" s="110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</row>
    <row r="350" spans="1:27" ht="13.6" x14ac:dyDescent="0.2">
      <c r="A350" s="96"/>
      <c r="B350" s="96"/>
      <c r="C350" s="109"/>
      <c r="D350" s="109"/>
      <c r="E350" s="109"/>
      <c r="F350" s="110"/>
      <c r="G350" s="110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</row>
    <row r="351" spans="1:27" ht="13.6" x14ac:dyDescent="0.2">
      <c r="A351" s="96"/>
      <c r="B351" s="96"/>
      <c r="C351" s="109"/>
      <c r="D351" s="109"/>
      <c r="E351" s="109"/>
      <c r="F351" s="110"/>
      <c r="G351" s="110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</row>
    <row r="352" spans="1:27" ht="13.6" x14ac:dyDescent="0.2">
      <c r="A352" s="96"/>
      <c r="B352" s="96"/>
      <c r="C352" s="109"/>
      <c r="D352" s="109"/>
      <c r="E352" s="109"/>
      <c r="F352" s="110"/>
      <c r="G352" s="110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</row>
    <row r="353" spans="1:27" ht="13.6" x14ac:dyDescent="0.2">
      <c r="A353" s="96"/>
      <c r="B353" s="96"/>
      <c r="C353" s="109"/>
      <c r="D353" s="109"/>
      <c r="E353" s="109"/>
      <c r="F353" s="110"/>
      <c r="G353" s="110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</row>
    <row r="354" spans="1:27" ht="13.6" x14ac:dyDescent="0.2">
      <c r="A354" s="96"/>
      <c r="B354" s="96"/>
      <c r="C354" s="109"/>
      <c r="D354" s="109"/>
      <c r="E354" s="109"/>
      <c r="F354" s="110"/>
      <c r="G354" s="110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</row>
    <row r="355" spans="1:27" ht="13.6" x14ac:dyDescent="0.2">
      <c r="A355" s="96"/>
      <c r="B355" s="96"/>
      <c r="C355" s="109"/>
      <c r="D355" s="109"/>
      <c r="E355" s="109"/>
      <c r="F355" s="110"/>
      <c r="G355" s="110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</row>
    <row r="356" spans="1:27" ht="13.6" x14ac:dyDescent="0.2">
      <c r="A356" s="96"/>
      <c r="B356" s="96"/>
      <c r="C356" s="109"/>
      <c r="D356" s="109"/>
      <c r="E356" s="109"/>
      <c r="F356" s="110"/>
      <c r="G356" s="110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</row>
    <row r="357" spans="1:27" ht="13.6" x14ac:dyDescent="0.2">
      <c r="A357" s="96"/>
      <c r="B357" s="96"/>
      <c r="C357" s="109"/>
      <c r="D357" s="109"/>
      <c r="E357" s="109"/>
      <c r="F357" s="110"/>
      <c r="G357" s="110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</row>
    <row r="358" spans="1:27" ht="13.6" x14ac:dyDescent="0.2">
      <c r="A358" s="96"/>
      <c r="B358" s="96"/>
      <c r="C358" s="109"/>
      <c r="D358" s="109"/>
      <c r="E358" s="109"/>
      <c r="F358" s="110"/>
      <c r="G358" s="110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</row>
    <row r="359" spans="1:27" ht="13.6" x14ac:dyDescent="0.2">
      <c r="A359" s="96"/>
      <c r="B359" s="96"/>
      <c r="C359" s="109"/>
      <c r="D359" s="109"/>
      <c r="E359" s="109"/>
      <c r="F359" s="110"/>
      <c r="G359" s="110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</row>
    <row r="360" spans="1:27" ht="13.6" x14ac:dyDescent="0.2">
      <c r="A360" s="96"/>
      <c r="B360" s="96"/>
      <c r="C360" s="109"/>
      <c r="D360" s="109"/>
      <c r="E360" s="109"/>
      <c r="F360" s="110"/>
      <c r="G360" s="110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</row>
    <row r="361" spans="1:27" ht="13.6" x14ac:dyDescent="0.2">
      <c r="A361" s="96"/>
      <c r="B361" s="96"/>
      <c r="C361" s="109"/>
      <c r="D361" s="109"/>
      <c r="E361" s="109"/>
      <c r="F361" s="110"/>
      <c r="G361" s="110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</row>
    <row r="362" spans="1:27" ht="13.6" x14ac:dyDescent="0.2">
      <c r="A362" s="96"/>
      <c r="B362" s="96"/>
      <c r="C362" s="109"/>
      <c r="D362" s="109"/>
      <c r="E362" s="109"/>
      <c r="F362" s="110"/>
      <c r="G362" s="110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</row>
    <row r="363" spans="1:27" ht="13.6" x14ac:dyDescent="0.2">
      <c r="A363" s="96"/>
      <c r="B363" s="96"/>
      <c r="C363" s="109"/>
      <c r="D363" s="109"/>
      <c r="E363" s="109"/>
      <c r="F363" s="110"/>
      <c r="G363" s="110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</row>
    <row r="364" spans="1:27" ht="13.6" x14ac:dyDescent="0.2">
      <c r="A364" s="96"/>
      <c r="B364" s="96"/>
      <c r="C364" s="109"/>
      <c r="D364" s="109"/>
      <c r="E364" s="109"/>
      <c r="F364" s="110"/>
      <c r="G364" s="110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</row>
    <row r="365" spans="1:27" ht="13.6" x14ac:dyDescent="0.2">
      <c r="A365" s="96"/>
      <c r="B365" s="96"/>
      <c r="C365" s="109"/>
      <c r="D365" s="109"/>
      <c r="E365" s="109"/>
      <c r="F365" s="110"/>
      <c r="G365" s="110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</row>
    <row r="366" spans="1:27" ht="13.6" x14ac:dyDescent="0.2">
      <c r="A366" s="96"/>
      <c r="B366" s="96"/>
      <c r="C366" s="109"/>
      <c r="D366" s="109"/>
      <c r="E366" s="109"/>
      <c r="F366" s="110"/>
      <c r="G366" s="110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</row>
    <row r="367" spans="1:27" ht="13.6" x14ac:dyDescent="0.2">
      <c r="A367" s="96"/>
      <c r="B367" s="96"/>
      <c r="C367" s="109"/>
      <c r="D367" s="109"/>
      <c r="E367" s="109"/>
      <c r="F367" s="110"/>
      <c r="G367" s="110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</row>
    <row r="368" spans="1:27" ht="13.6" x14ac:dyDescent="0.2">
      <c r="A368" s="96"/>
      <c r="B368" s="96"/>
      <c r="C368" s="109"/>
      <c r="D368" s="109"/>
      <c r="E368" s="109"/>
      <c r="F368" s="110"/>
      <c r="G368" s="110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</row>
    <row r="369" spans="1:27" ht="13.6" x14ac:dyDescent="0.2">
      <c r="A369" s="96"/>
      <c r="B369" s="96"/>
      <c r="C369" s="109"/>
      <c r="D369" s="109"/>
      <c r="E369" s="109"/>
      <c r="F369" s="110"/>
      <c r="G369" s="110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</row>
    <row r="370" spans="1:27" ht="13.6" x14ac:dyDescent="0.2">
      <c r="A370" s="96"/>
      <c r="B370" s="96"/>
      <c r="C370" s="109"/>
      <c r="D370" s="109"/>
      <c r="E370" s="109"/>
      <c r="F370" s="110"/>
      <c r="G370" s="110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</row>
    <row r="371" spans="1:27" ht="13.6" x14ac:dyDescent="0.2">
      <c r="A371" s="96"/>
      <c r="B371" s="96"/>
      <c r="C371" s="109"/>
      <c r="D371" s="109"/>
      <c r="E371" s="109"/>
      <c r="F371" s="110"/>
      <c r="G371" s="110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</row>
    <row r="372" spans="1:27" ht="13.6" x14ac:dyDescent="0.2">
      <c r="A372" s="96"/>
      <c r="B372" s="96"/>
      <c r="C372" s="109"/>
      <c r="D372" s="109"/>
      <c r="E372" s="109"/>
      <c r="F372" s="110"/>
      <c r="G372" s="110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</row>
    <row r="373" spans="1:27" ht="13.6" x14ac:dyDescent="0.2">
      <c r="A373" s="96"/>
      <c r="B373" s="96"/>
      <c r="C373" s="109"/>
      <c r="D373" s="109"/>
      <c r="E373" s="109"/>
      <c r="F373" s="110"/>
      <c r="G373" s="110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</row>
    <row r="374" spans="1:27" ht="13.6" x14ac:dyDescent="0.2">
      <c r="A374" s="96"/>
      <c r="B374" s="96"/>
      <c r="C374" s="109"/>
      <c r="D374" s="109"/>
      <c r="E374" s="109"/>
      <c r="F374" s="110"/>
      <c r="G374" s="110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</row>
    <row r="375" spans="1:27" ht="13.6" x14ac:dyDescent="0.2">
      <c r="A375" s="96"/>
      <c r="B375" s="96"/>
      <c r="C375" s="109"/>
      <c r="D375" s="109"/>
      <c r="E375" s="109"/>
      <c r="F375" s="110"/>
      <c r="G375" s="110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</row>
    <row r="376" spans="1:27" ht="13.6" x14ac:dyDescent="0.2">
      <c r="A376" s="96"/>
      <c r="B376" s="96"/>
      <c r="C376" s="109"/>
      <c r="D376" s="109"/>
      <c r="E376" s="109"/>
      <c r="F376" s="110"/>
      <c r="G376" s="110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</row>
    <row r="377" spans="1:27" ht="13.6" x14ac:dyDescent="0.2">
      <c r="A377" s="96"/>
      <c r="B377" s="96"/>
      <c r="C377" s="109"/>
      <c r="D377" s="109"/>
      <c r="E377" s="109"/>
      <c r="F377" s="110"/>
      <c r="G377" s="110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</row>
    <row r="378" spans="1:27" ht="13.6" x14ac:dyDescent="0.2">
      <c r="A378" s="96"/>
      <c r="B378" s="96"/>
      <c r="C378" s="109"/>
      <c r="D378" s="109"/>
      <c r="E378" s="109"/>
      <c r="F378" s="110"/>
      <c r="G378" s="110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</row>
    <row r="379" spans="1:27" ht="13.6" x14ac:dyDescent="0.2">
      <c r="A379" s="96"/>
      <c r="B379" s="96"/>
      <c r="C379" s="109"/>
      <c r="D379" s="109"/>
      <c r="E379" s="109"/>
      <c r="F379" s="110"/>
      <c r="G379" s="110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</row>
    <row r="380" spans="1:27" ht="13.6" x14ac:dyDescent="0.2">
      <c r="A380" s="96"/>
      <c r="B380" s="96"/>
      <c r="C380" s="109"/>
      <c r="D380" s="109"/>
      <c r="E380" s="109"/>
      <c r="F380" s="110"/>
      <c r="G380" s="110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</row>
    <row r="381" spans="1:27" ht="13.6" x14ac:dyDescent="0.2">
      <c r="A381" s="96"/>
      <c r="B381" s="96"/>
      <c r="C381" s="109"/>
      <c r="D381" s="109"/>
      <c r="E381" s="109"/>
      <c r="F381" s="110"/>
      <c r="G381" s="110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</row>
    <row r="382" spans="1:27" ht="13.6" x14ac:dyDescent="0.2">
      <c r="A382" s="96"/>
      <c r="B382" s="96"/>
      <c r="C382" s="109"/>
      <c r="D382" s="109"/>
      <c r="E382" s="109"/>
      <c r="F382" s="110"/>
      <c r="G382" s="110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</row>
    <row r="383" spans="1:27" ht="13.6" x14ac:dyDescent="0.2">
      <c r="A383" s="96"/>
      <c r="B383" s="96"/>
      <c r="C383" s="109"/>
      <c r="D383" s="109"/>
      <c r="E383" s="109"/>
      <c r="F383" s="110"/>
      <c r="G383" s="110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</row>
    <row r="384" spans="1:27" ht="13.6" x14ac:dyDescent="0.2">
      <c r="A384" s="96"/>
      <c r="B384" s="96"/>
      <c r="C384" s="109"/>
      <c r="D384" s="109"/>
      <c r="E384" s="109"/>
      <c r="F384" s="110"/>
      <c r="G384" s="110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</row>
    <row r="385" spans="1:27" ht="13.6" x14ac:dyDescent="0.2">
      <c r="A385" s="96"/>
      <c r="B385" s="96"/>
      <c r="C385" s="109"/>
      <c r="D385" s="109"/>
      <c r="E385" s="109"/>
      <c r="F385" s="110"/>
      <c r="G385" s="110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</row>
    <row r="386" spans="1:27" ht="13.6" x14ac:dyDescent="0.2">
      <c r="A386" s="96"/>
      <c r="B386" s="96"/>
      <c r="C386" s="109"/>
      <c r="D386" s="109"/>
      <c r="E386" s="109"/>
      <c r="F386" s="110"/>
      <c r="G386" s="110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</row>
    <row r="387" spans="1:27" ht="13.6" x14ac:dyDescent="0.2">
      <c r="A387" s="96"/>
      <c r="B387" s="96"/>
      <c r="C387" s="109"/>
      <c r="D387" s="109"/>
      <c r="E387" s="109"/>
      <c r="F387" s="110"/>
      <c r="G387" s="110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</row>
    <row r="388" spans="1:27" ht="13.6" x14ac:dyDescent="0.2">
      <c r="A388" s="96"/>
      <c r="B388" s="96"/>
      <c r="C388" s="109"/>
      <c r="D388" s="109"/>
      <c r="E388" s="109"/>
      <c r="F388" s="110"/>
      <c r="G388" s="110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</row>
    <row r="389" spans="1:27" ht="13.6" x14ac:dyDescent="0.2">
      <c r="A389" s="96"/>
      <c r="B389" s="96"/>
      <c r="C389" s="109"/>
      <c r="D389" s="109"/>
      <c r="E389" s="109"/>
      <c r="F389" s="110"/>
      <c r="G389" s="110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</row>
    <row r="390" spans="1:27" ht="13.6" x14ac:dyDescent="0.2">
      <c r="A390" s="96"/>
      <c r="B390" s="96"/>
      <c r="C390" s="109"/>
      <c r="D390" s="109"/>
      <c r="E390" s="109"/>
      <c r="F390" s="110"/>
      <c r="G390" s="110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</row>
    <row r="391" spans="1:27" ht="13.6" x14ac:dyDescent="0.2">
      <c r="A391" s="96"/>
      <c r="B391" s="96"/>
      <c r="C391" s="109"/>
      <c r="D391" s="109"/>
      <c r="E391" s="109"/>
      <c r="F391" s="110"/>
      <c r="G391" s="110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</row>
    <row r="392" spans="1:27" ht="13.6" x14ac:dyDescent="0.2">
      <c r="A392" s="96"/>
      <c r="B392" s="96"/>
      <c r="C392" s="109"/>
      <c r="D392" s="109"/>
      <c r="E392" s="109"/>
      <c r="F392" s="110"/>
      <c r="G392" s="110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</row>
    <row r="393" spans="1:27" ht="13.6" x14ac:dyDescent="0.2">
      <c r="A393" s="96"/>
      <c r="B393" s="96"/>
      <c r="C393" s="109"/>
      <c r="D393" s="109"/>
      <c r="E393" s="109"/>
      <c r="F393" s="110"/>
      <c r="G393" s="110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</row>
    <row r="394" spans="1:27" ht="13.6" x14ac:dyDescent="0.2">
      <c r="A394" s="96"/>
      <c r="B394" s="96"/>
      <c r="C394" s="109"/>
      <c r="D394" s="109"/>
      <c r="E394" s="109"/>
      <c r="F394" s="110"/>
      <c r="G394" s="110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</row>
    <row r="395" spans="1:27" ht="13.6" x14ac:dyDescent="0.2">
      <c r="A395" s="96"/>
      <c r="B395" s="96"/>
      <c r="C395" s="109"/>
      <c r="D395" s="109"/>
      <c r="E395" s="109"/>
      <c r="F395" s="110"/>
      <c r="G395" s="110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</row>
    <row r="396" spans="1:27" ht="13.6" x14ac:dyDescent="0.2">
      <c r="A396" s="96"/>
      <c r="B396" s="96"/>
      <c r="C396" s="109"/>
      <c r="D396" s="109"/>
      <c r="E396" s="109"/>
      <c r="F396" s="110"/>
      <c r="G396" s="110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</row>
    <row r="397" spans="1:27" ht="13.6" x14ac:dyDescent="0.2">
      <c r="A397" s="96"/>
      <c r="B397" s="96"/>
      <c r="C397" s="109"/>
      <c r="D397" s="109"/>
      <c r="E397" s="109"/>
      <c r="F397" s="110"/>
      <c r="G397" s="110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</row>
    <row r="398" spans="1:27" ht="13.6" x14ac:dyDescent="0.2">
      <c r="A398" s="96"/>
      <c r="B398" s="96"/>
      <c r="C398" s="109"/>
      <c r="D398" s="109"/>
      <c r="E398" s="109"/>
      <c r="F398" s="110"/>
      <c r="G398" s="110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</row>
    <row r="399" spans="1:27" ht="13.6" x14ac:dyDescent="0.2">
      <c r="A399" s="96"/>
      <c r="B399" s="96"/>
      <c r="C399" s="109"/>
      <c r="D399" s="109"/>
      <c r="E399" s="109"/>
      <c r="F399" s="110"/>
      <c r="G399" s="110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</row>
    <row r="400" spans="1:27" ht="13.6" x14ac:dyDescent="0.2">
      <c r="A400" s="96"/>
      <c r="B400" s="96"/>
      <c r="C400" s="109"/>
      <c r="D400" s="109"/>
      <c r="E400" s="109"/>
      <c r="F400" s="110"/>
      <c r="G400" s="110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</row>
    <row r="401" spans="1:27" ht="13.6" x14ac:dyDescent="0.2">
      <c r="A401" s="96"/>
      <c r="B401" s="96"/>
      <c r="C401" s="109"/>
      <c r="D401" s="109"/>
      <c r="E401" s="109"/>
      <c r="F401" s="110"/>
      <c r="G401" s="110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</row>
    <row r="402" spans="1:27" ht="13.6" x14ac:dyDescent="0.2">
      <c r="A402" s="96"/>
      <c r="B402" s="96"/>
      <c r="C402" s="109"/>
      <c r="D402" s="109"/>
      <c r="E402" s="109"/>
      <c r="F402" s="110"/>
      <c r="G402" s="110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</row>
    <row r="403" spans="1:27" ht="13.6" x14ac:dyDescent="0.2">
      <c r="A403" s="96"/>
      <c r="B403" s="96"/>
      <c r="C403" s="109"/>
      <c r="D403" s="109"/>
      <c r="E403" s="109"/>
      <c r="F403" s="110"/>
      <c r="G403" s="110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</row>
    <row r="404" spans="1:27" ht="13.6" x14ac:dyDescent="0.2">
      <c r="A404" s="96"/>
      <c r="B404" s="96"/>
      <c r="C404" s="109"/>
      <c r="D404" s="109"/>
      <c r="E404" s="109"/>
      <c r="F404" s="110"/>
      <c r="G404" s="110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</row>
    <row r="405" spans="1:27" ht="13.6" x14ac:dyDescent="0.2">
      <c r="A405" s="96"/>
      <c r="B405" s="96"/>
      <c r="C405" s="109"/>
      <c r="D405" s="109"/>
      <c r="E405" s="109"/>
      <c r="F405" s="110"/>
      <c r="G405" s="110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</row>
    <row r="406" spans="1:27" ht="13.6" x14ac:dyDescent="0.2">
      <c r="A406" s="96"/>
      <c r="B406" s="96"/>
      <c r="C406" s="109"/>
      <c r="D406" s="109"/>
      <c r="E406" s="109"/>
      <c r="F406" s="110"/>
      <c r="G406" s="110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</row>
    <row r="407" spans="1:27" ht="13.6" x14ac:dyDescent="0.2">
      <c r="A407" s="96"/>
      <c r="B407" s="96"/>
      <c r="C407" s="109"/>
      <c r="D407" s="109"/>
      <c r="E407" s="109"/>
      <c r="F407" s="110"/>
      <c r="G407" s="110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</row>
    <row r="408" spans="1:27" ht="13.6" x14ac:dyDescent="0.2">
      <c r="A408" s="96"/>
      <c r="B408" s="96"/>
      <c r="C408" s="109"/>
      <c r="D408" s="109"/>
      <c r="E408" s="109"/>
      <c r="F408" s="110"/>
      <c r="G408" s="110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</row>
    <row r="409" spans="1:27" ht="13.6" x14ac:dyDescent="0.2">
      <c r="A409" s="96"/>
      <c r="B409" s="96"/>
      <c r="C409" s="109"/>
      <c r="D409" s="109"/>
      <c r="E409" s="109"/>
      <c r="F409" s="110"/>
      <c r="G409" s="110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</row>
    <row r="410" spans="1:27" ht="13.6" x14ac:dyDescent="0.2">
      <c r="A410" s="96"/>
      <c r="B410" s="96"/>
      <c r="C410" s="109"/>
      <c r="D410" s="109"/>
      <c r="E410" s="109"/>
      <c r="F410" s="110"/>
      <c r="G410" s="110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</row>
    <row r="411" spans="1:27" ht="13.6" x14ac:dyDescent="0.2">
      <c r="A411" s="96"/>
      <c r="B411" s="96"/>
      <c r="C411" s="109"/>
      <c r="D411" s="109"/>
      <c r="E411" s="109"/>
      <c r="F411" s="110"/>
      <c r="G411" s="110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</row>
    <row r="412" spans="1:27" ht="13.6" x14ac:dyDescent="0.2">
      <c r="A412" s="96"/>
      <c r="B412" s="96"/>
      <c r="C412" s="109"/>
      <c r="D412" s="109"/>
      <c r="E412" s="109"/>
      <c r="F412" s="110"/>
      <c r="G412" s="110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</row>
    <row r="413" spans="1:27" ht="13.6" x14ac:dyDescent="0.2">
      <c r="A413" s="96"/>
      <c r="B413" s="96"/>
      <c r="C413" s="109"/>
      <c r="D413" s="109"/>
      <c r="E413" s="109"/>
      <c r="F413" s="110"/>
      <c r="G413" s="110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</row>
    <row r="414" spans="1:27" ht="13.6" x14ac:dyDescent="0.2">
      <c r="A414" s="96"/>
      <c r="B414" s="96"/>
      <c r="C414" s="109"/>
      <c r="D414" s="109"/>
      <c r="E414" s="109"/>
      <c r="F414" s="110"/>
      <c r="G414" s="110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</row>
    <row r="415" spans="1:27" ht="13.6" x14ac:dyDescent="0.2">
      <c r="A415" s="96"/>
      <c r="B415" s="96"/>
      <c r="C415" s="109"/>
      <c r="D415" s="109"/>
      <c r="E415" s="109"/>
      <c r="F415" s="110"/>
      <c r="G415" s="110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</row>
    <row r="416" spans="1:27" ht="13.6" x14ac:dyDescent="0.2">
      <c r="A416" s="96"/>
      <c r="B416" s="96"/>
      <c r="C416" s="109"/>
      <c r="D416" s="109"/>
      <c r="E416" s="109"/>
      <c r="F416" s="110"/>
      <c r="G416" s="110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</row>
    <row r="417" spans="1:27" ht="13.6" x14ac:dyDescent="0.2">
      <c r="A417" s="96"/>
      <c r="B417" s="96"/>
      <c r="C417" s="109"/>
      <c r="D417" s="109"/>
      <c r="E417" s="109"/>
      <c r="F417" s="110"/>
      <c r="G417" s="110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</row>
    <row r="418" spans="1:27" ht="13.6" x14ac:dyDescent="0.2">
      <c r="A418" s="96"/>
      <c r="B418" s="96"/>
      <c r="C418" s="109"/>
      <c r="D418" s="109"/>
      <c r="E418" s="109"/>
      <c r="F418" s="110"/>
      <c r="G418" s="110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</row>
    <row r="419" spans="1:27" ht="13.6" x14ac:dyDescent="0.2">
      <c r="A419" s="96"/>
      <c r="B419" s="96"/>
      <c r="C419" s="109"/>
      <c r="D419" s="109"/>
      <c r="E419" s="109"/>
      <c r="F419" s="110"/>
      <c r="G419" s="110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</row>
    <row r="420" spans="1:27" ht="13.6" x14ac:dyDescent="0.2">
      <c r="A420" s="96"/>
      <c r="B420" s="96"/>
      <c r="C420" s="109"/>
      <c r="D420" s="109"/>
      <c r="E420" s="109"/>
      <c r="F420" s="110"/>
      <c r="G420" s="110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</row>
    <row r="421" spans="1:27" ht="13.6" x14ac:dyDescent="0.2">
      <c r="A421" s="96"/>
      <c r="B421" s="96"/>
      <c r="C421" s="109"/>
      <c r="D421" s="109"/>
      <c r="E421" s="109"/>
      <c r="F421" s="110"/>
      <c r="G421" s="110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</row>
    <row r="422" spans="1:27" ht="13.6" x14ac:dyDescent="0.2">
      <c r="A422" s="96"/>
      <c r="B422" s="96"/>
      <c r="C422" s="109"/>
      <c r="D422" s="109"/>
      <c r="E422" s="109"/>
      <c r="F422" s="110"/>
      <c r="G422" s="110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</row>
    <row r="423" spans="1:27" ht="13.6" x14ac:dyDescent="0.2">
      <c r="A423" s="96"/>
      <c r="B423" s="96"/>
      <c r="C423" s="109"/>
      <c r="D423" s="109"/>
      <c r="E423" s="109"/>
      <c r="F423" s="110"/>
      <c r="G423" s="110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</row>
    <row r="424" spans="1:27" ht="13.6" x14ac:dyDescent="0.2">
      <c r="A424" s="96"/>
      <c r="B424" s="96"/>
      <c r="C424" s="109"/>
      <c r="D424" s="109"/>
      <c r="E424" s="109"/>
      <c r="F424" s="110"/>
      <c r="G424" s="110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</row>
    <row r="425" spans="1:27" ht="13.6" x14ac:dyDescent="0.2">
      <c r="A425" s="96"/>
      <c r="B425" s="96"/>
      <c r="C425" s="109"/>
      <c r="D425" s="109"/>
      <c r="E425" s="109"/>
      <c r="F425" s="110"/>
      <c r="G425" s="110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</row>
    <row r="426" spans="1:27" ht="13.6" x14ac:dyDescent="0.2">
      <c r="A426" s="96"/>
      <c r="B426" s="96"/>
      <c r="C426" s="109"/>
      <c r="D426" s="109"/>
      <c r="E426" s="109"/>
      <c r="F426" s="110"/>
      <c r="G426" s="110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</row>
    <row r="427" spans="1:27" ht="13.6" x14ac:dyDescent="0.2">
      <c r="A427" s="96"/>
      <c r="B427" s="96"/>
      <c r="C427" s="109"/>
      <c r="D427" s="109"/>
      <c r="E427" s="109"/>
      <c r="F427" s="110"/>
      <c r="G427" s="110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</row>
    <row r="428" spans="1:27" ht="13.6" x14ac:dyDescent="0.2">
      <c r="A428" s="96"/>
      <c r="B428" s="96"/>
      <c r="C428" s="109"/>
      <c r="D428" s="109"/>
      <c r="E428" s="109"/>
      <c r="F428" s="110"/>
      <c r="G428" s="110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</row>
    <row r="429" spans="1:27" ht="13.6" x14ac:dyDescent="0.2">
      <c r="A429" s="96"/>
      <c r="B429" s="96"/>
      <c r="C429" s="109"/>
      <c r="D429" s="109"/>
      <c r="E429" s="109"/>
      <c r="F429" s="110"/>
      <c r="G429" s="110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</row>
    <row r="430" spans="1:27" ht="13.6" x14ac:dyDescent="0.2">
      <c r="A430" s="96"/>
      <c r="B430" s="96"/>
      <c r="C430" s="109"/>
      <c r="D430" s="109"/>
      <c r="E430" s="109"/>
      <c r="F430" s="110"/>
      <c r="G430" s="110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</row>
    <row r="431" spans="1:27" ht="13.6" x14ac:dyDescent="0.2">
      <c r="A431" s="96"/>
      <c r="B431" s="96"/>
      <c r="C431" s="109"/>
      <c r="D431" s="109"/>
      <c r="E431" s="109"/>
      <c r="F431" s="110"/>
      <c r="G431" s="110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</row>
    <row r="432" spans="1:27" ht="13.6" x14ac:dyDescent="0.2">
      <c r="A432" s="96"/>
      <c r="B432" s="96"/>
      <c r="C432" s="109"/>
      <c r="D432" s="109"/>
      <c r="E432" s="109"/>
      <c r="F432" s="110"/>
      <c r="G432" s="110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</row>
    <row r="433" spans="1:27" ht="13.6" x14ac:dyDescent="0.2">
      <c r="A433" s="96"/>
      <c r="B433" s="96"/>
      <c r="C433" s="109"/>
      <c r="D433" s="109"/>
      <c r="E433" s="109"/>
      <c r="F433" s="110"/>
      <c r="G433" s="110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</row>
    <row r="434" spans="1:27" ht="13.6" x14ac:dyDescent="0.2">
      <c r="A434" s="96"/>
      <c r="B434" s="96"/>
      <c r="C434" s="109"/>
      <c r="D434" s="109"/>
      <c r="E434" s="109"/>
      <c r="F434" s="110"/>
      <c r="G434" s="110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</row>
    <row r="435" spans="1:27" ht="13.6" x14ac:dyDescent="0.2">
      <c r="A435" s="96"/>
      <c r="B435" s="96"/>
      <c r="C435" s="109"/>
      <c r="D435" s="109"/>
      <c r="E435" s="109"/>
      <c r="F435" s="110"/>
      <c r="G435" s="110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</row>
    <row r="436" spans="1:27" ht="13.6" x14ac:dyDescent="0.2">
      <c r="A436" s="96"/>
      <c r="B436" s="96"/>
      <c r="C436" s="109"/>
      <c r="D436" s="109"/>
      <c r="E436" s="109"/>
      <c r="F436" s="110"/>
      <c r="G436" s="110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</row>
    <row r="437" spans="1:27" ht="13.6" x14ac:dyDescent="0.2">
      <c r="A437" s="96"/>
      <c r="B437" s="96"/>
      <c r="C437" s="109"/>
      <c r="D437" s="109"/>
      <c r="E437" s="109"/>
      <c r="F437" s="110"/>
      <c r="G437" s="110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</row>
    <row r="438" spans="1:27" ht="13.6" x14ac:dyDescent="0.2">
      <c r="A438" s="96"/>
      <c r="B438" s="96"/>
      <c r="C438" s="109"/>
      <c r="D438" s="109"/>
      <c r="E438" s="109"/>
      <c r="F438" s="110"/>
      <c r="G438" s="110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</row>
    <row r="439" spans="1:27" ht="13.6" x14ac:dyDescent="0.2">
      <c r="A439" s="96"/>
      <c r="B439" s="96"/>
      <c r="C439" s="109"/>
      <c r="D439" s="109"/>
      <c r="E439" s="109"/>
      <c r="F439" s="110"/>
      <c r="G439" s="110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</row>
    <row r="440" spans="1:27" ht="13.6" x14ac:dyDescent="0.2">
      <c r="A440" s="96"/>
      <c r="B440" s="96"/>
      <c r="C440" s="109"/>
      <c r="D440" s="109"/>
      <c r="E440" s="109"/>
      <c r="F440" s="110"/>
      <c r="G440" s="110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</row>
    <row r="441" spans="1:27" ht="13.6" x14ac:dyDescent="0.2">
      <c r="A441" s="96"/>
      <c r="B441" s="96"/>
      <c r="C441" s="109"/>
      <c r="D441" s="109"/>
      <c r="E441" s="109"/>
      <c r="F441" s="110"/>
      <c r="G441" s="110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</row>
    <row r="442" spans="1:27" ht="13.6" x14ac:dyDescent="0.2">
      <c r="A442" s="96"/>
      <c r="B442" s="96"/>
      <c r="C442" s="109"/>
      <c r="D442" s="109"/>
      <c r="E442" s="109"/>
      <c r="F442" s="110"/>
      <c r="G442" s="110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</row>
    <row r="443" spans="1:27" ht="13.6" x14ac:dyDescent="0.2">
      <c r="A443" s="96"/>
      <c r="B443" s="96"/>
      <c r="C443" s="109"/>
      <c r="D443" s="109"/>
      <c r="E443" s="109"/>
      <c r="F443" s="110"/>
      <c r="G443" s="110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</row>
    <row r="444" spans="1:27" ht="13.6" x14ac:dyDescent="0.2">
      <c r="A444" s="96"/>
      <c r="B444" s="96"/>
      <c r="C444" s="109"/>
      <c r="D444" s="109"/>
      <c r="E444" s="109"/>
      <c r="F444" s="110"/>
      <c r="G444" s="110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</row>
    <row r="445" spans="1:27" ht="13.6" x14ac:dyDescent="0.2">
      <c r="A445" s="96"/>
      <c r="B445" s="96"/>
      <c r="C445" s="109"/>
      <c r="D445" s="109"/>
      <c r="E445" s="109"/>
      <c r="F445" s="110"/>
      <c r="G445" s="110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</row>
    <row r="446" spans="1:27" ht="13.6" x14ac:dyDescent="0.2">
      <c r="A446" s="96"/>
      <c r="B446" s="96"/>
      <c r="C446" s="109"/>
      <c r="D446" s="109"/>
      <c r="E446" s="109"/>
      <c r="F446" s="110"/>
      <c r="G446" s="110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</row>
    <row r="447" spans="1:27" ht="13.6" x14ac:dyDescent="0.2">
      <c r="A447" s="96"/>
      <c r="B447" s="96"/>
      <c r="C447" s="109"/>
      <c r="D447" s="109"/>
      <c r="E447" s="109"/>
      <c r="F447" s="110"/>
      <c r="G447" s="110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</row>
    <row r="448" spans="1:27" ht="13.6" x14ac:dyDescent="0.2">
      <c r="A448" s="96"/>
      <c r="B448" s="96"/>
      <c r="C448" s="109"/>
      <c r="D448" s="109"/>
      <c r="E448" s="109"/>
      <c r="F448" s="110"/>
      <c r="G448" s="110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</row>
    <row r="449" spans="1:27" ht="13.6" x14ac:dyDescent="0.2">
      <c r="A449" s="96"/>
      <c r="B449" s="96"/>
      <c r="C449" s="109"/>
      <c r="D449" s="109"/>
      <c r="E449" s="109"/>
      <c r="F449" s="110"/>
      <c r="G449" s="110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</row>
    <row r="450" spans="1:27" ht="13.6" x14ac:dyDescent="0.2">
      <c r="A450" s="96"/>
      <c r="B450" s="96"/>
      <c r="C450" s="109"/>
      <c r="D450" s="109"/>
      <c r="E450" s="109"/>
      <c r="F450" s="110"/>
      <c r="G450" s="110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</row>
    <row r="451" spans="1:27" ht="13.6" x14ac:dyDescent="0.2">
      <c r="A451" s="96"/>
      <c r="B451" s="96"/>
      <c r="C451" s="109"/>
      <c r="D451" s="109"/>
      <c r="E451" s="109"/>
      <c r="F451" s="110"/>
      <c r="G451" s="110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</row>
    <row r="452" spans="1:27" ht="13.6" x14ac:dyDescent="0.2">
      <c r="A452" s="96"/>
      <c r="B452" s="96"/>
      <c r="C452" s="109"/>
      <c r="D452" s="109"/>
      <c r="E452" s="109"/>
      <c r="F452" s="110"/>
      <c r="G452" s="110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</row>
    <row r="453" spans="1:27" ht="13.6" x14ac:dyDescent="0.2">
      <c r="A453" s="96"/>
      <c r="B453" s="96"/>
      <c r="C453" s="109"/>
      <c r="D453" s="109"/>
      <c r="E453" s="109"/>
      <c r="F453" s="110"/>
      <c r="G453" s="110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</row>
    <row r="454" spans="1:27" ht="13.6" x14ac:dyDescent="0.2">
      <c r="A454" s="96"/>
      <c r="B454" s="96"/>
      <c r="C454" s="109"/>
      <c r="D454" s="109"/>
      <c r="E454" s="109"/>
      <c r="F454" s="110"/>
      <c r="G454" s="110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</row>
    <row r="455" spans="1:27" ht="13.6" x14ac:dyDescent="0.2">
      <c r="A455" s="96"/>
      <c r="B455" s="96"/>
      <c r="C455" s="109"/>
      <c r="D455" s="109"/>
      <c r="E455" s="109"/>
      <c r="F455" s="110"/>
      <c r="G455" s="110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</row>
    <row r="456" spans="1:27" ht="13.6" x14ac:dyDescent="0.2">
      <c r="A456" s="96"/>
      <c r="B456" s="96"/>
      <c r="C456" s="109"/>
      <c r="D456" s="109"/>
      <c r="E456" s="109"/>
      <c r="F456" s="110"/>
      <c r="G456" s="110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</row>
    <row r="457" spans="1:27" ht="13.6" x14ac:dyDescent="0.2">
      <c r="A457" s="96"/>
      <c r="B457" s="96"/>
      <c r="C457" s="109"/>
      <c r="D457" s="109"/>
      <c r="E457" s="109"/>
      <c r="F457" s="110"/>
      <c r="G457" s="110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</row>
    <row r="458" spans="1:27" ht="13.6" x14ac:dyDescent="0.2">
      <c r="A458" s="96"/>
      <c r="B458" s="96"/>
      <c r="C458" s="109"/>
      <c r="D458" s="109"/>
      <c r="E458" s="109"/>
      <c r="F458" s="110"/>
      <c r="G458" s="110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</row>
    <row r="459" spans="1:27" ht="13.6" x14ac:dyDescent="0.2">
      <c r="A459" s="96"/>
      <c r="B459" s="96"/>
      <c r="C459" s="109"/>
      <c r="D459" s="109"/>
      <c r="E459" s="109"/>
      <c r="F459" s="110"/>
      <c r="G459" s="110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</row>
    <row r="460" spans="1:27" ht="13.6" x14ac:dyDescent="0.2">
      <c r="A460" s="96"/>
      <c r="B460" s="96"/>
      <c r="C460" s="109"/>
      <c r="D460" s="109"/>
      <c r="E460" s="109"/>
      <c r="F460" s="110"/>
      <c r="G460" s="110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</row>
    <row r="461" spans="1:27" ht="13.6" x14ac:dyDescent="0.2">
      <c r="A461" s="96"/>
      <c r="B461" s="96"/>
      <c r="C461" s="109"/>
      <c r="D461" s="109"/>
      <c r="E461" s="109"/>
      <c r="F461" s="110"/>
      <c r="G461" s="110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</row>
    <row r="462" spans="1:27" ht="13.6" x14ac:dyDescent="0.2">
      <c r="A462" s="96"/>
      <c r="B462" s="96"/>
      <c r="C462" s="109"/>
      <c r="D462" s="109"/>
      <c r="E462" s="109"/>
      <c r="F462" s="110"/>
      <c r="G462" s="110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</row>
    <row r="463" spans="1:27" ht="13.6" x14ac:dyDescent="0.2">
      <c r="A463" s="96"/>
      <c r="B463" s="96"/>
      <c r="C463" s="109"/>
      <c r="D463" s="109"/>
      <c r="E463" s="109"/>
      <c r="F463" s="110"/>
      <c r="G463" s="110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</row>
    <row r="464" spans="1:27" ht="13.6" x14ac:dyDescent="0.2">
      <c r="A464" s="96"/>
      <c r="B464" s="96"/>
      <c r="C464" s="109"/>
      <c r="D464" s="109"/>
      <c r="E464" s="109"/>
      <c r="F464" s="110"/>
      <c r="G464" s="110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</row>
    <row r="465" spans="1:27" ht="13.6" x14ac:dyDescent="0.2">
      <c r="A465" s="96"/>
      <c r="B465" s="96"/>
      <c r="C465" s="109"/>
      <c r="D465" s="109"/>
      <c r="E465" s="109"/>
      <c r="F465" s="110"/>
      <c r="G465" s="110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</row>
    <row r="466" spans="1:27" ht="13.6" x14ac:dyDescent="0.2">
      <c r="A466" s="96"/>
      <c r="B466" s="96"/>
      <c r="C466" s="109"/>
      <c r="D466" s="109"/>
      <c r="E466" s="109"/>
      <c r="F466" s="110"/>
      <c r="G466" s="110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</row>
    <row r="467" spans="1:27" ht="13.6" x14ac:dyDescent="0.2">
      <c r="A467" s="96"/>
      <c r="B467" s="96"/>
      <c r="C467" s="109"/>
      <c r="D467" s="109"/>
      <c r="E467" s="109"/>
      <c r="F467" s="110"/>
      <c r="G467" s="110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</row>
    <row r="468" spans="1:27" ht="13.6" x14ac:dyDescent="0.2">
      <c r="A468" s="96"/>
      <c r="B468" s="96"/>
      <c r="C468" s="109"/>
      <c r="D468" s="109"/>
      <c r="E468" s="109"/>
      <c r="F468" s="110"/>
      <c r="G468" s="110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</row>
    <row r="469" spans="1:27" ht="13.6" x14ac:dyDescent="0.2">
      <c r="A469" s="96"/>
      <c r="B469" s="96"/>
      <c r="C469" s="109"/>
      <c r="D469" s="109"/>
      <c r="E469" s="109"/>
      <c r="F469" s="110"/>
      <c r="G469" s="110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</row>
    <row r="470" spans="1:27" ht="13.6" x14ac:dyDescent="0.2">
      <c r="A470" s="96"/>
      <c r="B470" s="96"/>
      <c r="C470" s="109"/>
      <c r="D470" s="109"/>
      <c r="E470" s="109"/>
      <c r="F470" s="110"/>
      <c r="G470" s="110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</row>
    <row r="471" spans="1:27" ht="13.6" x14ac:dyDescent="0.2">
      <c r="A471" s="96"/>
      <c r="B471" s="96"/>
      <c r="C471" s="109"/>
      <c r="D471" s="109"/>
      <c r="E471" s="109"/>
      <c r="F471" s="110"/>
      <c r="G471" s="110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</row>
    <row r="472" spans="1:27" ht="13.6" x14ac:dyDescent="0.2">
      <c r="A472" s="96"/>
      <c r="B472" s="96"/>
      <c r="C472" s="109"/>
      <c r="D472" s="109"/>
      <c r="E472" s="109"/>
      <c r="F472" s="110"/>
      <c r="G472" s="110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</row>
    <row r="473" spans="1:27" ht="13.6" x14ac:dyDescent="0.2">
      <c r="A473" s="96"/>
      <c r="B473" s="96"/>
      <c r="C473" s="109"/>
      <c r="D473" s="109"/>
      <c r="E473" s="109"/>
      <c r="F473" s="110"/>
      <c r="G473" s="110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</row>
    <row r="474" spans="1:27" ht="13.6" x14ac:dyDescent="0.2">
      <c r="A474" s="96"/>
      <c r="B474" s="96"/>
      <c r="C474" s="109"/>
      <c r="D474" s="109"/>
      <c r="E474" s="109"/>
      <c r="F474" s="110"/>
      <c r="G474" s="110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</row>
    <row r="475" spans="1:27" ht="13.6" x14ac:dyDescent="0.2">
      <c r="A475" s="96"/>
      <c r="B475" s="96"/>
      <c r="C475" s="109"/>
      <c r="D475" s="109"/>
      <c r="E475" s="109"/>
      <c r="F475" s="110"/>
      <c r="G475" s="110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</row>
    <row r="476" spans="1:27" ht="13.6" x14ac:dyDescent="0.2">
      <c r="A476" s="96"/>
      <c r="B476" s="96"/>
      <c r="C476" s="109"/>
      <c r="D476" s="109"/>
      <c r="E476" s="109"/>
      <c r="F476" s="110"/>
      <c r="G476" s="110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</row>
    <row r="477" spans="1:27" ht="13.6" x14ac:dyDescent="0.2">
      <c r="A477" s="96"/>
      <c r="B477" s="96"/>
      <c r="C477" s="109"/>
      <c r="D477" s="109"/>
      <c r="E477" s="109"/>
      <c r="F477" s="110"/>
      <c r="G477" s="110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</row>
    <row r="478" spans="1:27" ht="13.6" x14ac:dyDescent="0.2">
      <c r="A478" s="96"/>
      <c r="B478" s="96"/>
      <c r="C478" s="109"/>
      <c r="D478" s="109"/>
      <c r="E478" s="109"/>
      <c r="F478" s="110"/>
      <c r="G478" s="110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</row>
    <row r="479" spans="1:27" ht="13.6" x14ac:dyDescent="0.2">
      <c r="A479" s="96"/>
      <c r="B479" s="96"/>
      <c r="C479" s="109"/>
      <c r="D479" s="109"/>
      <c r="E479" s="109"/>
      <c r="F479" s="110"/>
      <c r="G479" s="110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</row>
    <row r="480" spans="1:27" ht="13.6" x14ac:dyDescent="0.2">
      <c r="A480" s="96"/>
      <c r="B480" s="96"/>
      <c r="C480" s="109"/>
      <c r="D480" s="109"/>
      <c r="E480" s="109"/>
      <c r="F480" s="110"/>
      <c r="G480" s="110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</row>
    <row r="481" spans="1:27" ht="13.6" x14ac:dyDescent="0.2">
      <c r="A481" s="96"/>
      <c r="B481" s="96"/>
      <c r="C481" s="109"/>
      <c r="D481" s="109"/>
      <c r="E481" s="109"/>
      <c r="F481" s="110"/>
      <c r="G481" s="110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</row>
    <row r="482" spans="1:27" ht="13.6" x14ac:dyDescent="0.2">
      <c r="A482" s="96"/>
      <c r="B482" s="96"/>
      <c r="C482" s="109"/>
      <c r="D482" s="109"/>
      <c r="E482" s="109"/>
      <c r="F482" s="110"/>
      <c r="G482" s="110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</row>
    <row r="483" spans="1:27" ht="13.6" x14ac:dyDescent="0.2">
      <c r="A483" s="96"/>
      <c r="B483" s="96"/>
      <c r="C483" s="109"/>
      <c r="D483" s="109"/>
      <c r="E483" s="109"/>
      <c r="F483" s="110"/>
      <c r="G483" s="110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</row>
    <row r="484" spans="1:27" ht="13.6" x14ac:dyDescent="0.2">
      <c r="A484" s="96"/>
      <c r="B484" s="96"/>
      <c r="C484" s="109"/>
      <c r="D484" s="109"/>
      <c r="E484" s="109"/>
      <c r="F484" s="110"/>
      <c r="G484" s="110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</row>
    <row r="485" spans="1:27" ht="13.6" x14ac:dyDescent="0.2">
      <c r="A485" s="96"/>
      <c r="B485" s="96"/>
      <c r="C485" s="109"/>
      <c r="D485" s="109"/>
      <c r="E485" s="109"/>
      <c r="F485" s="110"/>
      <c r="G485" s="110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</row>
    <row r="486" spans="1:27" ht="13.6" x14ac:dyDescent="0.2">
      <c r="A486" s="96"/>
      <c r="B486" s="96"/>
      <c r="C486" s="109"/>
      <c r="D486" s="109"/>
      <c r="E486" s="109"/>
      <c r="F486" s="110"/>
      <c r="G486" s="110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</row>
    <row r="487" spans="1:27" ht="13.6" x14ac:dyDescent="0.2">
      <c r="A487" s="96"/>
      <c r="B487" s="96"/>
      <c r="C487" s="109"/>
      <c r="D487" s="109"/>
      <c r="E487" s="109"/>
      <c r="F487" s="110"/>
      <c r="G487" s="110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  <c r="AA487" s="96"/>
    </row>
    <row r="488" spans="1:27" ht="13.6" x14ac:dyDescent="0.2">
      <c r="A488" s="96"/>
      <c r="B488" s="96"/>
      <c r="C488" s="109"/>
      <c r="D488" s="109"/>
      <c r="E488" s="109"/>
      <c r="F488" s="110"/>
      <c r="G488" s="110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</row>
    <row r="489" spans="1:27" ht="13.6" x14ac:dyDescent="0.2">
      <c r="A489" s="96"/>
      <c r="B489" s="96"/>
      <c r="C489" s="109"/>
      <c r="D489" s="109"/>
      <c r="E489" s="109"/>
      <c r="F489" s="110"/>
      <c r="G489" s="110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</row>
    <row r="490" spans="1:27" ht="13.6" x14ac:dyDescent="0.2">
      <c r="A490" s="96"/>
      <c r="B490" s="96"/>
      <c r="C490" s="109"/>
      <c r="D490" s="109"/>
      <c r="E490" s="109"/>
      <c r="F490" s="110"/>
      <c r="G490" s="110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</row>
    <row r="491" spans="1:27" ht="13.6" x14ac:dyDescent="0.2">
      <c r="A491" s="96"/>
      <c r="B491" s="96"/>
      <c r="C491" s="109"/>
      <c r="D491" s="109"/>
      <c r="E491" s="109"/>
      <c r="F491" s="110"/>
      <c r="G491" s="110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  <c r="AA491" s="96"/>
    </row>
    <row r="492" spans="1:27" ht="13.6" x14ac:dyDescent="0.2">
      <c r="A492" s="96"/>
      <c r="B492" s="96"/>
      <c r="C492" s="109"/>
      <c r="D492" s="109"/>
      <c r="E492" s="109"/>
      <c r="F492" s="110"/>
      <c r="G492" s="110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</row>
    <row r="493" spans="1:27" ht="13.6" x14ac:dyDescent="0.2">
      <c r="A493" s="96"/>
      <c r="B493" s="96"/>
      <c r="C493" s="109"/>
      <c r="D493" s="109"/>
      <c r="E493" s="109"/>
      <c r="F493" s="110"/>
      <c r="G493" s="110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</row>
    <row r="494" spans="1:27" ht="13.6" x14ac:dyDescent="0.2">
      <c r="A494" s="96"/>
      <c r="B494" s="96"/>
      <c r="C494" s="109"/>
      <c r="D494" s="109"/>
      <c r="E494" s="109"/>
      <c r="F494" s="110"/>
      <c r="G494" s="110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  <c r="AA494" s="96"/>
    </row>
    <row r="495" spans="1:27" ht="13.6" x14ac:dyDescent="0.2">
      <c r="A495" s="96"/>
      <c r="B495" s="96"/>
      <c r="C495" s="109"/>
      <c r="D495" s="109"/>
      <c r="E495" s="109"/>
      <c r="F495" s="110"/>
      <c r="G495" s="110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  <c r="AA495" s="96"/>
    </row>
    <row r="496" spans="1:27" ht="13.6" x14ac:dyDescent="0.2">
      <c r="A496" s="96"/>
      <c r="B496" s="96"/>
      <c r="C496" s="109"/>
      <c r="D496" s="109"/>
      <c r="E496" s="109"/>
      <c r="F496" s="110"/>
      <c r="G496" s="110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</row>
    <row r="497" spans="1:27" ht="13.6" x14ac:dyDescent="0.2">
      <c r="A497" s="96"/>
      <c r="B497" s="96"/>
      <c r="C497" s="109"/>
      <c r="D497" s="109"/>
      <c r="E497" s="109"/>
      <c r="F497" s="110"/>
      <c r="G497" s="110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</row>
    <row r="498" spans="1:27" ht="13.6" x14ac:dyDescent="0.2">
      <c r="A498" s="96"/>
      <c r="B498" s="96"/>
      <c r="C498" s="109"/>
      <c r="D498" s="109"/>
      <c r="E498" s="109"/>
      <c r="F498" s="110"/>
      <c r="G498" s="110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  <c r="AA498" s="96"/>
    </row>
    <row r="499" spans="1:27" ht="13.6" x14ac:dyDescent="0.2">
      <c r="A499" s="96"/>
      <c r="B499" s="96"/>
      <c r="C499" s="109"/>
      <c r="D499" s="109"/>
      <c r="E499" s="109"/>
      <c r="F499" s="110"/>
      <c r="G499" s="110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  <c r="AA499" s="96"/>
    </row>
    <row r="500" spans="1:27" ht="13.6" x14ac:dyDescent="0.2">
      <c r="A500" s="96"/>
      <c r="B500" s="96"/>
      <c r="C500" s="109"/>
      <c r="D500" s="109"/>
      <c r="E500" s="109"/>
      <c r="F500" s="110"/>
      <c r="G500" s="110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  <c r="AA500" s="96"/>
    </row>
    <row r="501" spans="1:27" ht="13.6" x14ac:dyDescent="0.2">
      <c r="A501" s="96"/>
      <c r="B501" s="96"/>
      <c r="C501" s="109"/>
      <c r="D501" s="109"/>
      <c r="E501" s="109"/>
      <c r="F501" s="110"/>
      <c r="G501" s="110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  <c r="AA501" s="96"/>
    </row>
    <row r="502" spans="1:27" ht="13.6" x14ac:dyDescent="0.2">
      <c r="A502" s="96"/>
      <c r="B502" s="96"/>
      <c r="C502" s="109"/>
      <c r="D502" s="109"/>
      <c r="E502" s="109"/>
      <c r="F502" s="110"/>
      <c r="G502" s="110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  <c r="AA502" s="96"/>
    </row>
    <row r="503" spans="1:27" ht="13.6" x14ac:dyDescent="0.2">
      <c r="A503" s="96"/>
      <c r="B503" s="96"/>
      <c r="C503" s="109"/>
      <c r="D503" s="109"/>
      <c r="E503" s="109"/>
      <c r="F503" s="110"/>
      <c r="G503" s="110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  <c r="AA503" s="96"/>
    </row>
    <row r="504" spans="1:27" ht="13.6" x14ac:dyDescent="0.2">
      <c r="A504" s="96"/>
      <c r="B504" s="96"/>
      <c r="C504" s="109"/>
      <c r="D504" s="109"/>
      <c r="E504" s="109"/>
      <c r="F504" s="110"/>
      <c r="G504" s="110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  <c r="AA504" s="96"/>
    </row>
    <row r="505" spans="1:27" ht="13.6" x14ac:dyDescent="0.2">
      <c r="A505" s="96"/>
      <c r="B505" s="96"/>
      <c r="C505" s="109"/>
      <c r="D505" s="109"/>
      <c r="E505" s="109"/>
      <c r="F505" s="110"/>
      <c r="G505" s="110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  <c r="AA505" s="96"/>
    </row>
    <row r="506" spans="1:27" ht="13.6" x14ac:dyDescent="0.2">
      <c r="A506" s="96"/>
      <c r="B506" s="96"/>
      <c r="C506" s="109"/>
      <c r="D506" s="109"/>
      <c r="E506" s="109"/>
      <c r="F506" s="110"/>
      <c r="G506" s="110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  <c r="AA506" s="96"/>
    </row>
    <row r="507" spans="1:27" ht="13.6" x14ac:dyDescent="0.2">
      <c r="A507" s="96"/>
      <c r="B507" s="96"/>
      <c r="C507" s="109"/>
      <c r="D507" s="109"/>
      <c r="E507" s="109"/>
      <c r="F507" s="110"/>
      <c r="G507" s="110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</row>
    <row r="508" spans="1:27" ht="13.6" x14ac:dyDescent="0.2">
      <c r="A508" s="96"/>
      <c r="B508" s="96"/>
      <c r="C508" s="109"/>
      <c r="D508" s="109"/>
      <c r="E508" s="109"/>
      <c r="F508" s="110"/>
      <c r="G508" s="110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</row>
    <row r="509" spans="1:27" ht="13.6" x14ac:dyDescent="0.2">
      <c r="A509" s="96"/>
      <c r="B509" s="96"/>
      <c r="C509" s="109"/>
      <c r="D509" s="109"/>
      <c r="E509" s="109"/>
      <c r="F509" s="110"/>
      <c r="G509" s="110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  <c r="AA509" s="96"/>
    </row>
    <row r="510" spans="1:27" ht="13.6" x14ac:dyDescent="0.2">
      <c r="A510" s="96"/>
      <c r="B510" s="96"/>
      <c r="C510" s="109"/>
      <c r="D510" s="109"/>
      <c r="E510" s="109"/>
      <c r="F510" s="110"/>
      <c r="G510" s="110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  <c r="AA510" s="96"/>
    </row>
    <row r="511" spans="1:27" ht="13.6" x14ac:dyDescent="0.2">
      <c r="A511" s="96"/>
      <c r="B511" s="96"/>
      <c r="C511" s="109"/>
      <c r="D511" s="109"/>
      <c r="E511" s="109"/>
      <c r="F511" s="110"/>
      <c r="G511" s="110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  <c r="AA511" s="96"/>
    </row>
    <row r="512" spans="1:27" ht="13.6" x14ac:dyDescent="0.2">
      <c r="A512" s="96"/>
      <c r="B512" s="96"/>
      <c r="C512" s="109"/>
      <c r="D512" s="109"/>
      <c r="E512" s="109"/>
      <c r="F512" s="110"/>
      <c r="G512" s="110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  <c r="AA512" s="96"/>
    </row>
    <row r="513" spans="1:27" ht="13.6" x14ac:dyDescent="0.2">
      <c r="A513" s="96"/>
      <c r="B513" s="96"/>
      <c r="C513" s="109"/>
      <c r="D513" s="109"/>
      <c r="E513" s="109"/>
      <c r="F513" s="110"/>
      <c r="G513" s="110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  <c r="AA513" s="96"/>
    </row>
    <row r="514" spans="1:27" ht="13.6" x14ac:dyDescent="0.2">
      <c r="A514" s="96"/>
      <c r="B514" s="96"/>
      <c r="C514" s="109"/>
      <c r="D514" s="109"/>
      <c r="E514" s="109"/>
      <c r="F514" s="110"/>
      <c r="G514" s="110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  <c r="AA514" s="96"/>
    </row>
    <row r="515" spans="1:27" ht="13.6" x14ac:dyDescent="0.2">
      <c r="A515" s="96"/>
      <c r="B515" s="96"/>
      <c r="C515" s="109"/>
      <c r="D515" s="109"/>
      <c r="E515" s="109"/>
      <c r="F515" s="110"/>
      <c r="G515" s="110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  <c r="AA515" s="96"/>
    </row>
    <row r="516" spans="1:27" ht="13.6" x14ac:dyDescent="0.2">
      <c r="A516" s="96"/>
      <c r="B516" s="96"/>
      <c r="C516" s="109"/>
      <c r="D516" s="109"/>
      <c r="E516" s="109"/>
      <c r="F516" s="110"/>
      <c r="G516" s="110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</row>
    <row r="517" spans="1:27" ht="13.6" x14ac:dyDescent="0.2">
      <c r="A517" s="96"/>
      <c r="B517" s="96"/>
      <c r="C517" s="109"/>
      <c r="D517" s="109"/>
      <c r="E517" s="109"/>
      <c r="F517" s="110"/>
      <c r="G517" s="110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  <c r="AA517" s="96"/>
    </row>
    <row r="518" spans="1:27" ht="13.6" x14ac:dyDescent="0.2">
      <c r="A518" s="96"/>
      <c r="B518" s="96"/>
      <c r="C518" s="109"/>
      <c r="D518" s="109"/>
      <c r="E518" s="109"/>
      <c r="F518" s="110"/>
      <c r="G518" s="110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96"/>
    </row>
    <row r="519" spans="1:27" ht="13.6" x14ac:dyDescent="0.2">
      <c r="A519" s="96"/>
      <c r="B519" s="96"/>
      <c r="C519" s="109"/>
      <c r="D519" s="109"/>
      <c r="E519" s="109"/>
      <c r="F519" s="110"/>
      <c r="G519" s="110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  <c r="AA519" s="96"/>
    </row>
    <row r="520" spans="1:27" ht="13.6" x14ac:dyDescent="0.2">
      <c r="A520" s="96"/>
      <c r="B520" s="96"/>
      <c r="C520" s="109"/>
      <c r="D520" s="109"/>
      <c r="E520" s="109"/>
      <c r="F520" s="110"/>
      <c r="G520" s="110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  <c r="AA520" s="96"/>
    </row>
    <row r="521" spans="1:27" ht="13.6" x14ac:dyDescent="0.2">
      <c r="A521" s="96"/>
      <c r="B521" s="96"/>
      <c r="C521" s="109"/>
      <c r="D521" s="109"/>
      <c r="E521" s="109"/>
      <c r="F521" s="110"/>
      <c r="G521" s="110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</row>
    <row r="522" spans="1:27" ht="13.6" x14ac:dyDescent="0.2">
      <c r="A522" s="96"/>
      <c r="B522" s="96"/>
      <c r="C522" s="109"/>
      <c r="D522" s="109"/>
      <c r="E522" s="109"/>
      <c r="F522" s="110"/>
      <c r="G522" s="110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</row>
    <row r="523" spans="1:27" ht="13.6" x14ac:dyDescent="0.2">
      <c r="A523" s="96"/>
      <c r="B523" s="96"/>
      <c r="C523" s="109"/>
      <c r="D523" s="109"/>
      <c r="E523" s="109"/>
      <c r="F523" s="110"/>
      <c r="G523" s="110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</row>
    <row r="524" spans="1:27" ht="13.6" x14ac:dyDescent="0.2">
      <c r="A524" s="96"/>
      <c r="B524" s="96"/>
      <c r="C524" s="109"/>
      <c r="D524" s="109"/>
      <c r="E524" s="109"/>
      <c r="F524" s="110"/>
      <c r="G524" s="110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</row>
    <row r="525" spans="1:27" ht="13.6" x14ac:dyDescent="0.2">
      <c r="A525" s="96"/>
      <c r="B525" s="96"/>
      <c r="C525" s="109"/>
      <c r="D525" s="109"/>
      <c r="E525" s="109"/>
      <c r="F525" s="110"/>
      <c r="G525" s="110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</row>
    <row r="526" spans="1:27" ht="13.6" x14ac:dyDescent="0.2">
      <c r="A526" s="96"/>
      <c r="B526" s="96"/>
      <c r="C526" s="109"/>
      <c r="D526" s="109"/>
      <c r="E526" s="109"/>
      <c r="F526" s="110"/>
      <c r="G526" s="110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</row>
    <row r="527" spans="1:27" ht="13.6" x14ac:dyDescent="0.2">
      <c r="A527" s="96"/>
      <c r="B527" s="96"/>
      <c r="C527" s="109"/>
      <c r="D527" s="109"/>
      <c r="E527" s="109"/>
      <c r="F527" s="110"/>
      <c r="G527" s="110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</row>
    <row r="528" spans="1:27" ht="13.6" x14ac:dyDescent="0.2">
      <c r="A528" s="96"/>
      <c r="B528" s="96"/>
      <c r="C528" s="109"/>
      <c r="D528" s="109"/>
      <c r="E528" s="109"/>
      <c r="F528" s="110"/>
      <c r="G528" s="110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</row>
    <row r="529" spans="1:27" ht="13.6" x14ac:dyDescent="0.2">
      <c r="A529" s="96"/>
      <c r="B529" s="96"/>
      <c r="C529" s="109"/>
      <c r="D529" s="109"/>
      <c r="E529" s="109"/>
      <c r="F529" s="110"/>
      <c r="G529" s="110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</row>
    <row r="530" spans="1:27" ht="13.6" x14ac:dyDescent="0.2">
      <c r="A530" s="96"/>
      <c r="B530" s="96"/>
      <c r="C530" s="109"/>
      <c r="D530" s="109"/>
      <c r="E530" s="109"/>
      <c r="F530" s="110"/>
      <c r="G530" s="110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  <c r="AA530" s="96"/>
    </row>
    <row r="531" spans="1:27" ht="13.6" x14ac:dyDescent="0.2">
      <c r="A531" s="96"/>
      <c r="B531" s="96"/>
      <c r="C531" s="109"/>
      <c r="D531" s="109"/>
      <c r="E531" s="109"/>
      <c r="F531" s="110"/>
      <c r="G531" s="110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  <c r="AA531" s="96"/>
    </row>
    <row r="532" spans="1:27" ht="13.6" x14ac:dyDescent="0.2">
      <c r="A532" s="96"/>
      <c r="B532" s="96"/>
      <c r="C532" s="109"/>
      <c r="D532" s="109"/>
      <c r="E532" s="109"/>
      <c r="F532" s="110"/>
      <c r="G532" s="110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  <c r="AA532" s="96"/>
    </row>
    <row r="533" spans="1:27" ht="13.6" x14ac:dyDescent="0.2">
      <c r="A533" s="96"/>
      <c r="B533" s="96"/>
      <c r="C533" s="109"/>
      <c r="D533" s="109"/>
      <c r="E533" s="109"/>
      <c r="F533" s="110"/>
      <c r="G533" s="110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  <c r="AA533" s="96"/>
    </row>
    <row r="534" spans="1:27" ht="13.6" x14ac:dyDescent="0.2">
      <c r="A534" s="96"/>
      <c r="B534" s="96"/>
      <c r="C534" s="109"/>
      <c r="D534" s="109"/>
      <c r="E534" s="109"/>
      <c r="F534" s="110"/>
      <c r="G534" s="110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  <c r="AA534" s="96"/>
    </row>
    <row r="535" spans="1:27" ht="13.6" x14ac:dyDescent="0.2">
      <c r="A535" s="96"/>
      <c r="B535" s="96"/>
      <c r="C535" s="109"/>
      <c r="D535" s="109"/>
      <c r="E535" s="109"/>
      <c r="F535" s="110"/>
      <c r="G535" s="110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  <c r="AA535" s="96"/>
    </row>
    <row r="536" spans="1:27" ht="13.6" x14ac:dyDescent="0.2">
      <c r="A536" s="96"/>
      <c r="B536" s="96"/>
      <c r="C536" s="109"/>
      <c r="D536" s="109"/>
      <c r="E536" s="109"/>
      <c r="F536" s="110"/>
      <c r="G536" s="110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  <c r="AA536" s="96"/>
    </row>
    <row r="537" spans="1:27" ht="13.6" x14ac:dyDescent="0.2">
      <c r="A537" s="96"/>
      <c r="B537" s="96"/>
      <c r="C537" s="109"/>
      <c r="D537" s="109"/>
      <c r="E537" s="109"/>
      <c r="F537" s="110"/>
      <c r="G537" s="110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  <c r="AA537" s="96"/>
    </row>
    <row r="538" spans="1:27" ht="13.6" x14ac:dyDescent="0.2">
      <c r="A538" s="96"/>
      <c r="B538" s="96"/>
      <c r="C538" s="109"/>
      <c r="D538" s="109"/>
      <c r="E538" s="109"/>
      <c r="F538" s="110"/>
      <c r="G538" s="110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</row>
    <row r="539" spans="1:27" ht="13.6" x14ac:dyDescent="0.2">
      <c r="A539" s="96"/>
      <c r="B539" s="96"/>
      <c r="C539" s="109"/>
      <c r="D539" s="109"/>
      <c r="E539" s="109"/>
      <c r="F539" s="110"/>
      <c r="G539" s="110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  <c r="AA539" s="96"/>
    </row>
    <row r="540" spans="1:27" ht="13.6" x14ac:dyDescent="0.2">
      <c r="A540" s="96"/>
      <c r="B540" s="96"/>
      <c r="C540" s="109"/>
      <c r="D540" s="109"/>
      <c r="E540" s="109"/>
      <c r="F540" s="110"/>
      <c r="G540" s="110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  <c r="AA540" s="96"/>
    </row>
    <row r="541" spans="1:27" ht="13.6" x14ac:dyDescent="0.2">
      <c r="A541" s="96"/>
      <c r="B541" s="96"/>
      <c r="C541" s="109"/>
      <c r="D541" s="109"/>
      <c r="E541" s="109"/>
      <c r="F541" s="110"/>
      <c r="G541" s="110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  <c r="AA541" s="96"/>
    </row>
    <row r="542" spans="1:27" ht="13.6" x14ac:dyDescent="0.2">
      <c r="A542" s="96"/>
      <c r="B542" s="96"/>
      <c r="C542" s="109"/>
      <c r="D542" s="109"/>
      <c r="E542" s="109"/>
      <c r="F542" s="110"/>
      <c r="G542" s="110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  <c r="AA542" s="96"/>
    </row>
    <row r="543" spans="1:27" ht="13.6" x14ac:dyDescent="0.2">
      <c r="A543" s="96"/>
      <c r="B543" s="96"/>
      <c r="C543" s="109"/>
      <c r="D543" s="109"/>
      <c r="E543" s="109"/>
      <c r="F543" s="110"/>
      <c r="G543" s="110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  <c r="AA543" s="96"/>
    </row>
    <row r="544" spans="1:27" ht="13.6" x14ac:dyDescent="0.2">
      <c r="A544" s="96"/>
      <c r="B544" s="96"/>
      <c r="C544" s="109"/>
      <c r="D544" s="109"/>
      <c r="E544" s="109"/>
      <c r="F544" s="110"/>
      <c r="G544" s="110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  <c r="AA544" s="96"/>
    </row>
    <row r="545" spans="1:27" ht="13.6" x14ac:dyDescent="0.2">
      <c r="A545" s="96"/>
      <c r="B545" s="96"/>
      <c r="C545" s="109"/>
      <c r="D545" s="109"/>
      <c r="E545" s="109"/>
      <c r="F545" s="110"/>
      <c r="G545" s="110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  <c r="AA545" s="96"/>
    </row>
    <row r="546" spans="1:27" ht="13.6" x14ac:dyDescent="0.2">
      <c r="A546" s="96"/>
      <c r="B546" s="96"/>
      <c r="C546" s="109"/>
      <c r="D546" s="109"/>
      <c r="E546" s="109"/>
      <c r="F546" s="110"/>
      <c r="G546" s="110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  <c r="AA546" s="96"/>
    </row>
    <row r="547" spans="1:27" ht="13.6" x14ac:dyDescent="0.2">
      <c r="A547" s="96"/>
      <c r="B547" s="96"/>
      <c r="C547" s="109"/>
      <c r="D547" s="109"/>
      <c r="E547" s="109"/>
      <c r="F547" s="110"/>
      <c r="G547" s="110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  <c r="AA547" s="96"/>
    </row>
    <row r="548" spans="1:27" ht="13.6" x14ac:dyDescent="0.2">
      <c r="A548" s="96"/>
      <c r="B548" s="96"/>
      <c r="C548" s="109"/>
      <c r="D548" s="109"/>
      <c r="E548" s="109"/>
      <c r="F548" s="110"/>
      <c r="G548" s="110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</row>
    <row r="549" spans="1:27" ht="13.6" x14ac:dyDescent="0.2">
      <c r="A549" s="96"/>
      <c r="B549" s="96"/>
      <c r="C549" s="109"/>
      <c r="D549" s="109"/>
      <c r="E549" s="109"/>
      <c r="F549" s="110"/>
      <c r="G549" s="110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96"/>
    </row>
    <row r="550" spans="1:27" ht="13.6" x14ac:dyDescent="0.2">
      <c r="A550" s="96"/>
      <c r="B550" s="96"/>
      <c r="C550" s="109"/>
      <c r="D550" s="109"/>
      <c r="E550" s="109"/>
      <c r="F550" s="110"/>
      <c r="G550" s="110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</row>
    <row r="551" spans="1:27" ht="13.6" x14ac:dyDescent="0.2">
      <c r="A551" s="96"/>
      <c r="B551" s="96"/>
      <c r="C551" s="109"/>
      <c r="D551" s="109"/>
      <c r="E551" s="109"/>
      <c r="F551" s="110"/>
      <c r="G551" s="110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</row>
    <row r="552" spans="1:27" ht="13.6" x14ac:dyDescent="0.2">
      <c r="A552" s="96"/>
      <c r="B552" s="96"/>
      <c r="C552" s="109"/>
      <c r="D552" s="109"/>
      <c r="E552" s="109"/>
      <c r="F552" s="110"/>
      <c r="G552" s="110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</row>
    <row r="553" spans="1:27" ht="13.6" x14ac:dyDescent="0.2">
      <c r="A553" s="96"/>
      <c r="B553" s="96"/>
      <c r="C553" s="109"/>
      <c r="D553" s="109"/>
      <c r="E553" s="109"/>
      <c r="F553" s="110"/>
      <c r="G553" s="110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</row>
    <row r="554" spans="1:27" ht="13.6" x14ac:dyDescent="0.2">
      <c r="A554" s="96"/>
      <c r="B554" s="96"/>
      <c r="C554" s="109"/>
      <c r="D554" s="109"/>
      <c r="E554" s="109"/>
      <c r="F554" s="110"/>
      <c r="G554" s="110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</row>
    <row r="555" spans="1:27" ht="13.6" x14ac:dyDescent="0.2">
      <c r="A555" s="96"/>
      <c r="B555" s="96"/>
      <c r="C555" s="109"/>
      <c r="D555" s="109"/>
      <c r="E555" s="109"/>
      <c r="F555" s="110"/>
      <c r="G555" s="110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96"/>
    </row>
    <row r="556" spans="1:27" ht="13.6" x14ac:dyDescent="0.2">
      <c r="A556" s="96"/>
      <c r="B556" s="96"/>
      <c r="C556" s="109"/>
      <c r="D556" s="109"/>
      <c r="E556" s="109"/>
      <c r="F556" s="110"/>
      <c r="G556" s="110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</row>
    <row r="557" spans="1:27" ht="13.6" x14ac:dyDescent="0.2">
      <c r="A557" s="96"/>
      <c r="B557" s="96"/>
      <c r="C557" s="109"/>
      <c r="D557" s="109"/>
      <c r="E557" s="109"/>
      <c r="F557" s="110"/>
      <c r="G557" s="110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</row>
    <row r="558" spans="1:27" ht="13.6" x14ac:dyDescent="0.2">
      <c r="A558" s="96"/>
      <c r="B558" s="96"/>
      <c r="C558" s="109"/>
      <c r="D558" s="109"/>
      <c r="E558" s="109"/>
      <c r="F558" s="110"/>
      <c r="G558" s="110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</row>
    <row r="559" spans="1:27" ht="13.6" x14ac:dyDescent="0.2">
      <c r="A559" s="96"/>
      <c r="B559" s="96"/>
      <c r="C559" s="109"/>
      <c r="D559" s="109"/>
      <c r="E559" s="109"/>
      <c r="F559" s="110"/>
      <c r="G559" s="110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</row>
    <row r="560" spans="1:27" ht="13.6" x14ac:dyDescent="0.2">
      <c r="A560" s="96"/>
      <c r="B560" s="96"/>
      <c r="C560" s="109"/>
      <c r="D560" s="109"/>
      <c r="E560" s="109"/>
      <c r="F560" s="110"/>
      <c r="G560" s="110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  <c r="AA560" s="96"/>
    </row>
    <row r="561" spans="1:27" ht="13.6" x14ac:dyDescent="0.2">
      <c r="A561" s="96"/>
      <c r="B561" s="96"/>
      <c r="C561" s="109"/>
      <c r="D561" s="109"/>
      <c r="E561" s="109"/>
      <c r="F561" s="110"/>
      <c r="G561" s="110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</row>
    <row r="562" spans="1:27" ht="13.6" x14ac:dyDescent="0.2">
      <c r="A562" s="96"/>
      <c r="B562" s="96"/>
      <c r="C562" s="109"/>
      <c r="D562" s="109"/>
      <c r="E562" s="109"/>
      <c r="F562" s="110"/>
      <c r="G562" s="110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  <c r="AA562" s="96"/>
    </row>
    <row r="563" spans="1:27" ht="13.6" x14ac:dyDescent="0.2">
      <c r="A563" s="96"/>
      <c r="B563" s="96"/>
      <c r="C563" s="109"/>
      <c r="D563" s="109"/>
      <c r="E563" s="109"/>
      <c r="F563" s="110"/>
      <c r="G563" s="110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</row>
    <row r="564" spans="1:27" ht="13.6" x14ac:dyDescent="0.2">
      <c r="A564" s="96"/>
      <c r="B564" s="96"/>
      <c r="C564" s="109"/>
      <c r="D564" s="109"/>
      <c r="E564" s="109"/>
      <c r="F564" s="110"/>
      <c r="G564" s="110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  <c r="AA564" s="96"/>
    </row>
    <row r="565" spans="1:27" ht="13.6" x14ac:dyDescent="0.2">
      <c r="A565" s="96"/>
      <c r="B565" s="96"/>
      <c r="C565" s="109"/>
      <c r="D565" s="109"/>
      <c r="E565" s="109"/>
      <c r="F565" s="110"/>
      <c r="G565" s="110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  <c r="AA565" s="96"/>
    </row>
    <row r="566" spans="1:27" ht="13.6" x14ac:dyDescent="0.2">
      <c r="A566" s="96"/>
      <c r="B566" s="96"/>
      <c r="C566" s="109"/>
      <c r="D566" s="109"/>
      <c r="E566" s="109"/>
      <c r="F566" s="110"/>
      <c r="G566" s="110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</row>
    <row r="567" spans="1:27" ht="13.6" x14ac:dyDescent="0.2">
      <c r="A567" s="96"/>
      <c r="B567" s="96"/>
      <c r="C567" s="109"/>
      <c r="D567" s="109"/>
      <c r="E567" s="109"/>
      <c r="F567" s="110"/>
      <c r="G567" s="110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</row>
    <row r="568" spans="1:27" ht="13.6" x14ac:dyDescent="0.2">
      <c r="A568" s="96"/>
      <c r="B568" s="96"/>
      <c r="C568" s="109"/>
      <c r="D568" s="109"/>
      <c r="E568" s="109"/>
      <c r="F568" s="110"/>
      <c r="G568" s="110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</row>
    <row r="569" spans="1:27" ht="13.6" x14ac:dyDescent="0.2">
      <c r="A569" s="96"/>
      <c r="B569" s="96"/>
      <c r="C569" s="109"/>
      <c r="D569" s="109"/>
      <c r="E569" s="109"/>
      <c r="F569" s="110"/>
      <c r="G569" s="110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</row>
    <row r="570" spans="1:27" ht="13.6" x14ac:dyDescent="0.2">
      <c r="A570" s="96"/>
      <c r="B570" s="96"/>
      <c r="C570" s="109"/>
      <c r="D570" s="109"/>
      <c r="E570" s="109"/>
      <c r="F570" s="110"/>
      <c r="G570" s="110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</row>
    <row r="571" spans="1:27" ht="13.6" x14ac:dyDescent="0.2">
      <c r="A571" s="96"/>
      <c r="B571" s="96"/>
      <c r="C571" s="109"/>
      <c r="D571" s="109"/>
      <c r="E571" s="109"/>
      <c r="F571" s="110"/>
      <c r="G571" s="110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</row>
    <row r="572" spans="1:27" ht="13.6" x14ac:dyDescent="0.2">
      <c r="A572" s="96"/>
      <c r="B572" s="96"/>
      <c r="C572" s="109"/>
      <c r="D572" s="109"/>
      <c r="E572" s="109"/>
      <c r="F572" s="110"/>
      <c r="G572" s="110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</row>
    <row r="573" spans="1:27" ht="13.6" x14ac:dyDescent="0.2">
      <c r="A573" s="96"/>
      <c r="B573" s="96"/>
      <c r="C573" s="109"/>
      <c r="D573" s="109"/>
      <c r="E573" s="109"/>
      <c r="F573" s="110"/>
      <c r="G573" s="110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</row>
    <row r="574" spans="1:27" ht="13.6" x14ac:dyDescent="0.2">
      <c r="A574" s="96"/>
      <c r="B574" s="96"/>
      <c r="C574" s="109"/>
      <c r="D574" s="109"/>
      <c r="E574" s="109"/>
      <c r="F574" s="110"/>
      <c r="G574" s="110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</row>
    <row r="575" spans="1:27" ht="13.6" x14ac:dyDescent="0.2">
      <c r="A575" s="96"/>
      <c r="B575" s="96"/>
      <c r="C575" s="109"/>
      <c r="D575" s="109"/>
      <c r="E575" s="109"/>
      <c r="F575" s="110"/>
      <c r="G575" s="110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</row>
    <row r="576" spans="1:27" ht="13.6" x14ac:dyDescent="0.2">
      <c r="A576" s="96"/>
      <c r="B576" s="96"/>
      <c r="C576" s="109"/>
      <c r="D576" s="109"/>
      <c r="E576" s="109"/>
      <c r="F576" s="110"/>
      <c r="G576" s="110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</row>
    <row r="577" spans="1:27" ht="13.6" x14ac:dyDescent="0.2">
      <c r="A577" s="96"/>
      <c r="B577" s="96"/>
      <c r="C577" s="109"/>
      <c r="D577" s="109"/>
      <c r="E577" s="109"/>
      <c r="F577" s="110"/>
      <c r="G577" s="110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</row>
    <row r="578" spans="1:27" ht="13.6" x14ac:dyDescent="0.2">
      <c r="A578" s="96"/>
      <c r="B578" s="96"/>
      <c r="C578" s="109"/>
      <c r="D578" s="109"/>
      <c r="E578" s="109"/>
      <c r="F578" s="110"/>
      <c r="G578" s="110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</row>
    <row r="579" spans="1:27" ht="13.6" x14ac:dyDescent="0.2">
      <c r="A579" s="96"/>
      <c r="B579" s="96"/>
      <c r="C579" s="109"/>
      <c r="D579" s="109"/>
      <c r="E579" s="109"/>
      <c r="F579" s="110"/>
      <c r="G579" s="110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</row>
    <row r="580" spans="1:27" ht="13.6" x14ac:dyDescent="0.2">
      <c r="A580" s="96"/>
      <c r="B580" s="96"/>
      <c r="C580" s="109"/>
      <c r="D580" s="109"/>
      <c r="E580" s="109"/>
      <c r="F580" s="110"/>
      <c r="G580" s="110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</row>
    <row r="581" spans="1:27" ht="13.6" x14ac:dyDescent="0.2">
      <c r="A581" s="96"/>
      <c r="B581" s="96"/>
      <c r="C581" s="109"/>
      <c r="D581" s="109"/>
      <c r="E581" s="109"/>
      <c r="F581" s="110"/>
      <c r="G581" s="110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</row>
    <row r="582" spans="1:27" ht="13.6" x14ac:dyDescent="0.2">
      <c r="A582" s="96"/>
      <c r="B582" s="96"/>
      <c r="C582" s="109"/>
      <c r="D582" s="109"/>
      <c r="E582" s="109"/>
      <c r="F582" s="110"/>
      <c r="G582" s="110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</row>
    <row r="583" spans="1:27" ht="13.6" x14ac:dyDescent="0.2">
      <c r="A583" s="96"/>
      <c r="B583" s="96"/>
      <c r="C583" s="109"/>
      <c r="D583" s="109"/>
      <c r="E583" s="109"/>
      <c r="F583" s="110"/>
      <c r="G583" s="110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</row>
    <row r="584" spans="1:27" ht="13.6" x14ac:dyDescent="0.2">
      <c r="A584" s="96"/>
      <c r="B584" s="96"/>
      <c r="C584" s="109"/>
      <c r="D584" s="109"/>
      <c r="E584" s="109"/>
      <c r="F584" s="110"/>
      <c r="G584" s="110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</row>
    <row r="585" spans="1:27" ht="13.6" x14ac:dyDescent="0.2">
      <c r="A585" s="96"/>
      <c r="B585" s="96"/>
      <c r="C585" s="109"/>
      <c r="D585" s="109"/>
      <c r="E585" s="109"/>
      <c r="F585" s="110"/>
      <c r="G585" s="110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</row>
    <row r="586" spans="1:27" ht="13.6" x14ac:dyDescent="0.2">
      <c r="A586" s="96"/>
      <c r="B586" s="96"/>
      <c r="C586" s="109"/>
      <c r="D586" s="109"/>
      <c r="E586" s="109"/>
      <c r="F586" s="110"/>
      <c r="G586" s="110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</row>
    <row r="587" spans="1:27" ht="13.6" x14ac:dyDescent="0.2">
      <c r="A587" s="96"/>
      <c r="B587" s="96"/>
      <c r="C587" s="109"/>
      <c r="D587" s="109"/>
      <c r="E587" s="109"/>
      <c r="F587" s="110"/>
      <c r="G587" s="110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</row>
    <row r="588" spans="1:27" ht="13.6" x14ac:dyDescent="0.2">
      <c r="A588" s="96"/>
      <c r="B588" s="96"/>
      <c r="C588" s="109"/>
      <c r="D588" s="109"/>
      <c r="E588" s="109"/>
      <c r="F588" s="110"/>
      <c r="G588" s="110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</row>
    <row r="589" spans="1:27" ht="13.6" x14ac:dyDescent="0.2">
      <c r="A589" s="96"/>
      <c r="B589" s="96"/>
      <c r="C589" s="109"/>
      <c r="D589" s="109"/>
      <c r="E589" s="109"/>
      <c r="F589" s="110"/>
      <c r="G589" s="110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</row>
    <row r="590" spans="1:27" ht="13.6" x14ac:dyDescent="0.2">
      <c r="A590" s="96"/>
      <c r="B590" s="96"/>
      <c r="C590" s="109"/>
      <c r="D590" s="109"/>
      <c r="E590" s="109"/>
      <c r="F590" s="110"/>
      <c r="G590" s="110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</row>
    <row r="591" spans="1:27" ht="13.6" x14ac:dyDescent="0.2">
      <c r="A591" s="96"/>
      <c r="B591" s="96"/>
      <c r="C591" s="109"/>
      <c r="D591" s="109"/>
      <c r="E591" s="109"/>
      <c r="F591" s="110"/>
      <c r="G591" s="110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</row>
    <row r="592" spans="1:27" ht="13.6" x14ac:dyDescent="0.2">
      <c r="A592" s="96"/>
      <c r="B592" s="96"/>
      <c r="C592" s="109"/>
      <c r="D592" s="109"/>
      <c r="E592" s="109"/>
      <c r="F592" s="110"/>
      <c r="G592" s="110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</row>
    <row r="593" spans="1:27" ht="13.6" x14ac:dyDescent="0.2">
      <c r="A593" s="96"/>
      <c r="B593" s="96"/>
      <c r="C593" s="109"/>
      <c r="D593" s="109"/>
      <c r="E593" s="109"/>
      <c r="F593" s="110"/>
      <c r="G593" s="110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</row>
    <row r="594" spans="1:27" ht="13.6" x14ac:dyDescent="0.2">
      <c r="A594" s="96"/>
      <c r="B594" s="96"/>
      <c r="C594" s="109"/>
      <c r="D594" s="109"/>
      <c r="E594" s="109"/>
      <c r="F594" s="110"/>
      <c r="G594" s="110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</row>
    <row r="595" spans="1:27" ht="13.6" x14ac:dyDescent="0.2">
      <c r="A595" s="96"/>
      <c r="B595" s="96"/>
      <c r="C595" s="109"/>
      <c r="D595" s="109"/>
      <c r="E595" s="109"/>
      <c r="F595" s="110"/>
      <c r="G595" s="110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</row>
    <row r="596" spans="1:27" ht="13.6" x14ac:dyDescent="0.2">
      <c r="A596" s="96"/>
      <c r="B596" s="96"/>
      <c r="C596" s="109"/>
      <c r="D596" s="109"/>
      <c r="E596" s="109"/>
      <c r="F596" s="110"/>
      <c r="G596" s="110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</row>
    <row r="597" spans="1:27" ht="13.6" x14ac:dyDescent="0.2">
      <c r="A597" s="96"/>
      <c r="B597" s="96"/>
      <c r="C597" s="109"/>
      <c r="D597" s="109"/>
      <c r="E597" s="109"/>
      <c r="F597" s="110"/>
      <c r="G597" s="110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</row>
    <row r="598" spans="1:27" ht="13.6" x14ac:dyDescent="0.2">
      <c r="A598" s="96"/>
      <c r="B598" s="96"/>
      <c r="C598" s="109"/>
      <c r="D598" s="109"/>
      <c r="E598" s="109"/>
      <c r="F598" s="110"/>
      <c r="G598" s="110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</row>
    <row r="599" spans="1:27" ht="13.6" x14ac:dyDescent="0.2">
      <c r="A599" s="96"/>
      <c r="B599" s="96"/>
      <c r="C599" s="109"/>
      <c r="D599" s="109"/>
      <c r="E599" s="109"/>
      <c r="F599" s="110"/>
      <c r="G599" s="110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  <c r="AA599" s="96"/>
    </row>
    <row r="600" spans="1:27" ht="13.6" x14ac:dyDescent="0.2">
      <c r="A600" s="96"/>
      <c r="B600" s="96"/>
      <c r="C600" s="109"/>
      <c r="D600" s="109"/>
      <c r="E600" s="109"/>
      <c r="F600" s="110"/>
      <c r="G600" s="110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</row>
    <row r="601" spans="1:27" ht="13.6" x14ac:dyDescent="0.2">
      <c r="A601" s="96"/>
      <c r="B601" s="96"/>
      <c r="C601" s="109"/>
      <c r="D601" s="109"/>
      <c r="E601" s="109"/>
      <c r="F601" s="110"/>
      <c r="G601" s="110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</row>
    <row r="602" spans="1:27" ht="13.6" x14ac:dyDescent="0.2">
      <c r="A602" s="96"/>
      <c r="B602" s="96"/>
      <c r="C602" s="109"/>
      <c r="D602" s="109"/>
      <c r="E602" s="109"/>
      <c r="F602" s="110"/>
      <c r="G602" s="110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</row>
    <row r="603" spans="1:27" ht="13.6" x14ac:dyDescent="0.2">
      <c r="A603" s="96"/>
      <c r="B603" s="96"/>
      <c r="C603" s="109"/>
      <c r="D603" s="109"/>
      <c r="E603" s="109"/>
      <c r="F603" s="110"/>
      <c r="G603" s="110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</row>
    <row r="604" spans="1:27" ht="13.6" x14ac:dyDescent="0.2">
      <c r="A604" s="96"/>
      <c r="B604" s="96"/>
      <c r="C604" s="109"/>
      <c r="D604" s="109"/>
      <c r="E604" s="109"/>
      <c r="F604" s="110"/>
      <c r="G604" s="110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</row>
    <row r="605" spans="1:27" ht="13.6" x14ac:dyDescent="0.2">
      <c r="A605" s="96"/>
      <c r="B605" s="96"/>
      <c r="C605" s="109"/>
      <c r="D605" s="109"/>
      <c r="E605" s="109"/>
      <c r="F605" s="110"/>
      <c r="G605" s="110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</row>
    <row r="606" spans="1:27" ht="13.6" x14ac:dyDescent="0.2">
      <c r="A606" s="96"/>
      <c r="B606" s="96"/>
      <c r="C606" s="109"/>
      <c r="D606" s="109"/>
      <c r="E606" s="109"/>
      <c r="F606" s="110"/>
      <c r="G606" s="110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</row>
    <row r="607" spans="1:27" ht="13.6" x14ac:dyDescent="0.2">
      <c r="A607" s="96"/>
      <c r="B607" s="96"/>
      <c r="C607" s="109"/>
      <c r="D607" s="109"/>
      <c r="E607" s="109"/>
      <c r="F607" s="110"/>
      <c r="G607" s="110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</row>
    <row r="608" spans="1:27" ht="13.6" x14ac:dyDescent="0.2">
      <c r="A608" s="96"/>
      <c r="B608" s="96"/>
      <c r="C608" s="109"/>
      <c r="D608" s="109"/>
      <c r="E608" s="109"/>
      <c r="F608" s="110"/>
      <c r="G608" s="110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</row>
    <row r="609" spans="1:27" ht="13.6" x14ac:dyDescent="0.2">
      <c r="A609" s="96"/>
      <c r="B609" s="96"/>
      <c r="C609" s="109"/>
      <c r="D609" s="109"/>
      <c r="E609" s="109"/>
      <c r="F609" s="110"/>
      <c r="G609" s="110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  <c r="AA609" s="96"/>
    </row>
    <row r="610" spans="1:27" ht="13.6" x14ac:dyDescent="0.2">
      <c r="A610" s="96"/>
      <c r="B610" s="96"/>
      <c r="C610" s="109"/>
      <c r="D610" s="109"/>
      <c r="E610" s="109"/>
      <c r="F610" s="110"/>
      <c r="G610" s="110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  <c r="AA610" s="96"/>
    </row>
    <row r="611" spans="1:27" ht="13.6" x14ac:dyDescent="0.2">
      <c r="A611" s="96"/>
      <c r="B611" s="96"/>
      <c r="C611" s="109"/>
      <c r="D611" s="109"/>
      <c r="E611" s="109"/>
      <c r="F611" s="110"/>
      <c r="G611" s="110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</row>
    <row r="612" spans="1:27" ht="13.6" x14ac:dyDescent="0.2">
      <c r="A612" s="96"/>
      <c r="B612" s="96"/>
      <c r="C612" s="109"/>
      <c r="D612" s="109"/>
      <c r="E612" s="109"/>
      <c r="F612" s="110"/>
      <c r="G612" s="110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</row>
    <row r="613" spans="1:27" ht="13.6" x14ac:dyDescent="0.2">
      <c r="A613" s="96"/>
      <c r="B613" s="96"/>
      <c r="C613" s="109"/>
      <c r="D613" s="109"/>
      <c r="E613" s="109"/>
      <c r="F613" s="110"/>
      <c r="G613" s="110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</row>
    <row r="614" spans="1:27" ht="13.6" x14ac:dyDescent="0.2">
      <c r="A614" s="96"/>
      <c r="B614" s="96"/>
      <c r="C614" s="109"/>
      <c r="D614" s="109"/>
      <c r="E614" s="109"/>
      <c r="F614" s="110"/>
      <c r="G614" s="110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</row>
    <row r="615" spans="1:27" ht="13.6" x14ac:dyDescent="0.2">
      <c r="A615" s="96"/>
      <c r="B615" s="96"/>
      <c r="C615" s="109"/>
      <c r="D615" s="109"/>
      <c r="E615" s="109"/>
      <c r="F615" s="110"/>
      <c r="G615" s="110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</row>
    <row r="616" spans="1:27" ht="13.6" x14ac:dyDescent="0.2">
      <c r="A616" s="96"/>
      <c r="B616" s="96"/>
      <c r="C616" s="109"/>
      <c r="D616" s="109"/>
      <c r="E616" s="109"/>
      <c r="F616" s="110"/>
      <c r="G616" s="110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</row>
    <row r="617" spans="1:27" ht="13.6" x14ac:dyDescent="0.2">
      <c r="A617" s="96"/>
      <c r="B617" s="96"/>
      <c r="C617" s="109"/>
      <c r="D617" s="109"/>
      <c r="E617" s="109"/>
      <c r="F617" s="110"/>
      <c r="G617" s="110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</row>
    <row r="618" spans="1:27" ht="13.6" x14ac:dyDescent="0.2">
      <c r="A618" s="96"/>
      <c r="B618" s="96"/>
      <c r="C618" s="109"/>
      <c r="D618" s="109"/>
      <c r="E618" s="109"/>
      <c r="F618" s="110"/>
      <c r="G618" s="110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</row>
    <row r="619" spans="1:27" ht="13.6" x14ac:dyDescent="0.2">
      <c r="A619" s="96"/>
      <c r="B619" s="96"/>
      <c r="C619" s="109"/>
      <c r="D619" s="109"/>
      <c r="E619" s="109"/>
      <c r="F619" s="110"/>
      <c r="G619" s="110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</row>
    <row r="620" spans="1:27" ht="13.6" x14ac:dyDescent="0.2">
      <c r="A620" s="96"/>
      <c r="B620" s="96"/>
      <c r="C620" s="109"/>
      <c r="D620" s="109"/>
      <c r="E620" s="109"/>
      <c r="F620" s="110"/>
      <c r="G620" s="110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</row>
    <row r="621" spans="1:27" ht="13.6" x14ac:dyDescent="0.2">
      <c r="A621" s="96"/>
      <c r="B621" s="96"/>
      <c r="C621" s="109"/>
      <c r="D621" s="109"/>
      <c r="E621" s="109"/>
      <c r="F621" s="110"/>
      <c r="G621" s="110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</row>
    <row r="622" spans="1:27" ht="13.6" x14ac:dyDescent="0.2">
      <c r="A622" s="96"/>
      <c r="B622" s="96"/>
      <c r="C622" s="109"/>
      <c r="D622" s="109"/>
      <c r="E622" s="109"/>
      <c r="F622" s="110"/>
      <c r="G622" s="110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</row>
    <row r="623" spans="1:27" ht="13.6" x14ac:dyDescent="0.2">
      <c r="A623" s="96"/>
      <c r="B623" s="96"/>
      <c r="C623" s="109"/>
      <c r="D623" s="109"/>
      <c r="E623" s="109"/>
      <c r="F623" s="110"/>
      <c r="G623" s="110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</row>
    <row r="624" spans="1:27" ht="13.6" x14ac:dyDescent="0.2">
      <c r="A624" s="96"/>
      <c r="B624" s="96"/>
      <c r="C624" s="109"/>
      <c r="D624" s="109"/>
      <c r="E624" s="109"/>
      <c r="F624" s="110"/>
      <c r="G624" s="110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</row>
    <row r="625" spans="1:27" ht="13.6" x14ac:dyDescent="0.2">
      <c r="A625" s="96"/>
      <c r="B625" s="96"/>
      <c r="C625" s="109"/>
      <c r="D625" s="109"/>
      <c r="E625" s="109"/>
      <c r="F625" s="110"/>
      <c r="G625" s="110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</row>
    <row r="626" spans="1:27" ht="13.6" x14ac:dyDescent="0.2">
      <c r="A626" s="96"/>
      <c r="B626" s="96"/>
      <c r="C626" s="109"/>
      <c r="D626" s="109"/>
      <c r="E626" s="109"/>
      <c r="F626" s="110"/>
      <c r="G626" s="110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</row>
    <row r="627" spans="1:27" ht="13.6" x14ac:dyDescent="0.2">
      <c r="A627" s="96"/>
      <c r="B627" s="96"/>
      <c r="C627" s="109"/>
      <c r="D627" s="109"/>
      <c r="E627" s="109"/>
      <c r="F627" s="110"/>
      <c r="G627" s="110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</row>
    <row r="628" spans="1:27" ht="13.6" x14ac:dyDescent="0.2">
      <c r="A628" s="96"/>
      <c r="B628" s="96"/>
      <c r="C628" s="109"/>
      <c r="D628" s="109"/>
      <c r="E628" s="109"/>
      <c r="F628" s="110"/>
      <c r="G628" s="110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</row>
    <row r="629" spans="1:27" ht="13.6" x14ac:dyDescent="0.2">
      <c r="A629" s="96"/>
      <c r="B629" s="96"/>
      <c r="C629" s="109"/>
      <c r="D629" s="109"/>
      <c r="E629" s="109"/>
      <c r="F629" s="110"/>
      <c r="G629" s="110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</row>
    <row r="630" spans="1:27" ht="13.6" x14ac:dyDescent="0.2">
      <c r="A630" s="96"/>
      <c r="B630" s="96"/>
      <c r="C630" s="109"/>
      <c r="D630" s="109"/>
      <c r="E630" s="109"/>
      <c r="F630" s="110"/>
      <c r="G630" s="110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</row>
    <row r="631" spans="1:27" ht="13.6" x14ac:dyDescent="0.2">
      <c r="A631" s="96"/>
      <c r="B631" s="96"/>
      <c r="C631" s="109"/>
      <c r="D631" s="109"/>
      <c r="E631" s="109"/>
      <c r="F631" s="110"/>
      <c r="G631" s="110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</row>
    <row r="632" spans="1:27" ht="13.6" x14ac:dyDescent="0.2">
      <c r="A632" s="96"/>
      <c r="B632" s="96"/>
      <c r="C632" s="109"/>
      <c r="D632" s="109"/>
      <c r="E632" s="109"/>
      <c r="F632" s="110"/>
      <c r="G632" s="110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</row>
    <row r="633" spans="1:27" ht="13.6" x14ac:dyDescent="0.2">
      <c r="A633" s="96"/>
      <c r="B633" s="96"/>
      <c r="C633" s="109"/>
      <c r="D633" s="109"/>
      <c r="E633" s="109"/>
      <c r="F633" s="110"/>
      <c r="G633" s="110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</row>
    <row r="634" spans="1:27" ht="13.6" x14ac:dyDescent="0.2">
      <c r="A634" s="96"/>
      <c r="B634" s="96"/>
      <c r="C634" s="109"/>
      <c r="D634" s="109"/>
      <c r="E634" s="109"/>
      <c r="F634" s="110"/>
      <c r="G634" s="110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</row>
    <row r="635" spans="1:27" ht="13.6" x14ac:dyDescent="0.2">
      <c r="A635" s="96"/>
      <c r="B635" s="96"/>
      <c r="C635" s="109"/>
      <c r="D635" s="109"/>
      <c r="E635" s="109"/>
      <c r="F635" s="110"/>
      <c r="G635" s="110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</row>
    <row r="636" spans="1:27" ht="13.6" x14ac:dyDescent="0.2">
      <c r="A636" s="96"/>
      <c r="B636" s="96"/>
      <c r="C636" s="109"/>
      <c r="D636" s="109"/>
      <c r="E636" s="109"/>
      <c r="F636" s="110"/>
      <c r="G636" s="110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</row>
    <row r="637" spans="1:27" ht="13.6" x14ac:dyDescent="0.2">
      <c r="A637" s="96"/>
      <c r="B637" s="96"/>
      <c r="C637" s="109"/>
      <c r="D637" s="109"/>
      <c r="E637" s="109"/>
      <c r="F637" s="110"/>
      <c r="G637" s="110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  <c r="AA637" s="96"/>
    </row>
    <row r="638" spans="1:27" ht="13.6" x14ac:dyDescent="0.2">
      <c r="A638" s="96"/>
      <c r="B638" s="96"/>
      <c r="C638" s="109"/>
      <c r="D638" s="109"/>
      <c r="E638" s="109"/>
      <c r="F638" s="110"/>
      <c r="G638" s="110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  <c r="AA638" s="96"/>
    </row>
    <row r="639" spans="1:27" ht="13.6" x14ac:dyDescent="0.2">
      <c r="A639" s="96"/>
      <c r="B639" s="96"/>
      <c r="C639" s="109"/>
      <c r="D639" s="109"/>
      <c r="E639" s="109"/>
      <c r="F639" s="110"/>
      <c r="G639" s="110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  <c r="AA639" s="96"/>
    </row>
    <row r="640" spans="1:27" ht="13.6" x14ac:dyDescent="0.2">
      <c r="A640" s="96"/>
      <c r="B640" s="96"/>
      <c r="C640" s="109"/>
      <c r="D640" s="109"/>
      <c r="E640" s="109"/>
      <c r="F640" s="110"/>
      <c r="G640" s="110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  <c r="AA640" s="96"/>
    </row>
    <row r="641" spans="1:27" ht="13.6" x14ac:dyDescent="0.2">
      <c r="A641" s="96"/>
      <c r="B641" s="96"/>
      <c r="C641" s="109"/>
      <c r="D641" s="109"/>
      <c r="E641" s="109"/>
      <c r="F641" s="110"/>
      <c r="G641" s="110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  <c r="AA641" s="96"/>
    </row>
    <row r="642" spans="1:27" ht="13.6" x14ac:dyDescent="0.2">
      <c r="A642" s="96"/>
      <c r="B642" s="96"/>
      <c r="C642" s="109"/>
      <c r="D642" s="109"/>
      <c r="E642" s="109"/>
      <c r="F642" s="110"/>
      <c r="G642" s="110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  <c r="AA642" s="96"/>
    </row>
    <row r="643" spans="1:27" ht="13.6" x14ac:dyDescent="0.2">
      <c r="A643" s="96"/>
      <c r="B643" s="96"/>
      <c r="C643" s="109"/>
      <c r="D643" s="109"/>
      <c r="E643" s="109"/>
      <c r="F643" s="110"/>
      <c r="G643" s="110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  <c r="AA643" s="96"/>
    </row>
    <row r="644" spans="1:27" ht="13.6" x14ac:dyDescent="0.2">
      <c r="A644" s="96"/>
      <c r="B644" s="96"/>
      <c r="C644" s="109"/>
      <c r="D644" s="109"/>
      <c r="E644" s="109"/>
      <c r="F644" s="110"/>
      <c r="G644" s="110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  <c r="AA644" s="96"/>
    </row>
    <row r="645" spans="1:27" ht="13.6" x14ac:dyDescent="0.2">
      <c r="A645" s="96"/>
      <c r="B645" s="96"/>
      <c r="C645" s="109"/>
      <c r="D645" s="109"/>
      <c r="E645" s="109"/>
      <c r="F645" s="110"/>
      <c r="G645" s="110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  <c r="AA645" s="96"/>
    </row>
    <row r="646" spans="1:27" ht="13.6" x14ac:dyDescent="0.2">
      <c r="A646" s="96"/>
      <c r="B646" s="96"/>
      <c r="C646" s="109"/>
      <c r="D646" s="109"/>
      <c r="E646" s="109"/>
      <c r="F646" s="110"/>
      <c r="G646" s="110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  <c r="AA646" s="96"/>
    </row>
    <row r="647" spans="1:27" ht="13.6" x14ac:dyDescent="0.2">
      <c r="A647" s="96"/>
      <c r="B647" s="96"/>
      <c r="C647" s="109"/>
      <c r="D647" s="109"/>
      <c r="E647" s="109"/>
      <c r="F647" s="110"/>
      <c r="G647" s="110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  <c r="AA647" s="96"/>
    </row>
    <row r="648" spans="1:27" ht="13.6" x14ac:dyDescent="0.2">
      <c r="A648" s="96"/>
      <c r="B648" s="96"/>
      <c r="C648" s="109"/>
      <c r="D648" s="109"/>
      <c r="E648" s="109"/>
      <c r="F648" s="110"/>
      <c r="G648" s="110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  <c r="AA648" s="96"/>
    </row>
    <row r="649" spans="1:27" ht="13.6" x14ac:dyDescent="0.2">
      <c r="A649" s="96"/>
      <c r="B649" s="96"/>
      <c r="C649" s="109"/>
      <c r="D649" s="109"/>
      <c r="E649" s="109"/>
      <c r="F649" s="110"/>
      <c r="G649" s="110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</row>
    <row r="650" spans="1:27" ht="13.6" x14ac:dyDescent="0.2">
      <c r="A650" s="96"/>
      <c r="B650" s="96"/>
      <c r="C650" s="109"/>
      <c r="D650" s="109"/>
      <c r="E650" s="109"/>
      <c r="F650" s="110"/>
      <c r="G650" s="110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  <c r="AA650" s="96"/>
    </row>
    <row r="651" spans="1:27" ht="13.6" x14ac:dyDescent="0.2">
      <c r="A651" s="96"/>
      <c r="B651" s="96"/>
      <c r="C651" s="109"/>
      <c r="D651" s="109"/>
      <c r="E651" s="109"/>
      <c r="F651" s="110"/>
      <c r="G651" s="110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  <c r="AA651" s="96"/>
    </row>
    <row r="652" spans="1:27" ht="13.6" x14ac:dyDescent="0.2">
      <c r="A652" s="96"/>
      <c r="B652" s="96"/>
      <c r="C652" s="109"/>
      <c r="D652" s="109"/>
      <c r="E652" s="109"/>
      <c r="F652" s="110"/>
      <c r="G652" s="110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  <c r="AA652" s="96"/>
    </row>
    <row r="653" spans="1:27" ht="13.6" x14ac:dyDescent="0.2">
      <c r="A653" s="96"/>
      <c r="B653" s="96"/>
      <c r="C653" s="109"/>
      <c r="D653" s="109"/>
      <c r="E653" s="109"/>
      <c r="F653" s="110"/>
      <c r="G653" s="110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  <c r="AA653" s="96"/>
    </row>
    <row r="654" spans="1:27" ht="13.6" x14ac:dyDescent="0.2">
      <c r="A654" s="96"/>
      <c r="B654" s="96"/>
      <c r="C654" s="109"/>
      <c r="D654" s="109"/>
      <c r="E654" s="109"/>
      <c r="F654" s="110"/>
      <c r="G654" s="110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</row>
    <row r="655" spans="1:27" ht="13.6" x14ac:dyDescent="0.2">
      <c r="A655" s="96"/>
      <c r="B655" s="96"/>
      <c r="C655" s="109"/>
      <c r="D655" s="109"/>
      <c r="E655" s="109"/>
      <c r="F655" s="110"/>
      <c r="G655" s="110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</row>
    <row r="656" spans="1:27" ht="13.6" x14ac:dyDescent="0.2">
      <c r="A656" s="96"/>
      <c r="B656" s="96"/>
      <c r="C656" s="109"/>
      <c r="D656" s="109"/>
      <c r="E656" s="109"/>
      <c r="F656" s="110"/>
      <c r="G656" s="110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</row>
    <row r="657" spans="1:27" ht="13.6" x14ac:dyDescent="0.2">
      <c r="A657" s="96"/>
      <c r="B657" s="96"/>
      <c r="C657" s="109"/>
      <c r="D657" s="109"/>
      <c r="E657" s="109"/>
      <c r="F657" s="110"/>
      <c r="G657" s="110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</row>
    <row r="658" spans="1:27" ht="13.6" x14ac:dyDescent="0.2">
      <c r="A658" s="96"/>
      <c r="B658" s="96"/>
      <c r="C658" s="109"/>
      <c r="D658" s="109"/>
      <c r="E658" s="109"/>
      <c r="F658" s="110"/>
      <c r="G658" s="110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</row>
    <row r="659" spans="1:27" ht="13.6" x14ac:dyDescent="0.2">
      <c r="A659" s="96"/>
      <c r="B659" s="96"/>
      <c r="C659" s="109"/>
      <c r="D659" s="109"/>
      <c r="E659" s="109"/>
      <c r="F659" s="110"/>
      <c r="G659" s="110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</row>
    <row r="660" spans="1:27" ht="13.6" x14ac:dyDescent="0.2">
      <c r="A660" s="96"/>
      <c r="B660" s="96"/>
      <c r="C660" s="109"/>
      <c r="D660" s="109"/>
      <c r="E660" s="109"/>
      <c r="F660" s="110"/>
      <c r="G660" s="110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</row>
    <row r="661" spans="1:27" ht="13.6" x14ac:dyDescent="0.2">
      <c r="A661" s="96"/>
      <c r="B661" s="96"/>
      <c r="C661" s="109"/>
      <c r="D661" s="109"/>
      <c r="E661" s="109"/>
      <c r="F661" s="110"/>
      <c r="G661" s="110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</row>
    <row r="662" spans="1:27" ht="13.6" x14ac:dyDescent="0.2">
      <c r="A662" s="96"/>
      <c r="B662" s="96"/>
      <c r="C662" s="109"/>
      <c r="D662" s="109"/>
      <c r="E662" s="109"/>
      <c r="F662" s="110"/>
      <c r="G662" s="110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</row>
    <row r="663" spans="1:27" ht="13.6" x14ac:dyDescent="0.2">
      <c r="A663" s="96"/>
      <c r="B663" s="96"/>
      <c r="C663" s="109"/>
      <c r="D663" s="109"/>
      <c r="E663" s="109"/>
      <c r="F663" s="110"/>
      <c r="G663" s="110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</row>
    <row r="664" spans="1:27" ht="13.6" x14ac:dyDescent="0.2">
      <c r="A664" s="96"/>
      <c r="B664" s="96"/>
      <c r="C664" s="109"/>
      <c r="D664" s="109"/>
      <c r="E664" s="109"/>
      <c r="F664" s="110"/>
      <c r="G664" s="110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</row>
    <row r="665" spans="1:27" ht="13.6" x14ac:dyDescent="0.2">
      <c r="A665" s="96"/>
      <c r="B665" s="96"/>
      <c r="C665" s="109"/>
      <c r="D665" s="109"/>
      <c r="E665" s="109"/>
      <c r="F665" s="110"/>
      <c r="G665" s="110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</row>
    <row r="666" spans="1:27" ht="13.6" x14ac:dyDescent="0.2">
      <c r="A666" s="96"/>
      <c r="B666" s="96"/>
      <c r="C666" s="109"/>
      <c r="D666" s="109"/>
      <c r="E666" s="109"/>
      <c r="F666" s="110"/>
      <c r="G666" s="110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</row>
    <row r="667" spans="1:27" ht="13.6" x14ac:dyDescent="0.2">
      <c r="A667" s="96"/>
      <c r="B667" s="96"/>
      <c r="C667" s="109"/>
      <c r="D667" s="109"/>
      <c r="E667" s="109"/>
      <c r="F667" s="110"/>
      <c r="G667" s="110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</row>
    <row r="668" spans="1:27" ht="13.6" x14ac:dyDescent="0.2">
      <c r="A668" s="96"/>
      <c r="B668" s="96"/>
      <c r="C668" s="109"/>
      <c r="D668" s="109"/>
      <c r="E668" s="109"/>
      <c r="F668" s="110"/>
      <c r="G668" s="110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</row>
    <row r="669" spans="1:27" ht="13.6" x14ac:dyDescent="0.2">
      <c r="A669" s="96"/>
      <c r="B669" s="96"/>
      <c r="C669" s="109"/>
      <c r="D669" s="109"/>
      <c r="E669" s="109"/>
      <c r="F669" s="110"/>
      <c r="G669" s="110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</row>
    <row r="670" spans="1:27" ht="13.6" x14ac:dyDescent="0.2">
      <c r="A670" s="96"/>
      <c r="B670" s="96"/>
      <c r="C670" s="109"/>
      <c r="D670" s="109"/>
      <c r="E670" s="109"/>
      <c r="F670" s="110"/>
      <c r="G670" s="110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  <c r="AA670" s="96"/>
    </row>
    <row r="671" spans="1:27" ht="13.6" x14ac:dyDescent="0.2">
      <c r="A671" s="96"/>
      <c r="B671" s="96"/>
      <c r="C671" s="109"/>
      <c r="D671" s="109"/>
      <c r="E671" s="109"/>
      <c r="F671" s="110"/>
      <c r="G671" s="110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</row>
    <row r="672" spans="1:27" ht="13.6" x14ac:dyDescent="0.2">
      <c r="A672" s="96"/>
      <c r="B672" s="96"/>
      <c r="C672" s="109"/>
      <c r="D672" s="109"/>
      <c r="E672" s="109"/>
      <c r="F672" s="110"/>
      <c r="G672" s="110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</row>
    <row r="673" spans="1:27" ht="13.6" x14ac:dyDescent="0.2">
      <c r="A673" s="96"/>
      <c r="B673" s="96"/>
      <c r="C673" s="109"/>
      <c r="D673" s="109"/>
      <c r="E673" s="109"/>
      <c r="F673" s="110"/>
      <c r="G673" s="110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</row>
    <row r="674" spans="1:27" ht="13.6" x14ac:dyDescent="0.2">
      <c r="A674" s="96"/>
      <c r="B674" s="96"/>
      <c r="C674" s="109"/>
      <c r="D674" s="109"/>
      <c r="E674" s="109"/>
      <c r="F674" s="110"/>
      <c r="G674" s="110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  <c r="AA674" s="96"/>
    </row>
    <row r="675" spans="1:27" ht="13.6" x14ac:dyDescent="0.2">
      <c r="A675" s="96"/>
      <c r="B675" s="96"/>
      <c r="C675" s="109"/>
      <c r="D675" s="109"/>
      <c r="E675" s="109"/>
      <c r="F675" s="110"/>
      <c r="G675" s="110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  <c r="AA675" s="96"/>
    </row>
    <row r="676" spans="1:27" ht="13.6" x14ac:dyDescent="0.2">
      <c r="A676" s="96"/>
      <c r="B676" s="96"/>
      <c r="C676" s="109"/>
      <c r="D676" s="109"/>
      <c r="E676" s="109"/>
      <c r="F676" s="110"/>
      <c r="G676" s="110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</row>
    <row r="677" spans="1:27" ht="13.6" x14ac:dyDescent="0.2">
      <c r="A677" s="96"/>
      <c r="B677" s="96"/>
      <c r="C677" s="109"/>
      <c r="D677" s="109"/>
      <c r="E677" s="109"/>
      <c r="F677" s="110"/>
      <c r="G677" s="110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  <c r="AA677" s="96"/>
    </row>
    <row r="678" spans="1:27" ht="13.6" x14ac:dyDescent="0.2">
      <c r="A678" s="96"/>
      <c r="B678" s="96"/>
      <c r="C678" s="109"/>
      <c r="D678" s="109"/>
      <c r="E678" s="109"/>
      <c r="F678" s="110"/>
      <c r="G678" s="110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  <c r="AA678" s="96"/>
    </row>
    <row r="679" spans="1:27" ht="13.6" x14ac:dyDescent="0.2">
      <c r="A679" s="96"/>
      <c r="B679" s="96"/>
      <c r="C679" s="109"/>
      <c r="D679" s="109"/>
      <c r="E679" s="109"/>
      <c r="F679" s="110"/>
      <c r="G679" s="110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  <c r="AA679" s="96"/>
    </row>
    <row r="680" spans="1:27" ht="13.6" x14ac:dyDescent="0.2">
      <c r="A680" s="96"/>
      <c r="B680" s="96"/>
      <c r="C680" s="109"/>
      <c r="D680" s="109"/>
      <c r="E680" s="109"/>
      <c r="F680" s="110"/>
      <c r="G680" s="110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</row>
    <row r="681" spans="1:27" ht="13.6" x14ac:dyDescent="0.2">
      <c r="A681" s="96"/>
      <c r="B681" s="96"/>
      <c r="C681" s="109"/>
      <c r="D681" s="109"/>
      <c r="E681" s="109"/>
      <c r="F681" s="110"/>
      <c r="G681" s="110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</row>
    <row r="682" spans="1:27" ht="13.6" x14ac:dyDescent="0.2">
      <c r="A682" s="96"/>
      <c r="B682" s="96"/>
      <c r="C682" s="109"/>
      <c r="D682" s="109"/>
      <c r="E682" s="109"/>
      <c r="F682" s="110"/>
      <c r="G682" s="110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</row>
    <row r="683" spans="1:27" ht="13.6" x14ac:dyDescent="0.2">
      <c r="A683" s="96"/>
      <c r="B683" s="96"/>
      <c r="C683" s="109"/>
      <c r="D683" s="109"/>
      <c r="E683" s="109"/>
      <c r="F683" s="110"/>
      <c r="G683" s="110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  <c r="AA683" s="96"/>
    </row>
    <row r="684" spans="1:27" ht="13.6" x14ac:dyDescent="0.2">
      <c r="A684" s="96"/>
      <c r="B684" s="96"/>
      <c r="C684" s="109"/>
      <c r="D684" s="109"/>
      <c r="E684" s="109"/>
      <c r="F684" s="110"/>
      <c r="G684" s="110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  <c r="AA684" s="96"/>
    </row>
    <row r="685" spans="1:27" ht="13.6" x14ac:dyDescent="0.2">
      <c r="A685" s="96"/>
      <c r="B685" s="96"/>
      <c r="C685" s="109"/>
      <c r="D685" s="109"/>
      <c r="E685" s="109"/>
      <c r="F685" s="110"/>
      <c r="G685" s="110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  <c r="AA685" s="96"/>
    </row>
    <row r="686" spans="1:27" ht="13.6" x14ac:dyDescent="0.2">
      <c r="A686" s="96"/>
      <c r="B686" s="96"/>
      <c r="C686" s="109"/>
      <c r="D686" s="109"/>
      <c r="E686" s="109"/>
      <c r="F686" s="110"/>
      <c r="G686" s="110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  <c r="AA686" s="96"/>
    </row>
    <row r="687" spans="1:27" ht="13.6" x14ac:dyDescent="0.2">
      <c r="A687" s="96"/>
      <c r="B687" s="96"/>
      <c r="C687" s="109"/>
      <c r="D687" s="109"/>
      <c r="E687" s="109"/>
      <c r="F687" s="110"/>
      <c r="G687" s="110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  <c r="AA687" s="96"/>
    </row>
    <row r="688" spans="1:27" ht="13.6" x14ac:dyDescent="0.2">
      <c r="A688" s="96"/>
      <c r="B688" s="96"/>
      <c r="C688" s="109"/>
      <c r="D688" s="109"/>
      <c r="E688" s="109"/>
      <c r="F688" s="110"/>
      <c r="G688" s="110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</row>
    <row r="689" spans="1:27" ht="13.6" x14ac:dyDescent="0.2">
      <c r="A689" s="96"/>
      <c r="B689" s="96"/>
      <c r="C689" s="109"/>
      <c r="D689" s="109"/>
      <c r="E689" s="109"/>
      <c r="F689" s="110"/>
      <c r="G689" s="110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</row>
    <row r="690" spans="1:27" ht="13.6" x14ac:dyDescent="0.2">
      <c r="A690" s="96"/>
      <c r="B690" s="96"/>
      <c r="C690" s="109"/>
      <c r="D690" s="109"/>
      <c r="E690" s="109"/>
      <c r="F690" s="110"/>
      <c r="G690" s="110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</row>
    <row r="691" spans="1:27" ht="13.6" x14ac:dyDescent="0.2">
      <c r="A691" s="96"/>
      <c r="B691" s="96"/>
      <c r="C691" s="109"/>
      <c r="D691" s="109"/>
      <c r="E691" s="109"/>
      <c r="F691" s="110"/>
      <c r="G691" s="110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</row>
    <row r="692" spans="1:27" ht="13.6" x14ac:dyDescent="0.2">
      <c r="A692" s="96"/>
      <c r="B692" s="96"/>
      <c r="C692" s="109"/>
      <c r="D692" s="109"/>
      <c r="E692" s="109"/>
      <c r="F692" s="110"/>
      <c r="G692" s="110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</row>
    <row r="693" spans="1:27" ht="13.6" x14ac:dyDescent="0.2">
      <c r="A693" s="96"/>
      <c r="B693" s="96"/>
      <c r="C693" s="109"/>
      <c r="D693" s="109"/>
      <c r="E693" s="109"/>
      <c r="F693" s="110"/>
      <c r="G693" s="110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</row>
    <row r="694" spans="1:27" ht="13.6" x14ac:dyDescent="0.2">
      <c r="A694" s="96"/>
      <c r="B694" s="96"/>
      <c r="C694" s="109"/>
      <c r="D694" s="109"/>
      <c r="E694" s="109"/>
      <c r="F694" s="110"/>
      <c r="G694" s="110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  <c r="AA694" s="96"/>
    </row>
    <row r="695" spans="1:27" ht="13.6" x14ac:dyDescent="0.2">
      <c r="A695" s="96"/>
      <c r="B695" s="96"/>
      <c r="C695" s="109"/>
      <c r="D695" s="109"/>
      <c r="E695" s="109"/>
      <c r="F695" s="110"/>
      <c r="G695" s="110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  <c r="AA695" s="96"/>
    </row>
    <row r="696" spans="1:27" ht="13.6" x14ac:dyDescent="0.2">
      <c r="A696" s="96"/>
      <c r="B696" s="96"/>
      <c r="C696" s="109"/>
      <c r="D696" s="109"/>
      <c r="E696" s="109"/>
      <c r="F696" s="110"/>
      <c r="G696" s="110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</row>
    <row r="697" spans="1:27" ht="13.6" x14ac:dyDescent="0.2">
      <c r="A697" s="96"/>
      <c r="B697" s="96"/>
      <c r="C697" s="109"/>
      <c r="D697" s="109"/>
      <c r="E697" s="109"/>
      <c r="F697" s="110"/>
      <c r="G697" s="110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</row>
    <row r="698" spans="1:27" ht="13.6" x14ac:dyDescent="0.2">
      <c r="A698" s="96"/>
      <c r="B698" s="96"/>
      <c r="C698" s="109"/>
      <c r="D698" s="109"/>
      <c r="E698" s="109"/>
      <c r="F698" s="110"/>
      <c r="G698" s="110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</row>
    <row r="699" spans="1:27" ht="13.6" x14ac:dyDescent="0.2">
      <c r="A699" s="96"/>
      <c r="B699" s="96"/>
      <c r="C699" s="109"/>
      <c r="D699" s="109"/>
      <c r="E699" s="109"/>
      <c r="F699" s="110"/>
      <c r="G699" s="110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</row>
    <row r="700" spans="1:27" ht="13.6" x14ac:dyDescent="0.2">
      <c r="A700" s="96"/>
      <c r="B700" s="96"/>
      <c r="C700" s="109"/>
      <c r="D700" s="109"/>
      <c r="E700" s="109"/>
      <c r="F700" s="110"/>
      <c r="G700" s="110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</row>
    <row r="701" spans="1:27" ht="13.6" x14ac:dyDescent="0.2">
      <c r="A701" s="96"/>
      <c r="B701" s="96"/>
      <c r="C701" s="109"/>
      <c r="D701" s="109"/>
      <c r="E701" s="109"/>
      <c r="F701" s="110"/>
      <c r="G701" s="110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</row>
    <row r="702" spans="1:27" ht="13.6" x14ac:dyDescent="0.2">
      <c r="A702" s="96"/>
      <c r="B702" s="96"/>
      <c r="C702" s="109"/>
      <c r="D702" s="109"/>
      <c r="E702" s="109"/>
      <c r="F702" s="110"/>
      <c r="G702" s="110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</row>
    <row r="703" spans="1:27" ht="13.6" x14ac:dyDescent="0.2">
      <c r="A703" s="96"/>
      <c r="B703" s="96"/>
      <c r="C703" s="109"/>
      <c r="D703" s="109"/>
      <c r="E703" s="109"/>
      <c r="F703" s="110"/>
      <c r="G703" s="110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</row>
    <row r="704" spans="1:27" ht="13.6" x14ac:dyDescent="0.2">
      <c r="A704" s="96"/>
      <c r="B704" s="96"/>
      <c r="C704" s="109"/>
      <c r="D704" s="109"/>
      <c r="E704" s="109"/>
      <c r="F704" s="110"/>
      <c r="G704" s="110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</row>
    <row r="705" spans="1:27" ht="13.6" x14ac:dyDescent="0.2">
      <c r="A705" s="96"/>
      <c r="B705" s="96"/>
      <c r="C705" s="109"/>
      <c r="D705" s="109"/>
      <c r="E705" s="109"/>
      <c r="F705" s="110"/>
      <c r="G705" s="110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</row>
    <row r="706" spans="1:27" ht="13.6" x14ac:dyDescent="0.2">
      <c r="A706" s="96"/>
      <c r="B706" s="96"/>
      <c r="C706" s="109"/>
      <c r="D706" s="109"/>
      <c r="E706" s="109"/>
      <c r="F706" s="110"/>
      <c r="G706" s="110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</row>
    <row r="707" spans="1:27" ht="13.6" x14ac:dyDescent="0.2">
      <c r="A707" s="96"/>
      <c r="B707" s="96"/>
      <c r="C707" s="109"/>
      <c r="D707" s="109"/>
      <c r="E707" s="109"/>
      <c r="F707" s="110"/>
      <c r="G707" s="110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</row>
    <row r="708" spans="1:27" ht="13.6" x14ac:dyDescent="0.2">
      <c r="A708" s="96"/>
      <c r="B708" s="96"/>
      <c r="C708" s="109"/>
      <c r="D708" s="109"/>
      <c r="E708" s="109"/>
      <c r="F708" s="110"/>
      <c r="G708" s="110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</row>
    <row r="709" spans="1:27" ht="13.6" x14ac:dyDescent="0.2">
      <c r="A709" s="96"/>
      <c r="B709" s="96"/>
      <c r="C709" s="109"/>
      <c r="D709" s="109"/>
      <c r="E709" s="109"/>
      <c r="F709" s="110"/>
      <c r="G709" s="110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</row>
    <row r="710" spans="1:27" ht="13.6" x14ac:dyDescent="0.2">
      <c r="A710" s="96"/>
      <c r="B710" s="96"/>
      <c r="C710" s="109"/>
      <c r="D710" s="109"/>
      <c r="E710" s="109"/>
      <c r="F710" s="110"/>
      <c r="G710" s="110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</row>
    <row r="711" spans="1:27" ht="13.6" x14ac:dyDescent="0.2">
      <c r="A711" s="96"/>
      <c r="B711" s="96"/>
      <c r="C711" s="109"/>
      <c r="D711" s="109"/>
      <c r="E711" s="109"/>
      <c r="F711" s="110"/>
      <c r="G711" s="110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</row>
    <row r="712" spans="1:27" ht="13.6" x14ac:dyDescent="0.2">
      <c r="A712" s="96"/>
      <c r="B712" s="96"/>
      <c r="C712" s="109"/>
      <c r="D712" s="109"/>
      <c r="E712" s="109"/>
      <c r="F712" s="110"/>
      <c r="G712" s="110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</row>
    <row r="713" spans="1:27" ht="13.6" x14ac:dyDescent="0.2">
      <c r="A713" s="96"/>
      <c r="B713" s="96"/>
      <c r="C713" s="109"/>
      <c r="D713" s="109"/>
      <c r="E713" s="109"/>
      <c r="F713" s="110"/>
      <c r="G713" s="110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</row>
    <row r="714" spans="1:27" ht="13.6" x14ac:dyDescent="0.2">
      <c r="A714" s="96"/>
      <c r="B714" s="96"/>
      <c r="C714" s="109"/>
      <c r="D714" s="109"/>
      <c r="E714" s="109"/>
      <c r="F714" s="110"/>
      <c r="G714" s="110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  <c r="AA714" s="96"/>
    </row>
    <row r="715" spans="1:27" ht="13.6" x14ac:dyDescent="0.2">
      <c r="A715" s="96"/>
      <c r="B715" s="96"/>
      <c r="C715" s="109"/>
      <c r="D715" s="109"/>
      <c r="E715" s="109"/>
      <c r="F715" s="110"/>
      <c r="G715" s="110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  <c r="AA715" s="96"/>
    </row>
    <row r="716" spans="1:27" ht="13.6" x14ac:dyDescent="0.2">
      <c r="A716" s="96"/>
      <c r="B716" s="96"/>
      <c r="C716" s="109"/>
      <c r="D716" s="109"/>
      <c r="E716" s="109"/>
      <c r="F716" s="110"/>
      <c r="G716" s="110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  <c r="AA716" s="96"/>
    </row>
    <row r="717" spans="1:27" ht="13.6" x14ac:dyDescent="0.2">
      <c r="A717" s="96"/>
      <c r="B717" s="96"/>
      <c r="C717" s="109"/>
      <c r="D717" s="109"/>
      <c r="E717" s="109"/>
      <c r="F717" s="110"/>
      <c r="G717" s="110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  <c r="AA717" s="96"/>
    </row>
    <row r="718" spans="1:27" ht="13.6" x14ac:dyDescent="0.2">
      <c r="A718" s="96"/>
      <c r="B718" s="96"/>
      <c r="C718" s="109"/>
      <c r="D718" s="109"/>
      <c r="E718" s="109"/>
      <c r="F718" s="110"/>
      <c r="G718" s="110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  <c r="AA718" s="96"/>
    </row>
    <row r="719" spans="1:27" ht="13.6" x14ac:dyDescent="0.2">
      <c r="A719" s="96"/>
      <c r="B719" s="96"/>
      <c r="C719" s="109"/>
      <c r="D719" s="109"/>
      <c r="E719" s="109"/>
      <c r="F719" s="110"/>
      <c r="G719" s="110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  <c r="AA719" s="96"/>
    </row>
    <row r="720" spans="1:27" ht="13.6" x14ac:dyDescent="0.2">
      <c r="A720" s="96"/>
      <c r="B720" s="96"/>
      <c r="C720" s="109"/>
      <c r="D720" s="109"/>
      <c r="E720" s="109"/>
      <c r="F720" s="110"/>
      <c r="G720" s="110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  <c r="AA720" s="96"/>
    </row>
    <row r="721" spans="1:27" ht="13.6" x14ac:dyDescent="0.2">
      <c r="A721" s="96"/>
      <c r="B721" s="96"/>
      <c r="C721" s="109"/>
      <c r="D721" s="109"/>
      <c r="E721" s="109"/>
      <c r="F721" s="110"/>
      <c r="G721" s="110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  <c r="AA721" s="96"/>
    </row>
    <row r="722" spans="1:27" ht="13.6" x14ac:dyDescent="0.2">
      <c r="A722" s="96"/>
      <c r="B722" s="96"/>
      <c r="C722" s="109"/>
      <c r="D722" s="109"/>
      <c r="E722" s="109"/>
      <c r="F722" s="110"/>
      <c r="G722" s="110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</row>
    <row r="723" spans="1:27" ht="13.6" x14ac:dyDescent="0.2">
      <c r="A723" s="96"/>
      <c r="B723" s="96"/>
      <c r="C723" s="109"/>
      <c r="D723" s="109"/>
      <c r="E723" s="109"/>
      <c r="F723" s="110"/>
      <c r="G723" s="110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</row>
    <row r="724" spans="1:27" ht="13.6" x14ac:dyDescent="0.2">
      <c r="A724" s="96"/>
      <c r="B724" s="96"/>
      <c r="C724" s="109"/>
      <c r="D724" s="109"/>
      <c r="E724" s="109"/>
      <c r="F724" s="110"/>
      <c r="G724" s="110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</row>
    <row r="725" spans="1:27" ht="13.6" x14ac:dyDescent="0.2">
      <c r="A725" s="96"/>
      <c r="B725" s="96"/>
      <c r="C725" s="109"/>
      <c r="D725" s="109"/>
      <c r="E725" s="109"/>
      <c r="F725" s="110"/>
      <c r="G725" s="110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</row>
    <row r="726" spans="1:27" ht="13.6" x14ac:dyDescent="0.2">
      <c r="A726" s="96"/>
      <c r="B726" s="96"/>
      <c r="C726" s="109"/>
      <c r="D726" s="109"/>
      <c r="E726" s="109"/>
      <c r="F726" s="110"/>
      <c r="G726" s="110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</row>
    <row r="727" spans="1:27" ht="13.6" x14ac:dyDescent="0.2">
      <c r="A727" s="96"/>
      <c r="B727" s="96"/>
      <c r="C727" s="109"/>
      <c r="D727" s="109"/>
      <c r="E727" s="109"/>
      <c r="F727" s="110"/>
      <c r="G727" s="110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</row>
    <row r="728" spans="1:27" ht="13.6" x14ac:dyDescent="0.2">
      <c r="A728" s="96"/>
      <c r="B728" s="96"/>
      <c r="C728" s="109"/>
      <c r="D728" s="109"/>
      <c r="E728" s="109"/>
      <c r="F728" s="110"/>
      <c r="G728" s="110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</row>
    <row r="729" spans="1:27" ht="13.6" x14ac:dyDescent="0.2">
      <c r="A729" s="96"/>
      <c r="B729" s="96"/>
      <c r="C729" s="109"/>
      <c r="D729" s="109"/>
      <c r="E729" s="109"/>
      <c r="F729" s="110"/>
      <c r="G729" s="110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</row>
    <row r="730" spans="1:27" ht="13.6" x14ac:dyDescent="0.2">
      <c r="A730" s="96"/>
      <c r="B730" s="96"/>
      <c r="C730" s="109"/>
      <c r="D730" s="109"/>
      <c r="E730" s="109"/>
      <c r="F730" s="110"/>
      <c r="G730" s="110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</row>
    <row r="731" spans="1:27" ht="13.6" x14ac:dyDescent="0.2">
      <c r="A731" s="96"/>
      <c r="B731" s="96"/>
      <c r="C731" s="109"/>
      <c r="D731" s="109"/>
      <c r="E731" s="109"/>
      <c r="F731" s="110"/>
      <c r="G731" s="110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</row>
    <row r="732" spans="1:27" ht="13.6" x14ac:dyDescent="0.2">
      <c r="A732" s="96"/>
      <c r="B732" s="96"/>
      <c r="C732" s="109"/>
      <c r="D732" s="109"/>
      <c r="E732" s="109"/>
      <c r="F732" s="110"/>
      <c r="G732" s="110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</row>
    <row r="733" spans="1:27" ht="13.6" x14ac:dyDescent="0.2">
      <c r="A733" s="96"/>
      <c r="B733" s="96"/>
      <c r="C733" s="109"/>
      <c r="D733" s="109"/>
      <c r="E733" s="109"/>
      <c r="F733" s="110"/>
      <c r="G733" s="110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</row>
    <row r="734" spans="1:27" ht="13.6" x14ac:dyDescent="0.2">
      <c r="A734" s="96"/>
      <c r="B734" s="96"/>
      <c r="C734" s="109"/>
      <c r="D734" s="109"/>
      <c r="E734" s="109"/>
      <c r="F734" s="110"/>
      <c r="G734" s="110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</row>
    <row r="735" spans="1:27" ht="13.6" x14ac:dyDescent="0.2">
      <c r="A735" s="96"/>
      <c r="B735" s="96"/>
      <c r="C735" s="109"/>
      <c r="D735" s="109"/>
      <c r="E735" s="109"/>
      <c r="F735" s="110"/>
      <c r="G735" s="110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</row>
    <row r="736" spans="1:27" ht="13.6" x14ac:dyDescent="0.2">
      <c r="A736" s="96"/>
      <c r="B736" s="96"/>
      <c r="C736" s="109"/>
      <c r="D736" s="109"/>
      <c r="E736" s="109"/>
      <c r="F736" s="110"/>
      <c r="G736" s="110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</row>
    <row r="737" spans="1:27" ht="13.6" x14ac:dyDescent="0.2">
      <c r="A737" s="96"/>
      <c r="B737" s="96"/>
      <c r="C737" s="109"/>
      <c r="D737" s="109"/>
      <c r="E737" s="109"/>
      <c r="F737" s="110"/>
      <c r="G737" s="110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</row>
    <row r="738" spans="1:27" ht="13.6" x14ac:dyDescent="0.2">
      <c r="A738" s="96"/>
      <c r="B738" s="96"/>
      <c r="C738" s="109"/>
      <c r="D738" s="109"/>
      <c r="E738" s="109"/>
      <c r="F738" s="110"/>
      <c r="G738" s="110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</row>
    <row r="739" spans="1:27" ht="13.6" x14ac:dyDescent="0.2">
      <c r="A739" s="96"/>
      <c r="B739" s="96"/>
      <c r="C739" s="109"/>
      <c r="D739" s="109"/>
      <c r="E739" s="109"/>
      <c r="F739" s="110"/>
      <c r="G739" s="110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</row>
    <row r="740" spans="1:27" ht="13.6" x14ac:dyDescent="0.2">
      <c r="A740" s="96"/>
      <c r="B740" s="96"/>
      <c r="C740" s="109"/>
      <c r="D740" s="109"/>
      <c r="E740" s="109"/>
      <c r="F740" s="110"/>
      <c r="G740" s="110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</row>
    <row r="741" spans="1:27" ht="13.6" x14ac:dyDescent="0.2">
      <c r="A741" s="96"/>
      <c r="B741" s="96"/>
      <c r="C741" s="109"/>
      <c r="D741" s="109"/>
      <c r="E741" s="109"/>
      <c r="F741" s="110"/>
      <c r="G741" s="110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</row>
    <row r="742" spans="1:27" ht="13.6" x14ac:dyDescent="0.2">
      <c r="A742" s="96"/>
      <c r="B742" s="96"/>
      <c r="C742" s="109"/>
      <c r="D742" s="109"/>
      <c r="E742" s="109"/>
      <c r="F742" s="110"/>
      <c r="G742" s="110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</row>
    <row r="743" spans="1:27" ht="13.6" x14ac:dyDescent="0.2">
      <c r="A743" s="96"/>
      <c r="B743" s="96"/>
      <c r="C743" s="109"/>
      <c r="D743" s="109"/>
      <c r="E743" s="109"/>
      <c r="F743" s="110"/>
      <c r="G743" s="110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</row>
    <row r="744" spans="1:27" ht="13.6" x14ac:dyDescent="0.2">
      <c r="A744" s="96"/>
      <c r="B744" s="96"/>
      <c r="C744" s="109"/>
      <c r="D744" s="109"/>
      <c r="E744" s="109"/>
      <c r="F744" s="110"/>
      <c r="G744" s="110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</row>
    <row r="745" spans="1:27" ht="13.6" x14ac:dyDescent="0.2">
      <c r="A745" s="96"/>
      <c r="B745" s="96"/>
      <c r="C745" s="109"/>
      <c r="D745" s="109"/>
      <c r="E745" s="109"/>
      <c r="F745" s="110"/>
      <c r="G745" s="110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  <c r="AA745" s="96"/>
    </row>
    <row r="746" spans="1:27" ht="13.6" x14ac:dyDescent="0.2">
      <c r="A746" s="96"/>
      <c r="B746" s="96"/>
      <c r="C746" s="109"/>
      <c r="D746" s="109"/>
      <c r="E746" s="109"/>
      <c r="F746" s="110"/>
      <c r="G746" s="110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</row>
    <row r="747" spans="1:27" ht="13.6" x14ac:dyDescent="0.2">
      <c r="A747" s="96"/>
      <c r="B747" s="96"/>
      <c r="C747" s="109"/>
      <c r="D747" s="109"/>
      <c r="E747" s="109"/>
      <c r="F747" s="110"/>
      <c r="G747" s="110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</row>
    <row r="748" spans="1:27" ht="13.6" x14ac:dyDescent="0.2">
      <c r="A748" s="96"/>
      <c r="B748" s="96"/>
      <c r="C748" s="109"/>
      <c r="D748" s="109"/>
      <c r="E748" s="109"/>
      <c r="F748" s="110"/>
      <c r="G748" s="110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  <c r="AA748" s="96"/>
    </row>
    <row r="749" spans="1:27" ht="13.6" x14ac:dyDescent="0.2">
      <c r="A749" s="96"/>
      <c r="B749" s="96"/>
      <c r="C749" s="109"/>
      <c r="D749" s="109"/>
      <c r="E749" s="109"/>
      <c r="F749" s="110"/>
      <c r="G749" s="110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</row>
    <row r="750" spans="1:27" ht="13.6" x14ac:dyDescent="0.2">
      <c r="A750" s="96"/>
      <c r="B750" s="96"/>
      <c r="C750" s="109"/>
      <c r="D750" s="109"/>
      <c r="E750" s="109"/>
      <c r="F750" s="110"/>
      <c r="G750" s="110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  <c r="AA750" s="96"/>
    </row>
    <row r="751" spans="1:27" ht="13.6" x14ac:dyDescent="0.2">
      <c r="A751" s="96"/>
      <c r="B751" s="96"/>
      <c r="C751" s="109"/>
      <c r="D751" s="109"/>
      <c r="E751" s="109"/>
      <c r="F751" s="110"/>
      <c r="G751" s="110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  <c r="AA751" s="96"/>
    </row>
    <row r="752" spans="1:27" ht="13.6" x14ac:dyDescent="0.2">
      <c r="A752" s="96"/>
      <c r="B752" s="96"/>
      <c r="C752" s="109"/>
      <c r="D752" s="109"/>
      <c r="E752" s="109"/>
      <c r="F752" s="110"/>
      <c r="G752" s="110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</row>
    <row r="753" spans="1:27" ht="13.6" x14ac:dyDescent="0.2">
      <c r="A753" s="96"/>
      <c r="B753" s="96"/>
      <c r="C753" s="109"/>
      <c r="D753" s="109"/>
      <c r="E753" s="109"/>
      <c r="F753" s="110"/>
      <c r="G753" s="110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  <c r="AA753" s="96"/>
    </row>
    <row r="754" spans="1:27" ht="13.6" x14ac:dyDescent="0.2">
      <c r="A754" s="96"/>
      <c r="B754" s="96"/>
      <c r="C754" s="109"/>
      <c r="D754" s="109"/>
      <c r="E754" s="109"/>
      <c r="F754" s="110"/>
      <c r="G754" s="110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</row>
    <row r="755" spans="1:27" ht="13.6" x14ac:dyDescent="0.2">
      <c r="A755" s="96"/>
      <c r="B755" s="96"/>
      <c r="C755" s="109"/>
      <c r="D755" s="109"/>
      <c r="E755" s="109"/>
      <c r="F755" s="110"/>
      <c r="G755" s="110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  <c r="AA755" s="96"/>
    </row>
    <row r="756" spans="1:27" ht="13.6" x14ac:dyDescent="0.2">
      <c r="A756" s="96"/>
      <c r="B756" s="96"/>
      <c r="C756" s="109"/>
      <c r="D756" s="109"/>
      <c r="E756" s="109"/>
      <c r="F756" s="110"/>
      <c r="G756" s="110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</row>
    <row r="757" spans="1:27" ht="13.6" x14ac:dyDescent="0.2">
      <c r="A757" s="96"/>
      <c r="B757" s="96"/>
      <c r="C757" s="109"/>
      <c r="D757" s="109"/>
      <c r="E757" s="109"/>
      <c r="F757" s="110"/>
      <c r="G757" s="110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</row>
    <row r="758" spans="1:27" ht="13.6" x14ac:dyDescent="0.2">
      <c r="A758" s="96"/>
      <c r="B758" s="96"/>
      <c r="C758" s="109"/>
      <c r="D758" s="109"/>
      <c r="E758" s="109"/>
      <c r="F758" s="110"/>
      <c r="G758" s="110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  <c r="AA758" s="96"/>
    </row>
    <row r="759" spans="1:27" ht="13.6" x14ac:dyDescent="0.2">
      <c r="A759" s="96"/>
      <c r="B759" s="96"/>
      <c r="C759" s="109"/>
      <c r="D759" s="109"/>
      <c r="E759" s="109"/>
      <c r="F759" s="110"/>
      <c r="G759" s="110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  <c r="AA759" s="96"/>
    </row>
    <row r="760" spans="1:27" ht="13.6" x14ac:dyDescent="0.2">
      <c r="A760" s="96"/>
      <c r="B760" s="96"/>
      <c r="C760" s="109"/>
      <c r="D760" s="109"/>
      <c r="E760" s="109"/>
      <c r="F760" s="110"/>
      <c r="G760" s="110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  <c r="AA760" s="96"/>
    </row>
    <row r="761" spans="1:27" ht="13.6" x14ac:dyDescent="0.2">
      <c r="A761" s="96"/>
      <c r="B761" s="96"/>
      <c r="C761" s="109"/>
      <c r="D761" s="109"/>
      <c r="E761" s="109"/>
      <c r="F761" s="110"/>
      <c r="G761" s="110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  <c r="AA761" s="96"/>
    </row>
    <row r="762" spans="1:27" ht="13.6" x14ac:dyDescent="0.2">
      <c r="A762" s="96"/>
      <c r="B762" s="96"/>
      <c r="C762" s="109"/>
      <c r="D762" s="109"/>
      <c r="E762" s="109"/>
      <c r="F762" s="110"/>
      <c r="G762" s="110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  <c r="AA762" s="96"/>
    </row>
    <row r="763" spans="1:27" ht="13.6" x14ac:dyDescent="0.2">
      <c r="A763" s="96"/>
      <c r="B763" s="96"/>
      <c r="C763" s="109"/>
      <c r="D763" s="109"/>
      <c r="E763" s="109"/>
      <c r="F763" s="110"/>
      <c r="G763" s="110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  <c r="AA763" s="96"/>
    </row>
    <row r="764" spans="1:27" ht="13.6" x14ac:dyDescent="0.2">
      <c r="A764" s="96"/>
      <c r="B764" s="96"/>
      <c r="C764" s="109"/>
      <c r="D764" s="109"/>
      <c r="E764" s="109"/>
      <c r="F764" s="110"/>
      <c r="G764" s="110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  <c r="AA764" s="96"/>
    </row>
    <row r="765" spans="1:27" ht="13.6" x14ac:dyDescent="0.2">
      <c r="A765" s="96"/>
      <c r="B765" s="96"/>
      <c r="C765" s="109"/>
      <c r="D765" s="109"/>
      <c r="E765" s="109"/>
      <c r="F765" s="110"/>
      <c r="G765" s="110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  <c r="AA765" s="96"/>
    </row>
    <row r="766" spans="1:27" ht="13.6" x14ac:dyDescent="0.2">
      <c r="A766" s="96"/>
      <c r="B766" s="96"/>
      <c r="C766" s="109"/>
      <c r="D766" s="109"/>
      <c r="E766" s="109"/>
      <c r="F766" s="110"/>
      <c r="G766" s="110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</row>
    <row r="767" spans="1:27" ht="13.6" x14ac:dyDescent="0.2">
      <c r="A767" s="96"/>
      <c r="B767" s="96"/>
      <c r="C767" s="109"/>
      <c r="D767" s="109"/>
      <c r="E767" s="109"/>
      <c r="F767" s="110"/>
      <c r="G767" s="110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</row>
    <row r="768" spans="1:27" ht="13.6" x14ac:dyDescent="0.2">
      <c r="A768" s="96"/>
      <c r="B768" s="96"/>
      <c r="C768" s="109"/>
      <c r="D768" s="109"/>
      <c r="E768" s="109"/>
      <c r="F768" s="110"/>
      <c r="G768" s="110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</row>
    <row r="769" spans="1:27" ht="13.6" x14ac:dyDescent="0.2">
      <c r="A769" s="96"/>
      <c r="B769" s="96"/>
      <c r="C769" s="109"/>
      <c r="D769" s="109"/>
      <c r="E769" s="109"/>
      <c r="F769" s="110"/>
      <c r="G769" s="110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</row>
    <row r="770" spans="1:27" ht="13.6" x14ac:dyDescent="0.2">
      <c r="A770" s="96"/>
      <c r="B770" s="96"/>
      <c r="C770" s="109"/>
      <c r="D770" s="109"/>
      <c r="E770" s="109"/>
      <c r="F770" s="110"/>
      <c r="G770" s="110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</row>
    <row r="771" spans="1:27" ht="13.6" x14ac:dyDescent="0.2">
      <c r="A771" s="96"/>
      <c r="B771" s="96"/>
      <c r="C771" s="109"/>
      <c r="D771" s="109"/>
      <c r="E771" s="109"/>
      <c r="F771" s="110"/>
      <c r="G771" s="110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</row>
    <row r="772" spans="1:27" ht="13.6" x14ac:dyDescent="0.2">
      <c r="A772" s="96"/>
      <c r="B772" s="96"/>
      <c r="C772" s="109"/>
      <c r="D772" s="109"/>
      <c r="E772" s="109"/>
      <c r="F772" s="110"/>
      <c r="G772" s="110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</row>
    <row r="773" spans="1:27" ht="13.6" x14ac:dyDescent="0.2">
      <c r="A773" s="96"/>
      <c r="B773" s="96"/>
      <c r="C773" s="109"/>
      <c r="D773" s="109"/>
      <c r="E773" s="109"/>
      <c r="F773" s="110"/>
      <c r="G773" s="110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  <c r="AA773" s="96"/>
    </row>
    <row r="774" spans="1:27" ht="13.6" x14ac:dyDescent="0.2">
      <c r="A774" s="96"/>
      <c r="B774" s="96"/>
      <c r="C774" s="109"/>
      <c r="D774" s="109"/>
      <c r="E774" s="109"/>
      <c r="F774" s="110"/>
      <c r="G774" s="110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  <c r="AA774" s="96"/>
    </row>
    <row r="775" spans="1:27" ht="13.6" x14ac:dyDescent="0.2">
      <c r="A775" s="96"/>
      <c r="B775" s="96"/>
      <c r="C775" s="109"/>
      <c r="D775" s="109"/>
      <c r="E775" s="109"/>
      <c r="F775" s="110"/>
      <c r="G775" s="110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  <c r="AA775" s="96"/>
    </row>
    <row r="776" spans="1:27" ht="13.6" x14ac:dyDescent="0.2">
      <c r="A776" s="96"/>
      <c r="B776" s="96"/>
      <c r="C776" s="109"/>
      <c r="D776" s="109"/>
      <c r="E776" s="109"/>
      <c r="F776" s="110"/>
      <c r="G776" s="110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  <c r="AA776" s="96"/>
    </row>
    <row r="777" spans="1:27" ht="13.6" x14ac:dyDescent="0.2">
      <c r="A777" s="96"/>
      <c r="B777" s="96"/>
      <c r="C777" s="109"/>
      <c r="D777" s="109"/>
      <c r="E777" s="109"/>
      <c r="F777" s="110"/>
      <c r="G777" s="110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  <c r="AA777" s="96"/>
    </row>
    <row r="778" spans="1:27" ht="13.6" x14ac:dyDescent="0.2">
      <c r="A778" s="96"/>
      <c r="B778" s="96"/>
      <c r="C778" s="109"/>
      <c r="D778" s="109"/>
      <c r="E778" s="109"/>
      <c r="F778" s="110"/>
      <c r="G778" s="110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  <c r="AA778" s="96"/>
    </row>
    <row r="779" spans="1:27" ht="13.6" x14ac:dyDescent="0.2">
      <c r="A779" s="96"/>
      <c r="B779" s="96"/>
      <c r="C779" s="109"/>
      <c r="D779" s="109"/>
      <c r="E779" s="109"/>
      <c r="F779" s="110"/>
      <c r="G779" s="110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  <c r="AA779" s="96"/>
    </row>
    <row r="780" spans="1:27" ht="13.6" x14ac:dyDescent="0.2">
      <c r="A780" s="96"/>
      <c r="B780" s="96"/>
      <c r="C780" s="109"/>
      <c r="D780" s="109"/>
      <c r="E780" s="109"/>
      <c r="F780" s="110"/>
      <c r="G780" s="110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</row>
    <row r="781" spans="1:27" ht="13.6" x14ac:dyDescent="0.2">
      <c r="A781" s="96"/>
      <c r="B781" s="96"/>
      <c r="C781" s="109"/>
      <c r="D781" s="109"/>
      <c r="E781" s="109"/>
      <c r="F781" s="110"/>
      <c r="G781" s="110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</row>
    <row r="782" spans="1:27" ht="13.6" x14ac:dyDescent="0.2">
      <c r="A782" s="96"/>
      <c r="B782" s="96"/>
      <c r="C782" s="109"/>
      <c r="D782" s="109"/>
      <c r="E782" s="109"/>
      <c r="F782" s="110"/>
      <c r="G782" s="110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</row>
    <row r="783" spans="1:27" ht="13.6" x14ac:dyDescent="0.2">
      <c r="A783" s="96"/>
      <c r="B783" s="96"/>
      <c r="C783" s="109"/>
      <c r="D783" s="109"/>
      <c r="E783" s="109"/>
      <c r="F783" s="110"/>
      <c r="G783" s="110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  <c r="AA783" s="96"/>
    </row>
    <row r="784" spans="1:27" ht="13.6" x14ac:dyDescent="0.2">
      <c r="A784" s="96"/>
      <c r="B784" s="96"/>
      <c r="C784" s="109"/>
      <c r="D784" s="109"/>
      <c r="E784" s="109"/>
      <c r="F784" s="110"/>
      <c r="G784" s="110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  <c r="AA784" s="96"/>
    </row>
    <row r="785" spans="1:27" ht="13.6" x14ac:dyDescent="0.2">
      <c r="A785" s="96"/>
      <c r="B785" s="96"/>
      <c r="C785" s="109"/>
      <c r="D785" s="109"/>
      <c r="E785" s="109"/>
      <c r="F785" s="110"/>
      <c r="G785" s="110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  <c r="AA785" s="96"/>
    </row>
    <row r="786" spans="1:27" ht="13.6" x14ac:dyDescent="0.2">
      <c r="A786" s="96"/>
      <c r="B786" s="96"/>
      <c r="C786" s="109"/>
      <c r="D786" s="109"/>
      <c r="E786" s="109"/>
      <c r="F786" s="110"/>
      <c r="G786" s="110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  <c r="AA786" s="96"/>
    </row>
    <row r="787" spans="1:27" ht="13.6" x14ac:dyDescent="0.2">
      <c r="A787" s="96"/>
      <c r="B787" s="96"/>
      <c r="C787" s="109"/>
      <c r="D787" s="109"/>
      <c r="E787" s="109"/>
      <c r="F787" s="110"/>
      <c r="G787" s="110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  <c r="AA787" s="96"/>
    </row>
    <row r="788" spans="1:27" ht="13.6" x14ac:dyDescent="0.2">
      <c r="A788" s="96"/>
      <c r="B788" s="96"/>
      <c r="C788" s="109"/>
      <c r="D788" s="109"/>
      <c r="E788" s="109"/>
      <c r="F788" s="110"/>
      <c r="G788" s="110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  <c r="AA788" s="96"/>
    </row>
    <row r="789" spans="1:27" ht="13.6" x14ac:dyDescent="0.2">
      <c r="A789" s="96"/>
      <c r="B789" s="96"/>
      <c r="C789" s="109"/>
      <c r="D789" s="109"/>
      <c r="E789" s="109"/>
      <c r="F789" s="110"/>
      <c r="G789" s="110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  <c r="AA789" s="96"/>
    </row>
    <row r="790" spans="1:27" ht="13.6" x14ac:dyDescent="0.2">
      <c r="A790" s="96"/>
      <c r="B790" s="96"/>
      <c r="C790" s="109"/>
      <c r="D790" s="109"/>
      <c r="E790" s="109"/>
      <c r="F790" s="110"/>
      <c r="G790" s="110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  <c r="AA790" s="96"/>
    </row>
    <row r="791" spans="1:27" ht="13.6" x14ac:dyDescent="0.2">
      <c r="A791" s="96"/>
      <c r="B791" s="96"/>
      <c r="C791" s="109"/>
      <c r="D791" s="109"/>
      <c r="E791" s="109"/>
      <c r="F791" s="110"/>
      <c r="G791" s="110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  <c r="AA791" s="96"/>
    </row>
    <row r="792" spans="1:27" ht="13.6" x14ac:dyDescent="0.2">
      <c r="A792" s="96"/>
      <c r="B792" s="96"/>
      <c r="C792" s="109"/>
      <c r="D792" s="109"/>
      <c r="E792" s="109"/>
      <c r="F792" s="110"/>
      <c r="G792" s="110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  <c r="AA792" s="96"/>
    </row>
    <row r="793" spans="1:27" ht="13.6" x14ac:dyDescent="0.2">
      <c r="A793" s="96"/>
      <c r="B793" s="96"/>
      <c r="C793" s="109"/>
      <c r="D793" s="109"/>
      <c r="E793" s="109"/>
      <c r="F793" s="110"/>
      <c r="G793" s="110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  <c r="AA793" s="96"/>
    </row>
    <row r="794" spans="1:27" ht="13.6" x14ac:dyDescent="0.2">
      <c r="A794" s="96"/>
      <c r="B794" s="96"/>
      <c r="C794" s="109"/>
      <c r="D794" s="109"/>
      <c r="E794" s="109"/>
      <c r="F794" s="110"/>
      <c r="G794" s="110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  <c r="AA794" s="96"/>
    </row>
    <row r="795" spans="1:27" ht="13.6" x14ac:dyDescent="0.2">
      <c r="A795" s="96"/>
      <c r="B795" s="96"/>
      <c r="C795" s="109"/>
      <c r="D795" s="109"/>
      <c r="E795" s="109"/>
      <c r="F795" s="110"/>
      <c r="G795" s="110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  <c r="AA795" s="96"/>
    </row>
    <row r="796" spans="1:27" ht="13.6" x14ac:dyDescent="0.2">
      <c r="A796" s="96"/>
      <c r="B796" s="96"/>
      <c r="C796" s="109"/>
      <c r="D796" s="109"/>
      <c r="E796" s="109"/>
      <c r="F796" s="110"/>
      <c r="G796" s="110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  <c r="AA796" s="96"/>
    </row>
    <row r="797" spans="1:27" ht="13.6" x14ac:dyDescent="0.2">
      <c r="A797" s="96"/>
      <c r="B797" s="96"/>
      <c r="C797" s="109"/>
      <c r="D797" s="109"/>
      <c r="E797" s="109"/>
      <c r="F797" s="110"/>
      <c r="G797" s="110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  <c r="AA797" s="96"/>
    </row>
    <row r="798" spans="1:27" ht="13.6" x14ac:dyDescent="0.2">
      <c r="A798" s="96"/>
      <c r="B798" s="96"/>
      <c r="C798" s="109"/>
      <c r="D798" s="109"/>
      <c r="E798" s="109"/>
      <c r="F798" s="110"/>
      <c r="G798" s="110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  <c r="AA798" s="96"/>
    </row>
    <row r="799" spans="1:27" ht="13.6" x14ac:dyDescent="0.2">
      <c r="A799" s="96"/>
      <c r="B799" s="96"/>
      <c r="C799" s="109"/>
      <c r="D799" s="109"/>
      <c r="E799" s="109"/>
      <c r="F799" s="110"/>
      <c r="G799" s="110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  <c r="AA799" s="96"/>
    </row>
    <row r="800" spans="1:27" ht="13.6" x14ac:dyDescent="0.2">
      <c r="A800" s="96"/>
      <c r="B800" s="96"/>
      <c r="C800" s="109"/>
      <c r="D800" s="109"/>
      <c r="E800" s="109"/>
      <c r="F800" s="110"/>
      <c r="G800" s="110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  <c r="AA800" s="96"/>
    </row>
    <row r="801" spans="1:27" ht="13.6" x14ac:dyDescent="0.2">
      <c r="A801" s="96"/>
      <c r="B801" s="96"/>
      <c r="C801" s="109"/>
      <c r="D801" s="109"/>
      <c r="E801" s="109"/>
      <c r="F801" s="110"/>
      <c r="G801" s="110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  <c r="AA801" s="96"/>
    </row>
    <row r="802" spans="1:27" ht="13.6" x14ac:dyDescent="0.2">
      <c r="A802" s="96"/>
      <c r="B802" s="96"/>
      <c r="C802" s="109"/>
      <c r="D802" s="109"/>
      <c r="E802" s="109"/>
      <c r="F802" s="110"/>
      <c r="G802" s="110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  <c r="AA802" s="96"/>
    </row>
    <row r="803" spans="1:27" ht="13.6" x14ac:dyDescent="0.2">
      <c r="A803" s="96"/>
      <c r="B803" s="96"/>
      <c r="C803" s="109"/>
      <c r="D803" s="109"/>
      <c r="E803" s="109"/>
      <c r="F803" s="110"/>
      <c r="G803" s="110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  <c r="AA803" s="96"/>
    </row>
    <row r="804" spans="1:27" ht="13.6" x14ac:dyDescent="0.2">
      <c r="A804" s="96"/>
      <c r="B804" s="96"/>
      <c r="C804" s="109"/>
      <c r="D804" s="109"/>
      <c r="E804" s="109"/>
      <c r="F804" s="110"/>
      <c r="G804" s="110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  <c r="AA804" s="96"/>
    </row>
    <row r="805" spans="1:27" ht="13.6" x14ac:dyDescent="0.2">
      <c r="A805" s="96"/>
      <c r="B805" s="96"/>
      <c r="C805" s="109"/>
      <c r="D805" s="109"/>
      <c r="E805" s="109"/>
      <c r="F805" s="110"/>
      <c r="G805" s="110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  <c r="AA805" s="96"/>
    </row>
    <row r="806" spans="1:27" ht="13.6" x14ac:dyDescent="0.2">
      <c r="A806" s="96"/>
      <c r="B806" s="96"/>
      <c r="C806" s="109"/>
      <c r="D806" s="109"/>
      <c r="E806" s="109"/>
      <c r="F806" s="110"/>
      <c r="G806" s="110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  <c r="AA806" s="96"/>
    </row>
    <row r="807" spans="1:27" ht="13.6" x14ac:dyDescent="0.2">
      <c r="A807" s="96"/>
      <c r="B807" s="96"/>
      <c r="C807" s="109"/>
      <c r="D807" s="109"/>
      <c r="E807" s="109"/>
      <c r="F807" s="110"/>
      <c r="G807" s="110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  <c r="AA807" s="96"/>
    </row>
    <row r="808" spans="1:27" ht="13.6" x14ac:dyDescent="0.2">
      <c r="A808" s="96"/>
      <c r="B808" s="96"/>
      <c r="C808" s="109"/>
      <c r="D808" s="109"/>
      <c r="E808" s="109"/>
      <c r="F808" s="110"/>
      <c r="G808" s="110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</row>
    <row r="809" spans="1:27" ht="13.6" x14ac:dyDescent="0.2">
      <c r="A809" s="96"/>
      <c r="B809" s="96"/>
      <c r="C809" s="109"/>
      <c r="D809" s="109"/>
      <c r="E809" s="109"/>
      <c r="F809" s="110"/>
      <c r="G809" s="110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  <c r="AA809" s="96"/>
    </row>
    <row r="810" spans="1:27" ht="13.6" x14ac:dyDescent="0.2">
      <c r="A810" s="96"/>
      <c r="B810" s="96"/>
      <c r="C810" s="109"/>
      <c r="D810" s="109"/>
      <c r="E810" s="109"/>
      <c r="F810" s="110"/>
      <c r="G810" s="110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  <c r="AA810" s="96"/>
    </row>
    <row r="811" spans="1:27" ht="13.6" x14ac:dyDescent="0.2">
      <c r="A811" s="96"/>
      <c r="B811" s="96"/>
      <c r="C811" s="109"/>
      <c r="D811" s="109"/>
      <c r="E811" s="109"/>
      <c r="F811" s="110"/>
      <c r="G811" s="110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</row>
    <row r="812" spans="1:27" ht="13.6" x14ac:dyDescent="0.2">
      <c r="A812" s="96"/>
      <c r="B812" s="96"/>
      <c r="C812" s="109"/>
      <c r="D812" s="109"/>
      <c r="E812" s="109"/>
      <c r="F812" s="110"/>
      <c r="G812" s="110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</row>
    <row r="813" spans="1:27" ht="13.6" x14ac:dyDescent="0.2">
      <c r="A813" s="96"/>
      <c r="B813" s="96"/>
      <c r="C813" s="109"/>
      <c r="D813" s="109"/>
      <c r="E813" s="109"/>
      <c r="F813" s="110"/>
      <c r="G813" s="110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  <c r="AA813" s="96"/>
    </row>
    <row r="814" spans="1:27" ht="13.6" x14ac:dyDescent="0.2">
      <c r="A814" s="96"/>
      <c r="B814" s="96"/>
      <c r="C814" s="109"/>
      <c r="D814" s="109"/>
      <c r="E814" s="109"/>
      <c r="F814" s="110"/>
      <c r="G814" s="110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</row>
    <row r="815" spans="1:27" ht="13.6" x14ac:dyDescent="0.2">
      <c r="A815" s="96"/>
      <c r="B815" s="96"/>
      <c r="C815" s="109"/>
      <c r="D815" s="109"/>
      <c r="E815" s="109"/>
      <c r="F815" s="110"/>
      <c r="G815" s="110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</row>
    <row r="816" spans="1:27" ht="13.6" x14ac:dyDescent="0.2">
      <c r="A816" s="96"/>
      <c r="B816" s="96"/>
      <c r="C816" s="109"/>
      <c r="D816" s="109"/>
      <c r="E816" s="109"/>
      <c r="F816" s="110"/>
      <c r="G816" s="110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</row>
    <row r="817" spans="1:27" ht="13.6" x14ac:dyDescent="0.2">
      <c r="A817" s="96"/>
      <c r="B817" s="96"/>
      <c r="C817" s="109"/>
      <c r="D817" s="109"/>
      <c r="E817" s="109"/>
      <c r="F817" s="110"/>
      <c r="G817" s="110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</row>
    <row r="818" spans="1:27" ht="13.6" x14ac:dyDescent="0.2">
      <c r="A818" s="96"/>
      <c r="B818" s="96"/>
      <c r="C818" s="109"/>
      <c r="D818" s="109"/>
      <c r="E818" s="109"/>
      <c r="F818" s="110"/>
      <c r="G818" s="110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  <c r="AA818" s="96"/>
    </row>
    <row r="819" spans="1:27" ht="13.6" x14ac:dyDescent="0.2">
      <c r="A819" s="96"/>
      <c r="B819" s="96"/>
      <c r="C819" s="109"/>
      <c r="D819" s="109"/>
      <c r="E819" s="109"/>
      <c r="F819" s="110"/>
      <c r="G819" s="110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  <c r="AA819" s="96"/>
    </row>
    <row r="820" spans="1:27" ht="13.6" x14ac:dyDescent="0.2">
      <c r="A820" s="96"/>
      <c r="B820" s="96"/>
      <c r="C820" s="109"/>
      <c r="D820" s="109"/>
      <c r="E820" s="109"/>
      <c r="F820" s="110"/>
      <c r="G820" s="110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  <c r="AA820" s="96"/>
    </row>
    <row r="821" spans="1:27" ht="13.6" x14ac:dyDescent="0.2">
      <c r="A821" s="96"/>
      <c r="B821" s="96"/>
      <c r="C821" s="109"/>
      <c r="D821" s="109"/>
      <c r="E821" s="109"/>
      <c r="F821" s="110"/>
      <c r="G821" s="110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  <c r="AA821" s="96"/>
    </row>
    <row r="822" spans="1:27" ht="13.6" x14ac:dyDescent="0.2">
      <c r="A822" s="96"/>
      <c r="B822" s="96"/>
      <c r="C822" s="109"/>
      <c r="D822" s="109"/>
      <c r="E822" s="109"/>
      <c r="F822" s="110"/>
      <c r="G822" s="110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  <c r="AA822" s="96"/>
    </row>
    <row r="823" spans="1:27" ht="13.6" x14ac:dyDescent="0.2">
      <c r="A823" s="96"/>
      <c r="B823" s="96"/>
      <c r="C823" s="109"/>
      <c r="D823" s="109"/>
      <c r="E823" s="109"/>
      <c r="F823" s="110"/>
      <c r="G823" s="110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  <c r="AA823" s="96"/>
    </row>
    <row r="824" spans="1:27" ht="13.6" x14ac:dyDescent="0.2">
      <c r="A824" s="96"/>
      <c r="B824" s="96"/>
      <c r="C824" s="109"/>
      <c r="D824" s="109"/>
      <c r="E824" s="109"/>
      <c r="F824" s="110"/>
      <c r="G824" s="110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  <c r="AA824" s="96"/>
    </row>
    <row r="825" spans="1:27" ht="13.6" x14ac:dyDescent="0.2">
      <c r="A825" s="96"/>
      <c r="B825" s="96"/>
      <c r="C825" s="109"/>
      <c r="D825" s="109"/>
      <c r="E825" s="109"/>
      <c r="F825" s="110"/>
      <c r="G825" s="110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  <c r="AA825" s="96"/>
    </row>
    <row r="826" spans="1:27" ht="13.6" x14ac:dyDescent="0.2">
      <c r="A826" s="96"/>
      <c r="B826" s="96"/>
      <c r="C826" s="109"/>
      <c r="D826" s="109"/>
      <c r="E826" s="109"/>
      <c r="F826" s="110"/>
      <c r="G826" s="110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  <c r="AA826" s="96"/>
    </row>
    <row r="827" spans="1:27" ht="13.6" x14ac:dyDescent="0.2">
      <c r="A827" s="96"/>
      <c r="B827" s="96"/>
      <c r="C827" s="109"/>
      <c r="D827" s="109"/>
      <c r="E827" s="109"/>
      <c r="F827" s="110"/>
      <c r="G827" s="110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  <c r="AA827" s="96"/>
    </row>
    <row r="828" spans="1:27" ht="13.6" x14ac:dyDescent="0.2">
      <c r="A828" s="96"/>
      <c r="B828" s="96"/>
      <c r="C828" s="109"/>
      <c r="D828" s="109"/>
      <c r="E828" s="109"/>
      <c r="F828" s="110"/>
      <c r="G828" s="110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</row>
    <row r="829" spans="1:27" ht="13.6" x14ac:dyDescent="0.2">
      <c r="A829" s="96"/>
      <c r="B829" s="96"/>
      <c r="C829" s="109"/>
      <c r="D829" s="109"/>
      <c r="E829" s="109"/>
      <c r="F829" s="110"/>
      <c r="G829" s="110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</row>
    <row r="830" spans="1:27" ht="13.6" x14ac:dyDescent="0.2">
      <c r="A830" s="96"/>
      <c r="B830" s="96"/>
      <c r="C830" s="109"/>
      <c r="D830" s="109"/>
      <c r="E830" s="109"/>
      <c r="F830" s="110"/>
      <c r="G830" s="110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  <c r="AA830" s="96"/>
    </row>
    <row r="831" spans="1:27" ht="13.6" x14ac:dyDescent="0.2">
      <c r="A831" s="96"/>
      <c r="B831" s="96"/>
      <c r="C831" s="109"/>
      <c r="D831" s="109"/>
      <c r="E831" s="109"/>
      <c r="F831" s="110"/>
      <c r="G831" s="110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</row>
    <row r="832" spans="1:27" ht="13.6" x14ac:dyDescent="0.2">
      <c r="A832" s="96"/>
      <c r="B832" s="96"/>
      <c r="C832" s="109"/>
      <c r="D832" s="109"/>
      <c r="E832" s="109"/>
      <c r="F832" s="110"/>
      <c r="G832" s="110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</row>
    <row r="833" spans="1:27" ht="13.6" x14ac:dyDescent="0.2">
      <c r="A833" s="96"/>
      <c r="B833" s="96"/>
      <c r="C833" s="109"/>
      <c r="D833" s="109"/>
      <c r="E833" s="109"/>
      <c r="F833" s="110"/>
      <c r="G833" s="110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</row>
    <row r="834" spans="1:27" ht="13.6" x14ac:dyDescent="0.2">
      <c r="A834" s="96"/>
      <c r="B834" s="96"/>
      <c r="C834" s="109"/>
      <c r="D834" s="109"/>
      <c r="E834" s="109"/>
      <c r="F834" s="110"/>
      <c r="G834" s="110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</row>
    <row r="835" spans="1:27" ht="13.6" x14ac:dyDescent="0.2">
      <c r="A835" s="96"/>
      <c r="B835" s="96"/>
      <c r="C835" s="109"/>
      <c r="D835" s="109"/>
      <c r="E835" s="109"/>
      <c r="F835" s="110"/>
      <c r="G835" s="110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  <c r="AA835" s="96"/>
    </row>
    <row r="836" spans="1:27" ht="13.6" x14ac:dyDescent="0.2">
      <c r="A836" s="96"/>
      <c r="B836" s="96"/>
      <c r="C836" s="109"/>
      <c r="D836" s="109"/>
      <c r="E836" s="109"/>
      <c r="F836" s="110"/>
      <c r="G836" s="110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  <c r="AA836" s="96"/>
    </row>
    <row r="837" spans="1:27" ht="13.6" x14ac:dyDescent="0.2">
      <c r="A837" s="96"/>
      <c r="B837" s="96"/>
      <c r="C837" s="109"/>
      <c r="D837" s="109"/>
      <c r="E837" s="109"/>
      <c r="F837" s="110"/>
      <c r="G837" s="110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  <c r="AA837" s="96"/>
    </row>
    <row r="838" spans="1:27" ht="13.6" x14ac:dyDescent="0.2">
      <c r="A838" s="96"/>
      <c r="B838" s="96"/>
      <c r="C838" s="109"/>
      <c r="D838" s="109"/>
      <c r="E838" s="109"/>
      <c r="F838" s="110"/>
      <c r="G838" s="110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  <c r="AA838" s="96"/>
    </row>
    <row r="839" spans="1:27" ht="13.6" x14ac:dyDescent="0.2">
      <c r="A839" s="96"/>
      <c r="B839" s="96"/>
      <c r="C839" s="109"/>
      <c r="D839" s="109"/>
      <c r="E839" s="109"/>
      <c r="F839" s="110"/>
      <c r="G839" s="110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  <c r="AA839" s="96"/>
    </row>
    <row r="840" spans="1:27" ht="13.6" x14ac:dyDescent="0.2">
      <c r="A840" s="96"/>
      <c r="B840" s="96"/>
      <c r="C840" s="109"/>
      <c r="D840" s="109"/>
      <c r="E840" s="109"/>
      <c r="F840" s="110"/>
      <c r="G840" s="110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  <c r="AA840" s="96"/>
    </row>
    <row r="841" spans="1:27" ht="13.6" x14ac:dyDescent="0.2">
      <c r="A841" s="96"/>
      <c r="B841" s="96"/>
      <c r="C841" s="109"/>
      <c r="D841" s="109"/>
      <c r="E841" s="109"/>
      <c r="F841" s="110"/>
      <c r="G841" s="110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  <c r="AA841" s="96"/>
    </row>
    <row r="842" spans="1:27" ht="13.6" x14ac:dyDescent="0.2">
      <c r="A842" s="96"/>
      <c r="B842" s="96"/>
      <c r="C842" s="109"/>
      <c r="D842" s="109"/>
      <c r="E842" s="109"/>
      <c r="F842" s="110"/>
      <c r="G842" s="110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  <c r="AA842" s="96"/>
    </row>
    <row r="843" spans="1:27" ht="13.6" x14ac:dyDescent="0.2">
      <c r="A843" s="96"/>
      <c r="B843" s="96"/>
      <c r="C843" s="109"/>
      <c r="D843" s="109"/>
      <c r="E843" s="109"/>
      <c r="F843" s="110"/>
      <c r="G843" s="110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  <c r="AA843" s="96"/>
    </row>
    <row r="844" spans="1:27" ht="13.6" x14ac:dyDescent="0.2">
      <c r="A844" s="96"/>
      <c r="B844" s="96"/>
      <c r="C844" s="109"/>
      <c r="D844" s="109"/>
      <c r="E844" s="109"/>
      <c r="F844" s="110"/>
      <c r="G844" s="110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  <c r="AA844" s="96"/>
    </row>
    <row r="845" spans="1:27" ht="13.6" x14ac:dyDescent="0.2">
      <c r="A845" s="96"/>
      <c r="B845" s="96"/>
      <c r="C845" s="109"/>
      <c r="D845" s="109"/>
      <c r="E845" s="109"/>
      <c r="F845" s="110"/>
      <c r="G845" s="110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  <c r="AA845" s="96"/>
    </row>
    <row r="846" spans="1:27" ht="13.6" x14ac:dyDescent="0.2">
      <c r="A846" s="96"/>
      <c r="B846" s="96"/>
      <c r="C846" s="109"/>
      <c r="D846" s="109"/>
      <c r="E846" s="109"/>
      <c r="F846" s="110"/>
      <c r="G846" s="110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  <c r="AA846" s="96"/>
    </row>
    <row r="847" spans="1:27" ht="13.6" x14ac:dyDescent="0.2">
      <c r="A847" s="96"/>
      <c r="B847" s="96"/>
      <c r="C847" s="109"/>
      <c r="D847" s="109"/>
      <c r="E847" s="109"/>
      <c r="F847" s="110"/>
      <c r="G847" s="110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  <c r="AA847" s="96"/>
    </row>
    <row r="848" spans="1:27" ht="13.6" x14ac:dyDescent="0.2">
      <c r="A848" s="96"/>
      <c r="B848" s="96"/>
      <c r="C848" s="109"/>
      <c r="D848" s="109"/>
      <c r="E848" s="109"/>
      <c r="F848" s="110"/>
      <c r="G848" s="110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  <c r="AA848" s="96"/>
    </row>
    <row r="849" spans="1:27" ht="13.6" x14ac:dyDescent="0.2">
      <c r="A849" s="96"/>
      <c r="B849" s="96"/>
      <c r="C849" s="109"/>
      <c r="D849" s="109"/>
      <c r="E849" s="109"/>
      <c r="F849" s="110"/>
      <c r="G849" s="110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  <c r="AA849" s="96"/>
    </row>
    <row r="850" spans="1:27" ht="13.6" x14ac:dyDescent="0.2">
      <c r="A850" s="96"/>
      <c r="B850" s="96"/>
      <c r="C850" s="109"/>
      <c r="D850" s="109"/>
      <c r="E850" s="109"/>
      <c r="F850" s="110"/>
      <c r="G850" s="110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</row>
    <row r="851" spans="1:27" ht="13.6" x14ac:dyDescent="0.2">
      <c r="A851" s="96"/>
      <c r="B851" s="96"/>
      <c r="C851" s="109"/>
      <c r="D851" s="109"/>
      <c r="E851" s="109"/>
      <c r="F851" s="110"/>
      <c r="G851" s="110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  <c r="AA851" s="96"/>
    </row>
    <row r="852" spans="1:27" ht="13.6" x14ac:dyDescent="0.2">
      <c r="A852" s="96"/>
      <c r="B852" s="96"/>
      <c r="C852" s="109"/>
      <c r="D852" s="109"/>
      <c r="E852" s="109"/>
      <c r="F852" s="110"/>
      <c r="G852" s="110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  <c r="AA852" s="96"/>
    </row>
    <row r="853" spans="1:27" ht="13.6" x14ac:dyDescent="0.2">
      <c r="A853" s="96"/>
      <c r="B853" s="96"/>
      <c r="C853" s="109"/>
      <c r="D853" s="109"/>
      <c r="E853" s="109"/>
      <c r="F853" s="110"/>
      <c r="G853" s="110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  <c r="AA853" s="96"/>
    </row>
    <row r="854" spans="1:27" ht="13.6" x14ac:dyDescent="0.2">
      <c r="A854" s="96"/>
      <c r="B854" s="96"/>
      <c r="C854" s="109"/>
      <c r="D854" s="109"/>
      <c r="E854" s="109"/>
      <c r="F854" s="110"/>
      <c r="G854" s="110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  <c r="AA854" s="96"/>
    </row>
    <row r="855" spans="1:27" ht="13.6" x14ac:dyDescent="0.2">
      <c r="A855" s="96"/>
      <c r="B855" s="96"/>
      <c r="C855" s="109"/>
      <c r="D855" s="109"/>
      <c r="E855" s="109"/>
      <c r="F855" s="110"/>
      <c r="G855" s="110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  <c r="AA855" s="96"/>
    </row>
    <row r="856" spans="1:27" ht="13.6" x14ac:dyDescent="0.2">
      <c r="A856" s="96"/>
      <c r="B856" s="96"/>
      <c r="C856" s="109"/>
      <c r="D856" s="109"/>
      <c r="E856" s="109"/>
      <c r="F856" s="110"/>
      <c r="G856" s="110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  <c r="AA856" s="96"/>
    </row>
    <row r="857" spans="1:27" ht="13.6" x14ac:dyDescent="0.2">
      <c r="A857" s="96"/>
      <c r="B857" s="96"/>
      <c r="C857" s="109"/>
      <c r="D857" s="109"/>
      <c r="E857" s="109"/>
      <c r="F857" s="110"/>
      <c r="G857" s="110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  <c r="AA857" s="96"/>
    </row>
    <row r="858" spans="1:27" ht="13.6" x14ac:dyDescent="0.2">
      <c r="A858" s="96"/>
      <c r="B858" s="96"/>
      <c r="C858" s="109"/>
      <c r="D858" s="109"/>
      <c r="E858" s="109"/>
      <c r="F858" s="110"/>
      <c r="G858" s="110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  <c r="AA858" s="96"/>
    </row>
    <row r="859" spans="1:27" ht="13.6" x14ac:dyDescent="0.2">
      <c r="A859" s="96"/>
      <c r="B859" s="96"/>
      <c r="C859" s="109"/>
      <c r="D859" s="109"/>
      <c r="E859" s="109"/>
      <c r="F859" s="110"/>
      <c r="G859" s="110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</row>
    <row r="860" spans="1:27" ht="13.6" x14ac:dyDescent="0.2">
      <c r="A860" s="96"/>
      <c r="B860" s="96"/>
      <c r="C860" s="109"/>
      <c r="D860" s="109"/>
      <c r="E860" s="109"/>
      <c r="F860" s="110"/>
      <c r="G860" s="110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  <c r="AA860" s="96"/>
    </row>
    <row r="861" spans="1:27" ht="13.6" x14ac:dyDescent="0.2">
      <c r="A861" s="96"/>
      <c r="B861" s="96"/>
      <c r="C861" s="109"/>
      <c r="D861" s="109"/>
      <c r="E861" s="109"/>
      <c r="F861" s="110"/>
      <c r="G861" s="110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  <c r="AA861" s="96"/>
    </row>
    <row r="862" spans="1:27" ht="13.6" x14ac:dyDescent="0.2">
      <c r="A862" s="96"/>
      <c r="B862" s="96"/>
      <c r="C862" s="109"/>
      <c r="D862" s="109"/>
      <c r="E862" s="109"/>
      <c r="F862" s="110"/>
      <c r="G862" s="110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  <c r="AA862" s="96"/>
    </row>
    <row r="863" spans="1:27" ht="13.6" x14ac:dyDescent="0.2">
      <c r="A863" s="96"/>
      <c r="B863" s="96"/>
      <c r="C863" s="109"/>
      <c r="D863" s="109"/>
      <c r="E863" s="109"/>
      <c r="F863" s="110"/>
      <c r="G863" s="110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  <c r="AA863" s="96"/>
    </row>
    <row r="864" spans="1:27" ht="13.6" x14ac:dyDescent="0.2">
      <c r="A864" s="96"/>
      <c r="B864" s="96"/>
      <c r="C864" s="109"/>
      <c r="D864" s="109"/>
      <c r="E864" s="109"/>
      <c r="F864" s="110"/>
      <c r="G864" s="110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  <c r="AA864" s="96"/>
    </row>
    <row r="865" spans="1:27" ht="13.6" x14ac:dyDescent="0.2">
      <c r="A865" s="96"/>
      <c r="B865" s="96"/>
      <c r="C865" s="109"/>
      <c r="D865" s="109"/>
      <c r="E865" s="109"/>
      <c r="F865" s="110"/>
      <c r="G865" s="110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  <c r="AA865" s="96"/>
    </row>
    <row r="866" spans="1:27" ht="13.6" x14ac:dyDescent="0.2">
      <c r="A866" s="96"/>
      <c r="B866" s="96"/>
      <c r="C866" s="109"/>
      <c r="D866" s="109"/>
      <c r="E866" s="109"/>
      <c r="F866" s="110"/>
      <c r="G866" s="110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</row>
    <row r="867" spans="1:27" ht="13.6" x14ac:dyDescent="0.2">
      <c r="A867" s="96"/>
      <c r="B867" s="96"/>
      <c r="C867" s="109"/>
      <c r="D867" s="109"/>
      <c r="E867" s="109"/>
      <c r="F867" s="110"/>
      <c r="G867" s="110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  <c r="AA867" s="96"/>
    </row>
    <row r="868" spans="1:27" ht="13.6" x14ac:dyDescent="0.2">
      <c r="A868" s="96"/>
      <c r="B868" s="96"/>
      <c r="C868" s="109"/>
      <c r="D868" s="109"/>
      <c r="E868" s="109"/>
      <c r="F868" s="110"/>
      <c r="G868" s="110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  <c r="AA868" s="96"/>
    </row>
    <row r="869" spans="1:27" ht="13.6" x14ac:dyDescent="0.2">
      <c r="A869" s="96"/>
      <c r="B869" s="96"/>
      <c r="C869" s="109"/>
      <c r="D869" s="109"/>
      <c r="E869" s="109"/>
      <c r="F869" s="110"/>
      <c r="G869" s="110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  <c r="AA869" s="96"/>
    </row>
    <row r="870" spans="1:27" ht="13.6" x14ac:dyDescent="0.2">
      <c r="A870" s="96"/>
      <c r="B870" s="96"/>
      <c r="C870" s="109"/>
      <c r="D870" s="109"/>
      <c r="E870" s="109"/>
      <c r="F870" s="110"/>
      <c r="G870" s="110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  <c r="AA870" s="96"/>
    </row>
    <row r="871" spans="1:27" ht="13.6" x14ac:dyDescent="0.2">
      <c r="A871" s="96"/>
      <c r="B871" s="96"/>
      <c r="C871" s="109"/>
      <c r="D871" s="109"/>
      <c r="E871" s="109"/>
      <c r="F871" s="110"/>
      <c r="G871" s="110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</row>
    <row r="872" spans="1:27" ht="13.6" x14ac:dyDescent="0.2">
      <c r="A872" s="96"/>
      <c r="B872" s="96"/>
      <c r="C872" s="109"/>
      <c r="D872" s="109"/>
      <c r="E872" s="109"/>
      <c r="F872" s="110"/>
      <c r="G872" s="110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</row>
    <row r="873" spans="1:27" ht="13.6" x14ac:dyDescent="0.2">
      <c r="A873" s="96"/>
      <c r="B873" s="96"/>
      <c r="C873" s="109"/>
      <c r="D873" s="109"/>
      <c r="E873" s="109"/>
      <c r="F873" s="110"/>
      <c r="G873" s="110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</row>
    <row r="874" spans="1:27" ht="13.6" x14ac:dyDescent="0.2">
      <c r="A874" s="96"/>
      <c r="B874" s="96"/>
      <c r="C874" s="109"/>
      <c r="D874" s="109"/>
      <c r="E874" s="109"/>
      <c r="F874" s="110"/>
      <c r="G874" s="110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</row>
    <row r="875" spans="1:27" ht="13.6" x14ac:dyDescent="0.2">
      <c r="A875" s="96"/>
      <c r="B875" s="96"/>
      <c r="C875" s="109"/>
      <c r="D875" s="109"/>
      <c r="E875" s="109"/>
      <c r="F875" s="110"/>
      <c r="G875" s="110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</row>
    <row r="876" spans="1:27" ht="13.6" x14ac:dyDescent="0.2">
      <c r="A876" s="96"/>
      <c r="B876" s="96"/>
      <c r="C876" s="109"/>
      <c r="D876" s="109"/>
      <c r="E876" s="109"/>
      <c r="F876" s="110"/>
      <c r="G876" s="110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</row>
    <row r="877" spans="1:27" ht="13.6" x14ac:dyDescent="0.2">
      <c r="A877" s="96"/>
      <c r="B877" s="96"/>
      <c r="C877" s="109"/>
      <c r="D877" s="109"/>
      <c r="E877" s="109"/>
      <c r="F877" s="110"/>
      <c r="G877" s="110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</row>
    <row r="878" spans="1:27" ht="13.6" x14ac:dyDescent="0.2">
      <c r="A878" s="96"/>
      <c r="B878" s="96"/>
      <c r="C878" s="109"/>
      <c r="D878" s="109"/>
      <c r="E878" s="109"/>
      <c r="F878" s="110"/>
      <c r="G878" s="110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</row>
    <row r="879" spans="1:27" ht="13.6" x14ac:dyDescent="0.2">
      <c r="A879" s="96"/>
      <c r="B879" s="96"/>
      <c r="C879" s="109"/>
      <c r="D879" s="109"/>
      <c r="E879" s="109"/>
      <c r="F879" s="110"/>
      <c r="G879" s="110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</row>
    <row r="880" spans="1:27" ht="13.6" x14ac:dyDescent="0.2">
      <c r="A880" s="96"/>
      <c r="B880" s="96"/>
      <c r="C880" s="109"/>
      <c r="D880" s="109"/>
      <c r="E880" s="109"/>
      <c r="F880" s="110"/>
      <c r="G880" s="110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</row>
    <row r="881" spans="1:27" ht="13.6" x14ac:dyDescent="0.2">
      <c r="A881" s="96"/>
      <c r="B881" s="96"/>
      <c r="C881" s="109"/>
      <c r="D881" s="109"/>
      <c r="E881" s="109"/>
      <c r="F881" s="110"/>
      <c r="G881" s="110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</row>
    <row r="882" spans="1:27" ht="13.6" x14ac:dyDescent="0.2">
      <c r="A882" s="96"/>
      <c r="B882" s="96"/>
      <c r="C882" s="109"/>
      <c r="D882" s="109"/>
      <c r="E882" s="109"/>
      <c r="F882" s="110"/>
      <c r="G882" s="110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</row>
    <row r="883" spans="1:27" ht="13.6" x14ac:dyDescent="0.2">
      <c r="A883" s="96"/>
      <c r="B883" s="96"/>
      <c r="C883" s="109"/>
      <c r="D883" s="109"/>
      <c r="E883" s="109"/>
      <c r="F883" s="110"/>
      <c r="G883" s="110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  <c r="AA883" s="96"/>
    </row>
    <row r="884" spans="1:27" ht="13.6" x14ac:dyDescent="0.2">
      <c r="A884" s="96"/>
      <c r="B884" s="96"/>
      <c r="C884" s="109"/>
      <c r="D884" s="109"/>
      <c r="E884" s="109"/>
      <c r="F884" s="110"/>
      <c r="G884" s="110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  <c r="AA884" s="96"/>
    </row>
    <row r="885" spans="1:27" ht="13.6" x14ac:dyDescent="0.2">
      <c r="A885" s="96"/>
      <c r="B885" s="96"/>
      <c r="C885" s="109"/>
      <c r="D885" s="109"/>
      <c r="E885" s="109"/>
      <c r="F885" s="110"/>
      <c r="G885" s="110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  <c r="AA885" s="96"/>
    </row>
    <row r="886" spans="1:27" ht="13.6" x14ac:dyDescent="0.2">
      <c r="A886" s="96"/>
      <c r="B886" s="96"/>
      <c r="C886" s="109"/>
      <c r="D886" s="109"/>
      <c r="E886" s="109"/>
      <c r="F886" s="110"/>
      <c r="G886" s="110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  <c r="AA886" s="96"/>
    </row>
    <row r="887" spans="1:27" ht="13.6" x14ac:dyDescent="0.2">
      <c r="A887" s="96"/>
      <c r="B887" s="96"/>
      <c r="C887" s="109"/>
      <c r="D887" s="109"/>
      <c r="E887" s="109"/>
      <c r="F887" s="110"/>
      <c r="G887" s="110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  <c r="AA887" s="96"/>
    </row>
    <row r="888" spans="1:27" ht="13.6" x14ac:dyDescent="0.2">
      <c r="A888" s="96"/>
      <c r="B888" s="96"/>
      <c r="C888" s="109"/>
      <c r="D888" s="109"/>
      <c r="E888" s="109"/>
      <c r="F888" s="110"/>
      <c r="G888" s="110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</row>
    <row r="889" spans="1:27" ht="13.6" x14ac:dyDescent="0.2">
      <c r="A889" s="96"/>
      <c r="B889" s="96"/>
      <c r="C889" s="109"/>
      <c r="D889" s="109"/>
      <c r="E889" s="109"/>
      <c r="F889" s="110"/>
      <c r="G889" s="110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  <c r="AA889" s="96"/>
    </row>
    <row r="890" spans="1:27" ht="13.6" x14ac:dyDescent="0.2">
      <c r="A890" s="96"/>
      <c r="B890" s="96"/>
      <c r="C890" s="109"/>
      <c r="D890" s="109"/>
      <c r="E890" s="109"/>
      <c r="F890" s="110"/>
      <c r="G890" s="110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  <c r="AA890" s="96"/>
    </row>
    <row r="891" spans="1:27" ht="13.6" x14ac:dyDescent="0.2">
      <c r="A891" s="96"/>
      <c r="B891" s="96"/>
      <c r="C891" s="109"/>
      <c r="D891" s="109"/>
      <c r="E891" s="109"/>
      <c r="F891" s="110"/>
      <c r="G891" s="110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  <c r="AA891" s="96"/>
    </row>
    <row r="892" spans="1:27" ht="13.6" x14ac:dyDescent="0.2">
      <c r="A892" s="96"/>
      <c r="B892" s="96"/>
      <c r="C892" s="109"/>
      <c r="D892" s="109"/>
      <c r="E892" s="109"/>
      <c r="F892" s="110"/>
      <c r="G892" s="110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  <c r="AA892" s="96"/>
    </row>
    <row r="893" spans="1:27" ht="13.6" x14ac:dyDescent="0.2">
      <c r="A893" s="96"/>
      <c r="B893" s="96"/>
      <c r="C893" s="109"/>
      <c r="D893" s="109"/>
      <c r="E893" s="109"/>
      <c r="F893" s="110"/>
      <c r="G893" s="110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  <c r="AA893" s="96"/>
    </row>
    <row r="894" spans="1:27" ht="13.6" x14ac:dyDescent="0.2">
      <c r="A894" s="96"/>
      <c r="B894" s="96"/>
      <c r="C894" s="109"/>
      <c r="D894" s="109"/>
      <c r="E894" s="109"/>
      <c r="F894" s="110"/>
      <c r="G894" s="110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  <c r="AA894" s="96"/>
    </row>
    <row r="895" spans="1:27" ht="13.6" x14ac:dyDescent="0.2">
      <c r="A895" s="96"/>
      <c r="B895" s="96"/>
      <c r="C895" s="109"/>
      <c r="D895" s="109"/>
      <c r="E895" s="109"/>
      <c r="F895" s="110"/>
      <c r="G895" s="110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  <c r="AA895" s="96"/>
    </row>
    <row r="896" spans="1:27" ht="13.6" x14ac:dyDescent="0.2">
      <c r="A896" s="96"/>
      <c r="B896" s="96"/>
      <c r="C896" s="109"/>
      <c r="D896" s="109"/>
      <c r="E896" s="109"/>
      <c r="F896" s="110"/>
      <c r="G896" s="110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  <c r="AA896" s="96"/>
    </row>
    <row r="897" spans="1:27" ht="13.6" x14ac:dyDescent="0.2">
      <c r="A897" s="96"/>
      <c r="B897" s="96"/>
      <c r="C897" s="109"/>
      <c r="D897" s="109"/>
      <c r="E897" s="109"/>
      <c r="F897" s="110"/>
      <c r="G897" s="110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  <c r="AA897" s="96"/>
    </row>
    <row r="898" spans="1:27" ht="13.6" x14ac:dyDescent="0.2">
      <c r="A898" s="96"/>
      <c r="B898" s="96"/>
      <c r="C898" s="109"/>
      <c r="D898" s="109"/>
      <c r="E898" s="109"/>
      <c r="F898" s="110"/>
      <c r="G898" s="110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  <c r="AA898" s="96"/>
    </row>
    <row r="899" spans="1:27" ht="13.6" x14ac:dyDescent="0.2">
      <c r="A899" s="96"/>
      <c r="B899" s="96"/>
      <c r="C899" s="109"/>
      <c r="D899" s="109"/>
      <c r="E899" s="109"/>
      <c r="F899" s="110"/>
      <c r="G899" s="110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  <c r="AA899" s="96"/>
    </row>
    <row r="900" spans="1:27" ht="13.6" x14ac:dyDescent="0.2">
      <c r="A900" s="96"/>
      <c r="B900" s="96"/>
      <c r="C900" s="109"/>
      <c r="D900" s="109"/>
      <c r="E900" s="109"/>
      <c r="F900" s="110"/>
      <c r="G900" s="110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  <c r="AA900" s="96"/>
    </row>
    <row r="901" spans="1:27" ht="13.6" x14ac:dyDescent="0.2">
      <c r="A901" s="96"/>
      <c r="B901" s="96"/>
      <c r="C901" s="109"/>
      <c r="D901" s="109"/>
      <c r="E901" s="109"/>
      <c r="F901" s="110"/>
      <c r="G901" s="110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  <c r="AA901" s="96"/>
    </row>
    <row r="902" spans="1:27" ht="13.6" x14ac:dyDescent="0.2">
      <c r="A902" s="96"/>
      <c r="B902" s="96"/>
      <c r="C902" s="109"/>
      <c r="D902" s="109"/>
      <c r="E902" s="109"/>
      <c r="F902" s="110"/>
      <c r="G902" s="110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  <c r="AA902" s="96"/>
    </row>
    <row r="903" spans="1:27" ht="13.6" x14ac:dyDescent="0.2">
      <c r="A903" s="96"/>
      <c r="B903" s="96"/>
      <c r="C903" s="109"/>
      <c r="D903" s="109"/>
      <c r="E903" s="109"/>
      <c r="F903" s="110"/>
      <c r="G903" s="110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  <c r="AA903" s="96"/>
    </row>
    <row r="904" spans="1:27" ht="13.6" x14ac:dyDescent="0.2">
      <c r="A904" s="96"/>
      <c r="B904" s="96"/>
      <c r="C904" s="109"/>
      <c r="D904" s="109"/>
      <c r="E904" s="109"/>
      <c r="F904" s="110"/>
      <c r="G904" s="110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  <c r="AA904" s="96"/>
    </row>
    <row r="905" spans="1:27" ht="13.6" x14ac:dyDescent="0.2">
      <c r="A905" s="96"/>
      <c r="B905" s="96"/>
      <c r="C905" s="109"/>
      <c r="D905" s="109"/>
      <c r="E905" s="109"/>
      <c r="F905" s="110"/>
      <c r="G905" s="110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  <c r="AA905" s="96"/>
    </row>
    <row r="906" spans="1:27" ht="13.6" x14ac:dyDescent="0.2">
      <c r="A906" s="96"/>
      <c r="B906" s="96"/>
      <c r="C906" s="109"/>
      <c r="D906" s="109"/>
      <c r="E906" s="109"/>
      <c r="F906" s="110"/>
      <c r="G906" s="110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  <c r="AA906" s="96"/>
    </row>
    <row r="907" spans="1:27" ht="13.6" x14ac:dyDescent="0.2">
      <c r="A907" s="96"/>
      <c r="B907" s="96"/>
      <c r="C907" s="109"/>
      <c r="D907" s="109"/>
      <c r="E907" s="109"/>
      <c r="F907" s="110"/>
      <c r="G907" s="110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  <c r="AA907" s="96"/>
    </row>
    <row r="908" spans="1:27" ht="13.6" x14ac:dyDescent="0.2">
      <c r="A908" s="96"/>
      <c r="B908" s="96"/>
      <c r="C908" s="109"/>
      <c r="D908" s="109"/>
      <c r="E908" s="109"/>
      <c r="F908" s="110"/>
      <c r="G908" s="110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  <c r="AA908" s="96"/>
    </row>
    <row r="909" spans="1:27" ht="13.6" x14ac:dyDescent="0.2">
      <c r="A909" s="96"/>
      <c r="B909" s="96"/>
      <c r="C909" s="109"/>
      <c r="D909" s="109"/>
      <c r="E909" s="109"/>
      <c r="F909" s="110"/>
      <c r="G909" s="110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  <c r="AA909" s="96"/>
    </row>
    <row r="910" spans="1:27" ht="13.6" x14ac:dyDescent="0.2">
      <c r="A910" s="96"/>
      <c r="B910" s="96"/>
      <c r="C910" s="109"/>
      <c r="D910" s="109"/>
      <c r="E910" s="109"/>
      <c r="F910" s="110"/>
      <c r="G910" s="110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  <c r="AA910" s="96"/>
    </row>
    <row r="911" spans="1:27" ht="13.6" x14ac:dyDescent="0.2">
      <c r="A911" s="96"/>
      <c r="B911" s="96"/>
      <c r="C911" s="109"/>
      <c r="D911" s="109"/>
      <c r="E911" s="109"/>
      <c r="F911" s="110"/>
      <c r="G911" s="110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  <c r="AA911" s="96"/>
    </row>
    <row r="912" spans="1:27" ht="13.6" x14ac:dyDescent="0.2">
      <c r="A912" s="96"/>
      <c r="B912" s="96"/>
      <c r="C912" s="109"/>
      <c r="D912" s="109"/>
      <c r="E912" s="109"/>
      <c r="F912" s="110"/>
      <c r="G912" s="110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  <c r="AA912" s="96"/>
    </row>
    <row r="913" spans="1:27" ht="13.6" x14ac:dyDescent="0.2">
      <c r="A913" s="96"/>
      <c r="B913" s="96"/>
      <c r="C913" s="109"/>
      <c r="D913" s="109"/>
      <c r="E913" s="109"/>
      <c r="F913" s="110"/>
      <c r="G913" s="110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  <c r="AA913" s="96"/>
    </row>
    <row r="914" spans="1:27" ht="13.6" x14ac:dyDescent="0.2">
      <c r="A914" s="96"/>
      <c r="B914" s="96"/>
      <c r="C914" s="109"/>
      <c r="D914" s="109"/>
      <c r="E914" s="109"/>
      <c r="F914" s="110"/>
      <c r="G914" s="110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  <c r="AA914" s="96"/>
    </row>
    <row r="915" spans="1:27" ht="13.6" x14ac:dyDescent="0.2">
      <c r="A915" s="96"/>
      <c r="B915" s="96"/>
      <c r="C915" s="109"/>
      <c r="D915" s="109"/>
      <c r="E915" s="109"/>
      <c r="F915" s="110"/>
      <c r="G915" s="110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  <c r="AA915" s="96"/>
    </row>
    <row r="916" spans="1:27" ht="13.6" x14ac:dyDescent="0.2">
      <c r="A916" s="96"/>
      <c r="B916" s="96"/>
      <c r="C916" s="109"/>
      <c r="D916" s="109"/>
      <c r="E916" s="109"/>
      <c r="F916" s="110"/>
      <c r="G916" s="110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  <c r="AA916" s="96"/>
    </row>
    <row r="917" spans="1:27" ht="13.6" x14ac:dyDescent="0.2">
      <c r="A917" s="96"/>
      <c r="B917" s="96"/>
      <c r="C917" s="109"/>
      <c r="D917" s="109"/>
      <c r="E917" s="109"/>
      <c r="F917" s="110"/>
      <c r="G917" s="110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  <c r="AA917" s="96"/>
    </row>
    <row r="918" spans="1:27" ht="13.6" x14ac:dyDescent="0.2">
      <c r="A918" s="96"/>
      <c r="B918" s="96"/>
      <c r="C918" s="109"/>
      <c r="D918" s="109"/>
      <c r="E918" s="109"/>
      <c r="F918" s="110"/>
      <c r="G918" s="110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  <c r="AA918" s="96"/>
    </row>
    <row r="919" spans="1:27" ht="13.6" x14ac:dyDescent="0.2">
      <c r="A919" s="96"/>
      <c r="B919" s="96"/>
      <c r="C919" s="109"/>
      <c r="D919" s="109"/>
      <c r="E919" s="109"/>
      <c r="F919" s="110"/>
      <c r="G919" s="110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  <c r="AA919" s="96"/>
    </row>
    <row r="920" spans="1:27" ht="13.6" x14ac:dyDescent="0.2">
      <c r="A920" s="96"/>
      <c r="B920" s="96"/>
      <c r="C920" s="109"/>
      <c r="D920" s="109"/>
      <c r="E920" s="109"/>
      <c r="F920" s="110"/>
      <c r="G920" s="110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  <c r="AA920" s="96"/>
    </row>
    <row r="921" spans="1:27" ht="13.6" x14ac:dyDescent="0.2">
      <c r="A921" s="96"/>
      <c r="B921" s="96"/>
      <c r="C921" s="109"/>
      <c r="D921" s="109"/>
      <c r="E921" s="109"/>
      <c r="F921" s="110"/>
      <c r="G921" s="110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  <c r="AA921" s="96"/>
    </row>
    <row r="922" spans="1:27" ht="13.6" x14ac:dyDescent="0.2">
      <c r="A922" s="96"/>
      <c r="B922" s="96"/>
      <c r="C922" s="109"/>
      <c r="D922" s="109"/>
      <c r="E922" s="109"/>
      <c r="F922" s="110"/>
      <c r="G922" s="110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  <c r="AA922" s="96"/>
    </row>
    <row r="923" spans="1:27" ht="13.6" x14ac:dyDescent="0.2">
      <c r="A923" s="96"/>
      <c r="B923" s="96"/>
      <c r="C923" s="109"/>
      <c r="D923" s="109"/>
      <c r="E923" s="109"/>
      <c r="F923" s="110"/>
      <c r="G923" s="110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  <c r="AA923" s="96"/>
    </row>
    <row r="924" spans="1:27" ht="13.6" x14ac:dyDescent="0.2">
      <c r="A924" s="96"/>
      <c r="B924" s="96"/>
      <c r="C924" s="109"/>
      <c r="D924" s="109"/>
      <c r="E924" s="109"/>
      <c r="F924" s="110"/>
      <c r="G924" s="110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  <c r="AA924" s="96"/>
    </row>
    <row r="925" spans="1:27" ht="13.6" x14ac:dyDescent="0.2">
      <c r="A925" s="96"/>
      <c r="B925" s="96"/>
      <c r="C925" s="109"/>
      <c r="D925" s="109"/>
      <c r="E925" s="109"/>
      <c r="F925" s="110"/>
      <c r="G925" s="110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</row>
    <row r="926" spans="1:27" ht="13.6" x14ac:dyDescent="0.2">
      <c r="A926" s="96"/>
      <c r="B926" s="96"/>
      <c r="C926" s="109"/>
      <c r="D926" s="109"/>
      <c r="E926" s="109"/>
      <c r="F926" s="110"/>
      <c r="G926" s="110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  <c r="AA926" s="96"/>
    </row>
    <row r="927" spans="1:27" ht="13.6" x14ac:dyDescent="0.2">
      <c r="A927" s="96"/>
      <c r="B927" s="96"/>
      <c r="C927" s="109"/>
      <c r="D927" s="109"/>
      <c r="E927" s="109"/>
      <c r="F927" s="110"/>
      <c r="G927" s="110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  <c r="AA927" s="96"/>
    </row>
    <row r="928" spans="1:27" ht="13.6" x14ac:dyDescent="0.2">
      <c r="A928" s="96"/>
      <c r="B928" s="96"/>
      <c r="C928" s="109"/>
      <c r="D928" s="109"/>
      <c r="E928" s="109"/>
      <c r="F928" s="110"/>
      <c r="G928" s="110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</row>
    <row r="929" spans="1:27" ht="13.6" x14ac:dyDescent="0.2">
      <c r="A929" s="96"/>
      <c r="B929" s="96"/>
      <c r="C929" s="109"/>
      <c r="D929" s="109"/>
      <c r="E929" s="109"/>
      <c r="F929" s="110"/>
      <c r="G929" s="110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  <c r="AA929" s="96"/>
    </row>
    <row r="930" spans="1:27" ht="13.6" x14ac:dyDescent="0.2">
      <c r="A930" s="96"/>
      <c r="B930" s="96"/>
      <c r="C930" s="109"/>
      <c r="D930" s="109"/>
      <c r="E930" s="109"/>
      <c r="F930" s="110"/>
      <c r="G930" s="110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</row>
    <row r="931" spans="1:27" ht="13.6" x14ac:dyDescent="0.2">
      <c r="A931" s="96"/>
      <c r="B931" s="96"/>
      <c r="C931" s="109"/>
      <c r="D931" s="109"/>
      <c r="E931" s="109"/>
      <c r="F931" s="110"/>
      <c r="G931" s="110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  <c r="AA931" s="96"/>
    </row>
    <row r="932" spans="1:27" ht="13.6" x14ac:dyDescent="0.2">
      <c r="A932" s="96"/>
      <c r="B932" s="96"/>
      <c r="C932" s="109"/>
      <c r="D932" s="109"/>
      <c r="E932" s="109"/>
      <c r="F932" s="110"/>
      <c r="G932" s="110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  <c r="AA932" s="96"/>
    </row>
    <row r="933" spans="1:27" ht="13.6" x14ac:dyDescent="0.2">
      <c r="A933" s="96"/>
      <c r="B933" s="96"/>
      <c r="C933" s="109"/>
      <c r="D933" s="109"/>
      <c r="E933" s="109"/>
      <c r="F933" s="110"/>
      <c r="G933" s="110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  <c r="AA933" s="96"/>
    </row>
    <row r="934" spans="1:27" ht="13.6" x14ac:dyDescent="0.2">
      <c r="A934" s="96"/>
      <c r="B934" s="96"/>
      <c r="C934" s="109"/>
      <c r="D934" s="109"/>
      <c r="E934" s="109"/>
      <c r="F934" s="110"/>
      <c r="G934" s="110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  <c r="AA934" s="96"/>
    </row>
    <row r="935" spans="1:27" ht="13.6" x14ac:dyDescent="0.2">
      <c r="A935" s="96"/>
      <c r="B935" s="96"/>
      <c r="C935" s="109"/>
      <c r="D935" s="109"/>
      <c r="E935" s="109"/>
      <c r="F935" s="110"/>
      <c r="G935" s="110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  <c r="AA935" s="96"/>
    </row>
    <row r="936" spans="1:27" ht="13.6" x14ac:dyDescent="0.2">
      <c r="A936" s="96"/>
      <c r="B936" s="96"/>
      <c r="C936" s="109"/>
      <c r="D936" s="109"/>
      <c r="E936" s="109"/>
      <c r="F936" s="110"/>
      <c r="G936" s="110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</row>
    <row r="937" spans="1:27" ht="13.6" x14ac:dyDescent="0.2">
      <c r="A937" s="96"/>
      <c r="B937" s="96"/>
      <c r="C937" s="109"/>
      <c r="D937" s="109"/>
      <c r="E937" s="109"/>
      <c r="F937" s="110"/>
      <c r="G937" s="110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  <c r="AA937" s="96"/>
    </row>
    <row r="938" spans="1:27" ht="13.6" x14ac:dyDescent="0.2">
      <c r="A938" s="96"/>
      <c r="B938" s="96"/>
      <c r="C938" s="109"/>
      <c r="D938" s="109"/>
      <c r="E938" s="109"/>
      <c r="F938" s="110"/>
      <c r="G938" s="110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  <c r="AA938" s="96"/>
    </row>
    <row r="939" spans="1:27" ht="13.6" x14ac:dyDescent="0.2">
      <c r="A939" s="96"/>
      <c r="B939" s="96"/>
      <c r="C939" s="109"/>
      <c r="D939" s="109"/>
      <c r="E939" s="109"/>
      <c r="F939" s="110"/>
      <c r="G939" s="110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  <c r="AA939" s="96"/>
    </row>
    <row r="940" spans="1:27" ht="13.6" x14ac:dyDescent="0.2">
      <c r="A940" s="96"/>
      <c r="B940" s="96"/>
      <c r="C940" s="109"/>
      <c r="D940" s="109"/>
      <c r="E940" s="109"/>
      <c r="F940" s="110"/>
      <c r="G940" s="110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  <c r="AA940" s="96"/>
    </row>
    <row r="941" spans="1:27" ht="13.6" x14ac:dyDescent="0.2">
      <c r="A941" s="96"/>
      <c r="B941" s="96"/>
      <c r="C941" s="109"/>
      <c r="D941" s="109"/>
      <c r="E941" s="109"/>
      <c r="F941" s="110"/>
      <c r="G941" s="110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  <c r="AA941" s="96"/>
    </row>
    <row r="942" spans="1:27" ht="13.6" x14ac:dyDescent="0.2">
      <c r="A942" s="96"/>
      <c r="B942" s="96"/>
      <c r="C942" s="109"/>
      <c r="D942" s="109"/>
      <c r="E942" s="109"/>
      <c r="F942" s="110"/>
      <c r="G942" s="110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  <c r="AA942" s="96"/>
    </row>
    <row r="943" spans="1:27" ht="13.6" x14ac:dyDescent="0.2">
      <c r="A943" s="96"/>
      <c r="B943" s="96"/>
      <c r="C943" s="109"/>
      <c r="D943" s="109"/>
      <c r="E943" s="109"/>
      <c r="F943" s="110"/>
      <c r="G943" s="110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  <c r="AA943" s="96"/>
    </row>
    <row r="944" spans="1:27" ht="13.6" x14ac:dyDescent="0.2">
      <c r="A944" s="96"/>
      <c r="B944" s="96"/>
      <c r="C944" s="109"/>
      <c r="D944" s="109"/>
      <c r="E944" s="109"/>
      <c r="F944" s="110"/>
      <c r="G944" s="110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  <c r="AA944" s="96"/>
    </row>
    <row r="945" spans="1:27" ht="13.6" x14ac:dyDescent="0.2">
      <c r="A945" s="96"/>
      <c r="B945" s="96"/>
      <c r="C945" s="109"/>
      <c r="D945" s="109"/>
      <c r="E945" s="109"/>
      <c r="F945" s="110"/>
      <c r="G945" s="110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  <c r="AA945" s="96"/>
    </row>
    <row r="946" spans="1:27" ht="13.6" x14ac:dyDescent="0.2">
      <c r="A946" s="96"/>
      <c r="B946" s="96"/>
      <c r="C946" s="109"/>
      <c r="D946" s="109"/>
      <c r="E946" s="109"/>
      <c r="F946" s="110"/>
      <c r="G946" s="110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  <c r="AA946" s="96"/>
    </row>
    <row r="947" spans="1:27" ht="13.6" x14ac:dyDescent="0.2">
      <c r="A947" s="96"/>
      <c r="B947" s="96"/>
      <c r="C947" s="109"/>
      <c r="D947" s="109"/>
      <c r="E947" s="109"/>
      <c r="F947" s="110"/>
      <c r="G947" s="110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  <c r="AA947" s="96"/>
    </row>
    <row r="948" spans="1:27" ht="13.6" x14ac:dyDescent="0.2">
      <c r="A948" s="96"/>
      <c r="B948" s="96"/>
      <c r="C948" s="109"/>
      <c r="D948" s="109"/>
      <c r="E948" s="109"/>
      <c r="F948" s="110"/>
      <c r="G948" s="110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</row>
    <row r="949" spans="1:27" ht="13.6" x14ac:dyDescent="0.2">
      <c r="A949" s="96"/>
      <c r="B949" s="96"/>
      <c r="C949" s="109"/>
      <c r="D949" s="109"/>
      <c r="E949" s="109"/>
      <c r="F949" s="110"/>
      <c r="G949" s="110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</row>
    <row r="950" spans="1:27" ht="13.6" x14ac:dyDescent="0.2">
      <c r="A950" s="96"/>
      <c r="B950" s="96"/>
      <c r="C950" s="109"/>
      <c r="D950" s="109"/>
      <c r="E950" s="109"/>
      <c r="F950" s="110"/>
      <c r="G950" s="110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</row>
    <row r="951" spans="1:27" ht="13.6" x14ac:dyDescent="0.2">
      <c r="A951" s="96"/>
      <c r="B951" s="96"/>
      <c r="C951" s="109"/>
      <c r="D951" s="109"/>
      <c r="E951" s="109"/>
      <c r="F951" s="110"/>
      <c r="G951" s="110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  <c r="AA951" s="96"/>
    </row>
    <row r="952" spans="1:27" ht="13.6" x14ac:dyDescent="0.2">
      <c r="A952" s="96"/>
      <c r="B952" s="96"/>
      <c r="C952" s="109"/>
      <c r="D952" s="109"/>
      <c r="E952" s="109"/>
      <c r="F952" s="110"/>
      <c r="G952" s="110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  <c r="AA952" s="96"/>
    </row>
    <row r="953" spans="1:27" ht="13.6" x14ac:dyDescent="0.2">
      <c r="A953" s="96"/>
      <c r="B953" s="96"/>
      <c r="C953" s="109"/>
      <c r="D953" s="109"/>
      <c r="E953" s="109"/>
      <c r="F953" s="110"/>
      <c r="G953" s="110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  <c r="AA953" s="96"/>
    </row>
    <row r="954" spans="1:27" ht="13.6" x14ac:dyDescent="0.2">
      <c r="A954" s="96"/>
      <c r="B954" s="96"/>
      <c r="C954" s="109"/>
      <c r="D954" s="109"/>
      <c r="E954" s="109"/>
      <c r="F954" s="110"/>
      <c r="G954" s="110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  <c r="AA954" s="96"/>
    </row>
    <row r="955" spans="1:27" ht="13.6" x14ac:dyDescent="0.2">
      <c r="A955" s="96"/>
      <c r="B955" s="96"/>
      <c r="C955" s="109"/>
      <c r="D955" s="109"/>
      <c r="E955" s="109"/>
      <c r="F955" s="110"/>
      <c r="G955" s="110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  <c r="AA955" s="96"/>
    </row>
    <row r="956" spans="1:27" ht="13.6" x14ac:dyDescent="0.2">
      <c r="A956" s="96"/>
      <c r="B956" s="96"/>
      <c r="C956" s="109"/>
      <c r="D956" s="109"/>
      <c r="E956" s="109"/>
      <c r="F956" s="110"/>
      <c r="G956" s="110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  <c r="AA956" s="96"/>
    </row>
    <row r="957" spans="1:27" ht="13.6" x14ac:dyDescent="0.2">
      <c r="A957" s="96"/>
      <c r="B957" s="96"/>
      <c r="C957" s="109"/>
      <c r="D957" s="109"/>
      <c r="E957" s="109"/>
      <c r="F957" s="110"/>
      <c r="G957" s="110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</row>
    <row r="958" spans="1:27" ht="13.6" x14ac:dyDescent="0.2">
      <c r="A958" s="96"/>
      <c r="B958" s="96"/>
      <c r="C958" s="109"/>
      <c r="D958" s="109"/>
      <c r="E958" s="109"/>
      <c r="F958" s="110"/>
      <c r="G958" s="110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</row>
    <row r="959" spans="1:27" ht="13.6" x14ac:dyDescent="0.2">
      <c r="A959" s="96"/>
      <c r="B959" s="96"/>
      <c r="C959" s="109"/>
      <c r="D959" s="109"/>
      <c r="E959" s="109"/>
      <c r="F959" s="110"/>
      <c r="G959" s="110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</row>
    <row r="960" spans="1:27" ht="13.6" x14ac:dyDescent="0.2">
      <c r="A960" s="96"/>
      <c r="B960" s="96"/>
      <c r="C960" s="109"/>
      <c r="D960" s="109"/>
      <c r="E960" s="109"/>
      <c r="F960" s="110"/>
      <c r="G960" s="110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  <c r="AA960" s="96"/>
    </row>
    <row r="961" spans="1:27" ht="13.6" x14ac:dyDescent="0.2">
      <c r="A961" s="96"/>
      <c r="B961" s="96"/>
      <c r="C961" s="109"/>
      <c r="D961" s="109"/>
      <c r="E961" s="109"/>
      <c r="F961" s="110"/>
      <c r="G961" s="110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  <c r="AA961" s="96"/>
    </row>
    <row r="962" spans="1:27" ht="13.6" x14ac:dyDescent="0.2">
      <c r="A962" s="96"/>
      <c r="B962" s="96"/>
      <c r="C962" s="109"/>
      <c r="D962" s="109"/>
      <c r="E962" s="109"/>
      <c r="F962" s="110"/>
      <c r="G962" s="110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  <c r="AA962" s="96"/>
    </row>
    <row r="963" spans="1:27" ht="13.6" x14ac:dyDescent="0.2">
      <c r="A963" s="96"/>
      <c r="B963" s="96"/>
      <c r="C963" s="109"/>
      <c r="D963" s="109"/>
      <c r="E963" s="109"/>
      <c r="F963" s="110"/>
      <c r="G963" s="110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  <c r="AA963" s="96"/>
    </row>
    <row r="964" spans="1:27" ht="13.6" x14ac:dyDescent="0.2">
      <c r="A964" s="96"/>
      <c r="B964" s="96"/>
      <c r="C964" s="109"/>
      <c r="D964" s="109"/>
      <c r="E964" s="109"/>
      <c r="F964" s="110"/>
      <c r="G964" s="110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  <c r="AA964" s="96"/>
    </row>
    <row r="965" spans="1:27" ht="13.6" x14ac:dyDescent="0.2">
      <c r="A965" s="96"/>
      <c r="B965" s="96"/>
      <c r="C965" s="109"/>
      <c r="D965" s="109"/>
      <c r="E965" s="109"/>
      <c r="F965" s="110"/>
      <c r="G965" s="110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  <c r="AA965" s="96"/>
    </row>
    <row r="966" spans="1:27" ht="13.6" x14ac:dyDescent="0.2">
      <c r="A966" s="96"/>
      <c r="B966" s="96"/>
      <c r="C966" s="109"/>
      <c r="D966" s="109"/>
      <c r="E966" s="109"/>
      <c r="F966" s="110"/>
      <c r="G966" s="110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  <c r="AA966" s="96"/>
    </row>
    <row r="967" spans="1:27" ht="13.6" x14ac:dyDescent="0.2">
      <c r="A967" s="96"/>
      <c r="B967" s="96"/>
      <c r="C967" s="109"/>
      <c r="D967" s="109"/>
      <c r="E967" s="109"/>
      <c r="F967" s="110"/>
      <c r="G967" s="110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  <c r="AA967" s="96"/>
    </row>
    <row r="968" spans="1:27" ht="13.6" x14ac:dyDescent="0.2">
      <c r="A968" s="96"/>
      <c r="B968" s="96"/>
      <c r="C968" s="109"/>
      <c r="D968" s="109"/>
      <c r="E968" s="109"/>
      <c r="F968" s="110"/>
      <c r="G968" s="110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  <c r="AA968" s="96"/>
    </row>
    <row r="969" spans="1:27" ht="13.6" x14ac:dyDescent="0.2">
      <c r="A969" s="96"/>
      <c r="B969" s="96"/>
      <c r="C969" s="109"/>
      <c r="D969" s="109"/>
      <c r="E969" s="109"/>
      <c r="F969" s="110"/>
      <c r="G969" s="110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  <c r="AA969" s="96"/>
    </row>
  </sheetData>
  <mergeCells count="85">
    <mergeCell ref="B71:D71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33:G33"/>
    <mergeCell ref="B49:G49"/>
    <mergeCell ref="B50:G50"/>
    <mergeCell ref="B58:G58"/>
    <mergeCell ref="B59:G59"/>
    <mergeCell ref="B28:C28"/>
    <mergeCell ref="B29:C29"/>
    <mergeCell ref="B30:C30"/>
    <mergeCell ref="B31:C31"/>
    <mergeCell ref="B32:G32"/>
    <mergeCell ref="B24:C24"/>
    <mergeCell ref="B25:G25"/>
    <mergeCell ref="B26:G26"/>
    <mergeCell ref="B16:C16"/>
    <mergeCell ref="B17:C17"/>
    <mergeCell ref="B18:C18"/>
    <mergeCell ref="B19:C19"/>
    <mergeCell ref="B20:C20"/>
    <mergeCell ref="B21:C21"/>
    <mergeCell ref="B22:C22"/>
    <mergeCell ref="B12:C12"/>
    <mergeCell ref="B13:C13"/>
    <mergeCell ref="B14:C14"/>
    <mergeCell ref="B15:C15"/>
    <mergeCell ref="B23:C23"/>
    <mergeCell ref="B7:C7"/>
    <mergeCell ref="B8:C8"/>
    <mergeCell ref="B9:C9"/>
    <mergeCell ref="B10:C10"/>
    <mergeCell ref="B11:C11"/>
    <mergeCell ref="B2:H2"/>
    <mergeCell ref="B3:G3"/>
    <mergeCell ref="B4:C4"/>
    <mergeCell ref="B5:C5"/>
    <mergeCell ref="B6:C6"/>
    <mergeCell ref="B91:H91"/>
    <mergeCell ref="B92:H92"/>
    <mergeCell ref="B93:H93"/>
    <mergeCell ref="B106:F106"/>
    <mergeCell ref="B107:F107"/>
    <mergeCell ref="C83:D83"/>
    <mergeCell ref="G83:H83"/>
    <mergeCell ref="E87:F87"/>
    <mergeCell ref="G87:H87"/>
    <mergeCell ref="B89:F89"/>
    <mergeCell ref="G89:H89"/>
    <mergeCell ref="E83:F83"/>
    <mergeCell ref="B84:F84"/>
    <mergeCell ref="C85:D85"/>
    <mergeCell ref="E85:F85"/>
    <mergeCell ref="G85:H85"/>
    <mergeCell ref="B86:F86"/>
    <mergeCell ref="C87:D87"/>
    <mergeCell ref="C81:D81"/>
    <mergeCell ref="E81:F81"/>
    <mergeCell ref="G81:H81"/>
    <mergeCell ref="B82:F82"/>
    <mergeCell ref="G82:H82"/>
    <mergeCell ref="E80:F80"/>
    <mergeCell ref="G80:H80"/>
    <mergeCell ref="C78:D78"/>
    <mergeCell ref="E78:F78"/>
    <mergeCell ref="G78:H78"/>
    <mergeCell ref="C79:D79"/>
    <mergeCell ref="E79:F79"/>
    <mergeCell ref="G79:H79"/>
    <mergeCell ref="C80:D80"/>
    <mergeCell ref="B72:D72"/>
    <mergeCell ref="B73:D73"/>
    <mergeCell ref="B74:G74"/>
    <mergeCell ref="B75:G75"/>
    <mergeCell ref="C77:D77"/>
    <mergeCell ref="E77:F77"/>
    <mergeCell ref="G77:H77"/>
  </mergeCells>
  <pageMargins left="0.25" right="0.25" top="1.012932158314648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105"/>
  <sheetViews>
    <sheetView workbookViewId="0"/>
  </sheetViews>
  <sheetFormatPr defaultColWidth="12.625" defaultRowHeight="14.95" customHeight="1" x14ac:dyDescent="0.2"/>
  <cols>
    <col min="1" max="1" width="1.625" customWidth="1"/>
    <col min="2" max="5" width="12" customWidth="1"/>
    <col min="6" max="6" width="51.125" customWidth="1"/>
    <col min="7" max="7" width="16.25" customWidth="1"/>
    <col min="8" max="8" width="21.75" customWidth="1"/>
    <col min="9" max="9" width="20.5" customWidth="1"/>
    <col min="10" max="10" width="15" customWidth="1"/>
    <col min="11" max="13" width="12" customWidth="1"/>
  </cols>
  <sheetData>
    <row r="1" spans="2:13" ht="9.6999999999999993" customHeight="1" x14ac:dyDescent="0.2">
      <c r="I1" s="144"/>
      <c r="K1" s="145"/>
      <c r="L1" s="145"/>
      <c r="M1" s="144"/>
    </row>
    <row r="2" spans="2:13" ht="21.1" x14ac:dyDescent="0.35">
      <c r="B2" s="146" t="s">
        <v>319</v>
      </c>
      <c r="I2" s="144"/>
      <c r="K2" s="145"/>
      <c r="L2" s="145"/>
      <c r="M2" s="144"/>
    </row>
    <row r="3" spans="2:13" ht="12.9" x14ac:dyDescent="0.2">
      <c r="I3" s="144"/>
      <c r="K3" s="145"/>
      <c r="L3" s="145"/>
      <c r="M3" s="144"/>
    </row>
    <row r="4" spans="2:13" ht="27.2" x14ac:dyDescent="0.2">
      <c r="B4" s="239" t="s">
        <v>18</v>
      </c>
      <c r="C4" s="245"/>
      <c r="D4" s="245"/>
      <c r="E4" s="237"/>
      <c r="F4" s="10" t="s">
        <v>320</v>
      </c>
      <c r="G4" s="76" t="s">
        <v>321</v>
      </c>
      <c r="I4" s="144"/>
      <c r="K4" s="145" t="s">
        <v>322</v>
      </c>
      <c r="L4" s="145" t="s">
        <v>323</v>
      </c>
    </row>
    <row r="5" spans="2:13" ht="13.6" x14ac:dyDescent="0.2">
      <c r="B5" s="253" t="e">
        <f>#REF!</f>
        <v>#REF!</v>
      </c>
      <c r="C5" s="245"/>
      <c r="D5" s="245"/>
      <c r="E5" s="237"/>
      <c r="F5" s="11">
        <v>1200</v>
      </c>
      <c r="G5" s="8">
        <f t="shared" ref="G5:G11" si="0">ROUND(IF(ISERROR(K5/L5),0,(K5/L5)),0)</f>
        <v>0</v>
      </c>
      <c r="I5" s="144"/>
      <c r="K5" s="145">
        <f t="shared" ref="K5:K31" si="1">SUMIF($F$41:$F$999,B5,$J$41:$J$999)</f>
        <v>0</v>
      </c>
      <c r="L5" s="145">
        <f t="shared" ref="L5:L31" si="2">COUNTIF($L$41:$L$999,B5)</f>
        <v>0</v>
      </c>
    </row>
    <row r="6" spans="2:13" ht="13.6" x14ac:dyDescent="0.2">
      <c r="B6" s="253" t="e">
        <f>#REF!</f>
        <v>#REF!</v>
      </c>
      <c r="C6" s="245"/>
      <c r="D6" s="245"/>
      <c r="E6" s="237"/>
      <c r="F6" s="11">
        <v>1200</v>
      </c>
      <c r="G6" s="8">
        <f t="shared" si="0"/>
        <v>0</v>
      </c>
      <c r="I6" s="144"/>
      <c r="K6" s="145">
        <f t="shared" si="1"/>
        <v>0</v>
      </c>
      <c r="L6" s="145">
        <f t="shared" si="2"/>
        <v>0</v>
      </c>
    </row>
    <row r="7" spans="2:13" ht="13.6" x14ac:dyDescent="0.2">
      <c r="B7" s="253" t="e">
        <f>#REF!</f>
        <v>#REF!</v>
      </c>
      <c r="C7" s="245"/>
      <c r="D7" s="245"/>
      <c r="E7" s="237"/>
      <c r="F7" s="11">
        <v>450</v>
      </c>
      <c r="G7" s="8">
        <f t="shared" si="0"/>
        <v>0</v>
      </c>
      <c r="I7" s="144"/>
      <c r="K7" s="145">
        <f t="shared" si="1"/>
        <v>0</v>
      </c>
      <c r="L7" s="145">
        <f t="shared" si="2"/>
        <v>0</v>
      </c>
    </row>
    <row r="8" spans="2:13" ht="13.6" x14ac:dyDescent="0.2">
      <c r="B8" s="253" t="e">
        <f>#REF!</f>
        <v>#REF!</v>
      </c>
      <c r="C8" s="245"/>
      <c r="D8" s="245"/>
      <c r="E8" s="237"/>
      <c r="F8" s="11">
        <v>2500</v>
      </c>
      <c r="G8" s="8">
        <f t="shared" si="0"/>
        <v>0</v>
      </c>
      <c r="I8" s="144"/>
      <c r="K8" s="145">
        <f t="shared" si="1"/>
        <v>0</v>
      </c>
      <c r="L8" s="145">
        <f t="shared" si="2"/>
        <v>0</v>
      </c>
    </row>
    <row r="9" spans="2:13" ht="13.6" x14ac:dyDescent="0.2">
      <c r="B9" s="253" t="e">
        <f>#REF!</f>
        <v>#REF!</v>
      </c>
      <c r="C9" s="245"/>
      <c r="D9" s="245"/>
      <c r="E9" s="237"/>
      <c r="F9" s="11">
        <v>1800</v>
      </c>
      <c r="G9" s="8">
        <f t="shared" si="0"/>
        <v>0</v>
      </c>
      <c r="I9" s="144"/>
      <c r="K9" s="145">
        <f t="shared" si="1"/>
        <v>0</v>
      </c>
      <c r="L9" s="145">
        <f t="shared" si="2"/>
        <v>0</v>
      </c>
    </row>
    <row r="10" spans="2:13" ht="13.6" x14ac:dyDescent="0.2">
      <c r="B10" s="253" t="e">
        <f>#REF!</f>
        <v>#REF!</v>
      </c>
      <c r="C10" s="245"/>
      <c r="D10" s="245"/>
      <c r="E10" s="237"/>
      <c r="F10" s="11">
        <v>1500</v>
      </c>
      <c r="G10" s="8">
        <f t="shared" si="0"/>
        <v>0</v>
      </c>
      <c r="I10" s="144"/>
      <c r="K10" s="145">
        <f t="shared" si="1"/>
        <v>0</v>
      </c>
      <c r="L10" s="145">
        <f t="shared" si="2"/>
        <v>0</v>
      </c>
    </row>
    <row r="11" spans="2:13" ht="13.6" x14ac:dyDescent="0.2">
      <c r="B11" s="253" t="e">
        <f>#REF!</f>
        <v>#REF!</v>
      </c>
      <c r="C11" s="245"/>
      <c r="D11" s="245"/>
      <c r="E11" s="237"/>
      <c r="F11" s="11">
        <v>300</v>
      </c>
      <c r="G11" s="8">
        <f t="shared" si="0"/>
        <v>0</v>
      </c>
      <c r="I11" s="144"/>
      <c r="K11" s="145">
        <f t="shared" si="1"/>
        <v>0</v>
      </c>
      <c r="L11" s="145">
        <f t="shared" si="2"/>
        <v>0</v>
      </c>
    </row>
    <row r="12" spans="2:13" ht="13.6" x14ac:dyDescent="0.2">
      <c r="B12" s="259" t="s">
        <v>30</v>
      </c>
      <c r="C12" s="245"/>
      <c r="D12" s="245"/>
      <c r="E12" s="245"/>
      <c r="F12" s="147"/>
      <c r="G12" s="148"/>
      <c r="I12" s="144"/>
      <c r="K12" s="145">
        <f t="shared" si="1"/>
        <v>0</v>
      </c>
      <c r="L12" s="145">
        <f t="shared" si="2"/>
        <v>0</v>
      </c>
    </row>
    <row r="13" spans="2:13" ht="27.2" x14ac:dyDescent="0.2">
      <c r="B13" s="239" t="s">
        <v>31</v>
      </c>
      <c r="C13" s="245"/>
      <c r="D13" s="245"/>
      <c r="E13" s="237"/>
      <c r="F13" s="10" t="s">
        <v>320</v>
      </c>
      <c r="G13" s="76" t="s">
        <v>321</v>
      </c>
      <c r="I13" s="144"/>
      <c r="K13" s="145">
        <f t="shared" si="1"/>
        <v>0</v>
      </c>
      <c r="L13" s="145">
        <f t="shared" si="2"/>
        <v>0</v>
      </c>
    </row>
    <row r="14" spans="2:13" ht="13.6" x14ac:dyDescent="0.2">
      <c r="B14" s="253" t="e">
        <f>#REF!</f>
        <v>#REF!</v>
      </c>
      <c r="C14" s="245"/>
      <c r="D14" s="245"/>
      <c r="E14" s="237"/>
      <c r="F14" s="11">
        <v>2700</v>
      </c>
      <c r="G14" s="8">
        <f t="shared" ref="G14:G19" si="3">ROUND(IF(ISERROR(K14/L14),0,(K14/L14)),0)</f>
        <v>0</v>
      </c>
      <c r="I14" s="144"/>
      <c r="K14" s="145">
        <f t="shared" si="1"/>
        <v>0</v>
      </c>
      <c r="L14" s="145">
        <f t="shared" si="2"/>
        <v>0</v>
      </c>
    </row>
    <row r="15" spans="2:13" ht="13.6" x14ac:dyDescent="0.2">
      <c r="B15" s="253" t="e">
        <f>#REF!</f>
        <v>#REF!</v>
      </c>
      <c r="C15" s="245"/>
      <c r="D15" s="245"/>
      <c r="E15" s="237"/>
      <c r="F15" s="11">
        <v>9000</v>
      </c>
      <c r="G15" s="8">
        <f t="shared" si="3"/>
        <v>0</v>
      </c>
      <c r="I15" s="144"/>
      <c r="K15" s="145">
        <f t="shared" si="1"/>
        <v>0</v>
      </c>
      <c r="L15" s="145">
        <f t="shared" si="2"/>
        <v>0</v>
      </c>
    </row>
    <row r="16" spans="2:13" ht="13.6" x14ac:dyDescent="0.2">
      <c r="B16" s="253" t="e">
        <f>#REF!</f>
        <v>#REF!</v>
      </c>
      <c r="C16" s="245"/>
      <c r="D16" s="245"/>
      <c r="E16" s="237"/>
      <c r="F16" s="11">
        <v>2700</v>
      </c>
      <c r="G16" s="8">
        <f t="shared" si="3"/>
        <v>0</v>
      </c>
      <c r="I16" s="144"/>
      <c r="K16" s="145">
        <f t="shared" si="1"/>
        <v>0</v>
      </c>
      <c r="L16" s="145">
        <f t="shared" si="2"/>
        <v>0</v>
      </c>
    </row>
    <row r="17" spans="2:13" ht="13.6" x14ac:dyDescent="0.2">
      <c r="B17" s="253" t="e">
        <f>#REF!</f>
        <v>#REF!</v>
      </c>
      <c r="C17" s="245"/>
      <c r="D17" s="245"/>
      <c r="E17" s="237"/>
      <c r="F17" s="11">
        <v>2700</v>
      </c>
      <c r="G17" s="8">
        <f t="shared" si="3"/>
        <v>0</v>
      </c>
      <c r="I17" s="144"/>
      <c r="K17" s="145">
        <f t="shared" si="1"/>
        <v>0</v>
      </c>
      <c r="L17" s="145">
        <f t="shared" si="2"/>
        <v>0</v>
      </c>
    </row>
    <row r="18" spans="2:13" ht="13.6" x14ac:dyDescent="0.2">
      <c r="B18" s="253" t="e">
        <f>#REF!</f>
        <v>#REF!</v>
      </c>
      <c r="C18" s="245"/>
      <c r="D18" s="245"/>
      <c r="E18" s="237"/>
      <c r="F18" s="11">
        <v>2700</v>
      </c>
      <c r="G18" s="8">
        <f t="shared" si="3"/>
        <v>0</v>
      </c>
      <c r="I18" s="144"/>
      <c r="K18" s="145">
        <f t="shared" si="1"/>
        <v>0</v>
      </c>
      <c r="L18" s="145">
        <f t="shared" si="2"/>
        <v>0</v>
      </c>
    </row>
    <row r="19" spans="2:13" ht="13.6" x14ac:dyDescent="0.2">
      <c r="B19" s="253" t="e">
        <f>#REF!</f>
        <v>#REF!</v>
      </c>
      <c r="C19" s="245"/>
      <c r="D19" s="245"/>
      <c r="E19" s="237"/>
      <c r="F19" s="11">
        <v>100000</v>
      </c>
      <c r="G19" s="8">
        <f t="shared" si="3"/>
        <v>0</v>
      </c>
      <c r="I19" s="144"/>
      <c r="K19" s="145">
        <f t="shared" si="1"/>
        <v>0</v>
      </c>
      <c r="L19" s="145">
        <f t="shared" si="2"/>
        <v>0</v>
      </c>
    </row>
    <row r="20" spans="2:13" ht="13.6" x14ac:dyDescent="0.2">
      <c r="B20" s="259" t="s">
        <v>38</v>
      </c>
      <c r="C20" s="245"/>
      <c r="D20" s="245"/>
      <c r="E20" s="245"/>
      <c r="F20" s="147"/>
      <c r="G20" s="148"/>
      <c r="I20" s="144"/>
      <c r="K20" s="145">
        <f t="shared" si="1"/>
        <v>0</v>
      </c>
      <c r="L20" s="145">
        <f t="shared" si="2"/>
        <v>0</v>
      </c>
    </row>
    <row r="21" spans="2:13" ht="27.2" x14ac:dyDescent="0.2">
      <c r="B21" s="239" t="s">
        <v>39</v>
      </c>
      <c r="C21" s="245"/>
      <c r="D21" s="245"/>
      <c r="E21" s="237"/>
      <c r="F21" s="10" t="s">
        <v>320</v>
      </c>
      <c r="G21" s="76" t="s">
        <v>321</v>
      </c>
      <c r="I21" s="144"/>
      <c r="K21" s="145">
        <f t="shared" si="1"/>
        <v>0</v>
      </c>
      <c r="L21" s="145">
        <f t="shared" si="2"/>
        <v>0</v>
      </c>
    </row>
    <row r="22" spans="2:13" ht="13.6" x14ac:dyDescent="0.2">
      <c r="B22" s="253" t="e">
        <f>#REF!</f>
        <v>#REF!</v>
      </c>
      <c r="C22" s="245"/>
      <c r="D22" s="245"/>
      <c r="E22" s="237"/>
      <c r="F22" s="11">
        <v>160</v>
      </c>
      <c r="G22" s="8">
        <f t="shared" ref="G22:G24" si="4">ROUND(IF(ISERROR(K22/L22),0,(K22/L22)),0)</f>
        <v>0</v>
      </c>
      <c r="I22" s="144"/>
      <c r="K22" s="145">
        <f t="shared" si="1"/>
        <v>0</v>
      </c>
      <c r="L22" s="145">
        <f t="shared" si="2"/>
        <v>0</v>
      </c>
    </row>
    <row r="23" spans="2:13" ht="13.6" x14ac:dyDescent="0.2">
      <c r="B23" s="253" t="e">
        <f>#REF!</f>
        <v>#REF!</v>
      </c>
      <c r="C23" s="245"/>
      <c r="D23" s="245"/>
      <c r="E23" s="237"/>
      <c r="F23" s="11">
        <v>380</v>
      </c>
      <c r="G23" s="8">
        <f t="shared" si="4"/>
        <v>0</v>
      </c>
      <c r="I23" s="144"/>
      <c r="K23" s="145">
        <f t="shared" si="1"/>
        <v>0</v>
      </c>
      <c r="L23" s="145">
        <f t="shared" si="2"/>
        <v>0</v>
      </c>
    </row>
    <row r="24" spans="2:13" ht="13.6" x14ac:dyDescent="0.2">
      <c r="B24" s="253" t="e">
        <f>#REF!</f>
        <v>#REF!</v>
      </c>
      <c r="C24" s="245"/>
      <c r="D24" s="245"/>
      <c r="E24" s="237"/>
      <c r="F24" s="11">
        <v>380</v>
      </c>
      <c r="G24" s="8">
        <f t="shared" si="4"/>
        <v>0</v>
      </c>
      <c r="I24" s="144"/>
      <c r="K24" s="145">
        <f t="shared" si="1"/>
        <v>0</v>
      </c>
      <c r="L24" s="145">
        <f t="shared" si="2"/>
        <v>0</v>
      </c>
    </row>
    <row r="25" spans="2:13" ht="13.6" x14ac:dyDescent="0.2">
      <c r="B25" s="259" t="s">
        <v>43</v>
      </c>
      <c r="C25" s="245"/>
      <c r="D25" s="245"/>
      <c r="E25" s="245"/>
      <c r="F25" s="147"/>
      <c r="G25" s="148"/>
      <c r="I25" s="144"/>
      <c r="K25" s="145">
        <f t="shared" si="1"/>
        <v>0</v>
      </c>
      <c r="L25" s="145">
        <f t="shared" si="2"/>
        <v>0</v>
      </c>
    </row>
    <row r="26" spans="2:13" ht="27.2" x14ac:dyDescent="0.2">
      <c r="B26" s="239" t="s">
        <v>44</v>
      </c>
      <c r="C26" s="245"/>
      <c r="D26" s="245"/>
      <c r="E26" s="237"/>
      <c r="F26" s="10" t="s">
        <v>320</v>
      </c>
      <c r="G26" s="76" t="s">
        <v>321</v>
      </c>
      <c r="I26" s="144"/>
      <c r="K26" s="145">
        <f t="shared" si="1"/>
        <v>0</v>
      </c>
      <c r="L26" s="145">
        <f t="shared" si="2"/>
        <v>0</v>
      </c>
    </row>
    <row r="27" spans="2:13" ht="13.6" x14ac:dyDescent="0.2">
      <c r="B27" s="253" t="e">
        <f>#REF!</f>
        <v>#REF!</v>
      </c>
      <c r="C27" s="245"/>
      <c r="D27" s="245"/>
      <c r="E27" s="237"/>
      <c r="F27" s="11">
        <v>160</v>
      </c>
      <c r="G27" s="8">
        <f>ROUND(IF(ISERROR(K27/L27),0,(K27/L27)),0)</f>
        <v>0</v>
      </c>
      <c r="I27" s="144"/>
      <c r="K27" s="145">
        <f t="shared" si="1"/>
        <v>0</v>
      </c>
      <c r="L27" s="145">
        <f t="shared" si="2"/>
        <v>0</v>
      </c>
    </row>
    <row r="28" spans="2:13" ht="13.6" x14ac:dyDescent="0.2">
      <c r="B28" s="259" t="s">
        <v>46</v>
      </c>
      <c r="C28" s="245"/>
      <c r="D28" s="245"/>
      <c r="E28" s="245"/>
      <c r="F28" s="147"/>
      <c r="G28" s="148"/>
      <c r="I28" s="144"/>
      <c r="K28" s="145">
        <f t="shared" si="1"/>
        <v>0</v>
      </c>
      <c r="L28" s="145">
        <f t="shared" si="2"/>
        <v>0</v>
      </c>
    </row>
    <row r="29" spans="2:13" ht="27.2" x14ac:dyDescent="0.2">
      <c r="B29" s="239" t="s">
        <v>47</v>
      </c>
      <c r="C29" s="245"/>
      <c r="D29" s="245"/>
      <c r="E29" s="237"/>
      <c r="F29" s="10" t="s">
        <v>320</v>
      </c>
      <c r="G29" s="76" t="s">
        <v>321</v>
      </c>
      <c r="I29" s="144"/>
      <c r="K29" s="145">
        <f t="shared" si="1"/>
        <v>0</v>
      </c>
      <c r="L29" s="145">
        <f t="shared" si="2"/>
        <v>0</v>
      </c>
    </row>
    <row r="30" spans="2:13" ht="13.6" x14ac:dyDescent="0.2">
      <c r="B30" s="253" t="e">
        <f>#REF!</f>
        <v>#REF!</v>
      </c>
      <c r="C30" s="245"/>
      <c r="D30" s="245"/>
      <c r="E30" s="237"/>
      <c r="F30" s="11">
        <v>450</v>
      </c>
      <c r="G30" s="8">
        <f>ROUND(IF(ISERROR(K30/L30),0,(K30/L30)),0)</f>
        <v>0</v>
      </c>
      <c r="I30" s="144"/>
      <c r="K30" s="145">
        <f t="shared" si="1"/>
        <v>0</v>
      </c>
      <c r="L30" s="145">
        <f t="shared" si="2"/>
        <v>0</v>
      </c>
    </row>
    <row r="31" spans="2:13" ht="13.6" x14ac:dyDescent="0.2">
      <c r="B31" s="259" t="s">
        <v>324</v>
      </c>
      <c r="C31" s="245"/>
      <c r="D31" s="245"/>
      <c r="E31" s="245"/>
      <c r="F31" s="147"/>
      <c r="G31" s="148"/>
      <c r="I31" s="144"/>
      <c r="K31" s="145">
        <f t="shared" si="1"/>
        <v>0</v>
      </c>
      <c r="L31" s="145">
        <f t="shared" si="2"/>
        <v>0</v>
      </c>
    </row>
    <row r="32" spans="2:13" ht="12.9" x14ac:dyDescent="0.2">
      <c r="I32" s="144"/>
      <c r="K32" s="145"/>
      <c r="L32" s="145"/>
      <c r="M32" s="144"/>
    </row>
    <row r="33" spans="1:20" ht="13.6" x14ac:dyDescent="0.25">
      <c r="B33" s="149" t="s">
        <v>325</v>
      </c>
      <c r="C33" s="150"/>
      <c r="D33" s="150"/>
      <c r="E33" s="150"/>
      <c r="F33" s="150"/>
      <c r="G33" s="151"/>
      <c r="I33" s="144"/>
      <c r="K33" s="145"/>
      <c r="L33" s="145"/>
      <c r="M33" s="144"/>
    </row>
    <row r="34" spans="1:20" ht="13.6" x14ac:dyDescent="0.25">
      <c r="B34" s="152" t="s">
        <v>326</v>
      </c>
      <c r="G34" s="153"/>
      <c r="I34" s="144"/>
      <c r="K34" s="145"/>
      <c r="L34" s="145"/>
      <c r="M34" s="144"/>
    </row>
    <row r="35" spans="1:20" ht="13.6" x14ac:dyDescent="0.25">
      <c r="B35" s="154" t="s">
        <v>327</v>
      </c>
      <c r="C35" s="155"/>
      <c r="D35" s="155"/>
      <c r="E35" s="155"/>
      <c r="F35" s="155"/>
      <c r="G35" s="156"/>
      <c r="I35" s="144"/>
      <c r="K35" s="145"/>
      <c r="L35" s="145"/>
      <c r="M35" s="144"/>
    </row>
    <row r="36" spans="1:20" ht="12.9" x14ac:dyDescent="0.2">
      <c r="A36" s="157"/>
      <c r="B36" s="157"/>
      <c r="C36" s="157"/>
      <c r="D36" s="157"/>
      <c r="E36" s="157"/>
      <c r="F36" s="157"/>
      <c r="G36" s="157"/>
      <c r="H36" s="157"/>
      <c r="I36" s="158"/>
      <c r="J36" s="157"/>
      <c r="K36" s="159"/>
      <c r="L36" s="159"/>
      <c r="M36" s="158"/>
      <c r="N36" s="157"/>
      <c r="O36" s="157"/>
      <c r="P36" s="157"/>
      <c r="Q36" s="157"/>
      <c r="R36" s="157"/>
      <c r="S36" s="157"/>
      <c r="T36" s="157"/>
    </row>
    <row r="37" spans="1:20" ht="12.9" x14ac:dyDescent="0.2">
      <c r="A37" s="157"/>
      <c r="B37" s="157"/>
      <c r="C37" s="157"/>
      <c r="D37" s="157"/>
      <c r="E37" s="157"/>
      <c r="F37" s="157"/>
      <c r="G37" s="157"/>
      <c r="H37" s="157"/>
      <c r="I37" s="158"/>
      <c r="J37" s="157"/>
      <c r="K37" s="159"/>
      <c r="L37" s="159"/>
      <c r="M37" s="158"/>
      <c r="N37" s="157"/>
      <c r="O37" s="157"/>
      <c r="P37" s="157"/>
      <c r="Q37" s="157"/>
      <c r="R37" s="157"/>
      <c r="S37" s="157"/>
      <c r="T37" s="157"/>
    </row>
    <row r="38" spans="1:20" ht="12.9" x14ac:dyDescent="0.2">
      <c r="A38" s="157"/>
      <c r="B38" s="239" t="s">
        <v>18</v>
      </c>
      <c r="C38" s="245"/>
      <c r="D38" s="245"/>
      <c r="E38" s="245"/>
      <c r="F38" s="160"/>
      <c r="G38" s="160"/>
      <c r="H38" s="160"/>
      <c r="I38" s="161"/>
      <c r="J38" s="162"/>
      <c r="K38" s="159"/>
      <c r="L38" s="159"/>
      <c r="M38" s="158"/>
      <c r="N38" s="157"/>
      <c r="O38" s="157"/>
      <c r="P38" s="157"/>
      <c r="Q38" s="157"/>
      <c r="R38" s="157"/>
      <c r="S38" s="157"/>
      <c r="T38" s="157"/>
    </row>
    <row r="39" spans="1:20" ht="12.9" x14ac:dyDescent="0.2">
      <c r="A39" s="157"/>
      <c r="B39" s="157"/>
      <c r="C39" s="157"/>
      <c r="D39" s="157"/>
      <c r="E39" s="157"/>
      <c r="F39" s="157"/>
      <c r="G39" s="157"/>
      <c r="H39" s="157"/>
      <c r="I39" s="158"/>
      <c r="J39" s="157"/>
      <c r="K39" s="159"/>
      <c r="L39" s="159"/>
      <c r="M39" s="158"/>
      <c r="N39" s="157"/>
      <c r="O39" s="157"/>
      <c r="P39" s="157"/>
      <c r="Q39" s="157"/>
      <c r="R39" s="157"/>
      <c r="S39" s="157"/>
      <c r="T39" s="157"/>
    </row>
    <row r="40" spans="1:20" ht="13.6" x14ac:dyDescent="0.2">
      <c r="A40" s="157"/>
      <c r="B40" s="340" t="s">
        <v>328</v>
      </c>
      <c r="C40" s="281"/>
      <c r="D40" s="281"/>
      <c r="E40" s="281"/>
      <c r="F40" s="163"/>
      <c r="G40" s="163"/>
      <c r="H40" s="163"/>
      <c r="I40" s="164"/>
      <c r="J40" s="165"/>
      <c r="K40" s="159"/>
      <c r="L40" s="159"/>
      <c r="M40" s="158"/>
      <c r="N40" s="157"/>
      <c r="O40" s="157"/>
      <c r="P40" s="157"/>
      <c r="Q40" s="157"/>
      <c r="R40" s="157"/>
      <c r="S40" s="157"/>
      <c r="T40" s="157"/>
    </row>
    <row r="41" spans="1:20" ht="54.35" x14ac:dyDescent="0.2">
      <c r="A41" s="157"/>
      <c r="B41" s="341" t="s">
        <v>329</v>
      </c>
      <c r="C41" s="245"/>
      <c r="D41" s="245"/>
      <c r="E41" s="237"/>
      <c r="F41" s="76" t="s">
        <v>330</v>
      </c>
      <c r="G41" s="10" t="s">
        <v>331</v>
      </c>
      <c r="H41" s="76" t="s">
        <v>332</v>
      </c>
      <c r="I41" s="166" t="s">
        <v>333</v>
      </c>
      <c r="J41" s="76" t="s">
        <v>321</v>
      </c>
      <c r="K41" s="159"/>
      <c r="L41" s="159"/>
      <c r="M41" s="158"/>
      <c r="N41" s="157"/>
      <c r="O41" s="157"/>
      <c r="P41" s="157"/>
      <c r="Q41" s="157"/>
      <c r="R41" s="157"/>
      <c r="S41" s="157"/>
      <c r="T41" s="157"/>
    </row>
    <row r="42" spans="1:20" ht="12.9" x14ac:dyDescent="0.2">
      <c r="A42" s="157"/>
      <c r="B42" s="342" t="s">
        <v>334</v>
      </c>
      <c r="C42" s="281"/>
      <c r="D42" s="281"/>
      <c r="E42" s="281"/>
      <c r="F42" s="167" t="e">
        <f>$B$5</f>
        <v>#REF!</v>
      </c>
      <c r="G42" s="168">
        <f>$F$5</f>
        <v>1200</v>
      </c>
      <c r="H42" s="168">
        <v>5</v>
      </c>
      <c r="I42" s="169"/>
      <c r="J42" s="170">
        <f t="shared" ref="J42:J167" si="5">IF(I42=0,0,(G42/(I42/H42)))</f>
        <v>0</v>
      </c>
      <c r="K42" s="159">
        <f t="shared" ref="K42:K999" si="6">IF(J42=0,0,G42)</f>
        <v>0</v>
      </c>
      <c r="L42" s="159">
        <f t="shared" ref="L42:L999" si="7">IF(J42=0,0,F42)</f>
        <v>0</v>
      </c>
      <c r="M42" s="158"/>
      <c r="N42" s="157"/>
      <c r="O42" s="157"/>
      <c r="P42" s="157"/>
      <c r="Q42" s="157"/>
      <c r="R42" s="157"/>
      <c r="S42" s="157"/>
      <c r="T42" s="157"/>
    </row>
    <row r="43" spans="1:20" ht="12.9" x14ac:dyDescent="0.2">
      <c r="A43" s="157"/>
      <c r="B43" s="343"/>
      <c r="C43" s="242"/>
      <c r="D43" s="242"/>
      <c r="E43" s="242"/>
      <c r="F43" s="157" t="e">
        <f>$B$6</f>
        <v>#REF!</v>
      </c>
      <c r="G43" s="171">
        <f>$F$6</f>
        <v>1200</v>
      </c>
      <c r="H43" s="171">
        <v>5</v>
      </c>
      <c r="I43" s="172"/>
      <c r="J43" s="173">
        <f t="shared" si="5"/>
        <v>0</v>
      </c>
      <c r="K43" s="159">
        <f t="shared" si="6"/>
        <v>0</v>
      </c>
      <c r="L43" s="159">
        <f t="shared" si="7"/>
        <v>0</v>
      </c>
      <c r="M43" s="158"/>
      <c r="N43" s="157"/>
      <c r="O43" s="157"/>
      <c r="P43" s="157"/>
      <c r="Q43" s="157"/>
      <c r="R43" s="157"/>
      <c r="S43" s="157"/>
      <c r="T43" s="157"/>
    </row>
    <row r="44" spans="1:20" ht="12.9" x14ac:dyDescent="0.2">
      <c r="A44" s="157"/>
      <c r="B44" s="343"/>
      <c r="C44" s="242"/>
      <c r="D44" s="242"/>
      <c r="E44" s="242"/>
      <c r="F44" s="157" t="e">
        <f>$B$7</f>
        <v>#REF!</v>
      </c>
      <c r="G44" s="171">
        <f>$F$7</f>
        <v>450</v>
      </c>
      <c r="H44" s="171">
        <v>5</v>
      </c>
      <c r="I44" s="172"/>
      <c r="J44" s="173">
        <f t="shared" si="5"/>
        <v>0</v>
      </c>
      <c r="K44" s="159">
        <f t="shared" si="6"/>
        <v>0</v>
      </c>
      <c r="L44" s="159">
        <f t="shared" si="7"/>
        <v>0</v>
      </c>
      <c r="M44" s="158"/>
      <c r="N44" s="157"/>
      <c r="O44" s="157"/>
      <c r="P44" s="157"/>
      <c r="Q44" s="157"/>
      <c r="R44" s="157"/>
      <c r="S44" s="157"/>
      <c r="T44" s="157"/>
    </row>
    <row r="45" spans="1:20" ht="12.9" x14ac:dyDescent="0.2">
      <c r="A45" s="157"/>
      <c r="B45" s="343"/>
      <c r="C45" s="242"/>
      <c r="D45" s="242"/>
      <c r="E45" s="242"/>
      <c r="F45" s="157" t="e">
        <f>$B$8</f>
        <v>#REF!</v>
      </c>
      <c r="G45" s="171">
        <f>$F$8</f>
        <v>2500</v>
      </c>
      <c r="H45" s="171">
        <v>5</v>
      </c>
      <c r="I45" s="172"/>
      <c r="J45" s="173">
        <f t="shared" si="5"/>
        <v>0</v>
      </c>
      <c r="K45" s="159">
        <f t="shared" si="6"/>
        <v>0</v>
      </c>
      <c r="L45" s="159">
        <f t="shared" si="7"/>
        <v>0</v>
      </c>
      <c r="M45" s="158"/>
      <c r="N45" s="157"/>
      <c r="O45" s="157"/>
      <c r="P45" s="157"/>
      <c r="Q45" s="157"/>
      <c r="R45" s="157"/>
      <c r="S45" s="157"/>
      <c r="T45" s="157"/>
    </row>
    <row r="46" spans="1:20" ht="12.9" x14ac:dyDescent="0.2">
      <c r="A46" s="157"/>
      <c r="B46" s="343"/>
      <c r="C46" s="242"/>
      <c r="D46" s="242"/>
      <c r="E46" s="242"/>
      <c r="F46" s="157" t="e">
        <f>$B$9</f>
        <v>#REF!</v>
      </c>
      <c r="G46" s="171">
        <f>$F$9</f>
        <v>1800</v>
      </c>
      <c r="H46" s="171">
        <v>5</v>
      </c>
      <c r="I46" s="172"/>
      <c r="J46" s="173">
        <f t="shared" si="5"/>
        <v>0</v>
      </c>
      <c r="K46" s="159">
        <f t="shared" si="6"/>
        <v>0</v>
      </c>
      <c r="L46" s="159">
        <f t="shared" si="7"/>
        <v>0</v>
      </c>
      <c r="M46" s="158"/>
      <c r="N46" s="157"/>
      <c r="O46" s="157"/>
      <c r="P46" s="157"/>
      <c r="Q46" s="157"/>
      <c r="R46" s="157"/>
      <c r="S46" s="157"/>
      <c r="T46" s="157"/>
    </row>
    <row r="47" spans="1:20" ht="12.9" x14ac:dyDescent="0.2">
      <c r="A47" s="157"/>
      <c r="B47" s="343"/>
      <c r="C47" s="242"/>
      <c r="D47" s="242"/>
      <c r="E47" s="242"/>
      <c r="F47" s="157" t="e">
        <f>$B$10</f>
        <v>#REF!</v>
      </c>
      <c r="G47" s="171">
        <f>$F$10</f>
        <v>1500</v>
      </c>
      <c r="H47" s="171">
        <v>5</v>
      </c>
      <c r="I47" s="172"/>
      <c r="J47" s="173">
        <f t="shared" si="5"/>
        <v>0</v>
      </c>
      <c r="K47" s="159">
        <f t="shared" si="6"/>
        <v>0</v>
      </c>
      <c r="L47" s="159">
        <f t="shared" si="7"/>
        <v>0</v>
      </c>
      <c r="M47" s="158"/>
      <c r="N47" s="157"/>
      <c r="O47" s="157"/>
      <c r="P47" s="157"/>
      <c r="Q47" s="157"/>
      <c r="R47" s="157"/>
      <c r="S47" s="157"/>
      <c r="T47" s="157"/>
    </row>
    <row r="48" spans="1:20" ht="12.9" x14ac:dyDescent="0.2">
      <c r="A48" s="157"/>
      <c r="B48" s="312"/>
      <c r="C48" s="285"/>
      <c r="D48" s="285"/>
      <c r="E48" s="285"/>
      <c r="F48" s="174" t="e">
        <f>$B$11</f>
        <v>#REF!</v>
      </c>
      <c r="G48" s="175">
        <f>$F$11</f>
        <v>300</v>
      </c>
      <c r="H48" s="175">
        <v>5</v>
      </c>
      <c r="I48" s="176"/>
      <c r="J48" s="177">
        <f t="shared" si="5"/>
        <v>0</v>
      </c>
      <c r="K48" s="159">
        <f t="shared" si="6"/>
        <v>0</v>
      </c>
      <c r="L48" s="159">
        <f t="shared" si="7"/>
        <v>0</v>
      </c>
      <c r="M48" s="158"/>
      <c r="N48" s="157"/>
      <c r="O48" s="157"/>
      <c r="P48" s="157"/>
      <c r="Q48" s="157"/>
      <c r="R48" s="157"/>
      <c r="S48" s="157"/>
      <c r="T48" s="157"/>
    </row>
    <row r="49" spans="1:20" ht="12.9" x14ac:dyDescent="0.2">
      <c r="A49" s="157"/>
      <c r="B49" s="342" t="s">
        <v>335</v>
      </c>
      <c r="C49" s="281"/>
      <c r="D49" s="281"/>
      <c r="E49" s="281"/>
      <c r="F49" s="167" t="e">
        <f>$B$5</f>
        <v>#REF!</v>
      </c>
      <c r="G49" s="168">
        <f>$F$5</f>
        <v>1200</v>
      </c>
      <c r="H49" s="168">
        <v>5</v>
      </c>
      <c r="I49" s="169"/>
      <c r="J49" s="173">
        <f t="shared" si="5"/>
        <v>0</v>
      </c>
      <c r="K49" s="159">
        <f t="shared" si="6"/>
        <v>0</v>
      </c>
      <c r="L49" s="159">
        <f t="shared" si="7"/>
        <v>0</v>
      </c>
      <c r="M49" s="158"/>
      <c r="N49" s="157"/>
      <c r="O49" s="157"/>
      <c r="P49" s="157"/>
      <c r="Q49" s="157"/>
      <c r="R49" s="157"/>
      <c r="S49" s="157"/>
      <c r="T49" s="157"/>
    </row>
    <row r="50" spans="1:20" ht="12.9" x14ac:dyDescent="0.2">
      <c r="A50" s="157"/>
      <c r="B50" s="343"/>
      <c r="C50" s="242"/>
      <c r="D50" s="242"/>
      <c r="E50" s="242"/>
      <c r="F50" s="157" t="e">
        <f>$B$6</f>
        <v>#REF!</v>
      </c>
      <c r="G50" s="171">
        <f>$F$6</f>
        <v>1200</v>
      </c>
      <c r="H50" s="171">
        <v>5</v>
      </c>
      <c r="I50" s="172"/>
      <c r="J50" s="173">
        <f t="shared" si="5"/>
        <v>0</v>
      </c>
      <c r="K50" s="159">
        <f t="shared" si="6"/>
        <v>0</v>
      </c>
      <c r="L50" s="159">
        <f t="shared" si="7"/>
        <v>0</v>
      </c>
      <c r="M50" s="158"/>
      <c r="N50" s="157"/>
      <c r="O50" s="157"/>
      <c r="P50" s="157"/>
      <c r="Q50" s="157"/>
      <c r="R50" s="157"/>
      <c r="S50" s="157"/>
      <c r="T50" s="157"/>
    </row>
    <row r="51" spans="1:20" ht="12.9" x14ac:dyDescent="0.2">
      <c r="A51" s="157"/>
      <c r="B51" s="343"/>
      <c r="C51" s="242"/>
      <c r="D51" s="242"/>
      <c r="E51" s="242"/>
      <c r="F51" s="157" t="e">
        <f>$B$7</f>
        <v>#REF!</v>
      </c>
      <c r="G51" s="171">
        <f>$F$7</f>
        <v>450</v>
      </c>
      <c r="H51" s="171">
        <v>5</v>
      </c>
      <c r="I51" s="172"/>
      <c r="J51" s="173">
        <f t="shared" si="5"/>
        <v>0</v>
      </c>
      <c r="K51" s="159">
        <f t="shared" si="6"/>
        <v>0</v>
      </c>
      <c r="L51" s="159">
        <f t="shared" si="7"/>
        <v>0</v>
      </c>
      <c r="M51" s="158"/>
      <c r="N51" s="157"/>
      <c r="O51" s="157"/>
      <c r="P51" s="157"/>
      <c r="Q51" s="157"/>
      <c r="R51" s="157"/>
      <c r="S51" s="157"/>
      <c r="T51" s="157"/>
    </row>
    <row r="52" spans="1:20" ht="12.9" x14ac:dyDescent="0.2">
      <c r="A52" s="157"/>
      <c r="B52" s="343"/>
      <c r="C52" s="242"/>
      <c r="D52" s="242"/>
      <c r="E52" s="242"/>
      <c r="F52" s="157" t="e">
        <f>$B$8</f>
        <v>#REF!</v>
      </c>
      <c r="G52" s="171">
        <f>$F$8</f>
        <v>2500</v>
      </c>
      <c r="H52" s="171">
        <v>5</v>
      </c>
      <c r="I52" s="172"/>
      <c r="J52" s="173">
        <f t="shared" si="5"/>
        <v>0</v>
      </c>
      <c r="K52" s="159">
        <f t="shared" si="6"/>
        <v>0</v>
      </c>
      <c r="L52" s="159">
        <f t="shared" si="7"/>
        <v>0</v>
      </c>
      <c r="M52" s="158"/>
      <c r="N52" s="157"/>
      <c r="O52" s="157"/>
      <c r="P52" s="157"/>
      <c r="Q52" s="157"/>
      <c r="R52" s="157"/>
      <c r="S52" s="157"/>
      <c r="T52" s="157"/>
    </row>
    <row r="53" spans="1:20" ht="12.9" x14ac:dyDescent="0.2">
      <c r="A53" s="157"/>
      <c r="B53" s="343"/>
      <c r="C53" s="242"/>
      <c r="D53" s="242"/>
      <c r="E53" s="242"/>
      <c r="F53" s="157" t="e">
        <f>$B$9</f>
        <v>#REF!</v>
      </c>
      <c r="G53" s="171">
        <f>$F$9</f>
        <v>1800</v>
      </c>
      <c r="H53" s="171">
        <v>5</v>
      </c>
      <c r="I53" s="172"/>
      <c r="J53" s="173">
        <f t="shared" si="5"/>
        <v>0</v>
      </c>
      <c r="K53" s="159">
        <f t="shared" si="6"/>
        <v>0</v>
      </c>
      <c r="L53" s="159">
        <f t="shared" si="7"/>
        <v>0</v>
      </c>
      <c r="M53" s="158"/>
      <c r="N53" s="157"/>
      <c r="O53" s="157"/>
      <c r="P53" s="157"/>
      <c r="Q53" s="157"/>
      <c r="R53" s="157"/>
      <c r="S53" s="157"/>
      <c r="T53" s="157"/>
    </row>
    <row r="54" spans="1:20" ht="12.9" x14ac:dyDescent="0.2">
      <c r="A54" s="157"/>
      <c r="B54" s="343"/>
      <c r="C54" s="242"/>
      <c r="D54" s="242"/>
      <c r="E54" s="242"/>
      <c r="F54" s="157" t="e">
        <f>$B$10</f>
        <v>#REF!</v>
      </c>
      <c r="G54" s="171">
        <f>$F$10</f>
        <v>1500</v>
      </c>
      <c r="H54" s="171">
        <v>5</v>
      </c>
      <c r="I54" s="172"/>
      <c r="J54" s="173">
        <f t="shared" si="5"/>
        <v>0</v>
      </c>
      <c r="K54" s="159">
        <f t="shared" si="6"/>
        <v>0</v>
      </c>
      <c r="L54" s="159">
        <f t="shared" si="7"/>
        <v>0</v>
      </c>
      <c r="M54" s="158"/>
      <c r="N54" s="157"/>
      <c r="O54" s="157"/>
      <c r="P54" s="157"/>
      <c r="Q54" s="157"/>
      <c r="R54" s="157"/>
      <c r="S54" s="157"/>
      <c r="T54" s="157"/>
    </row>
    <row r="55" spans="1:20" ht="12.9" x14ac:dyDescent="0.2">
      <c r="A55" s="157"/>
      <c r="B55" s="312"/>
      <c r="C55" s="285"/>
      <c r="D55" s="285"/>
      <c r="E55" s="285"/>
      <c r="F55" s="174" t="e">
        <f>$B$11</f>
        <v>#REF!</v>
      </c>
      <c r="G55" s="175">
        <f>$F$11</f>
        <v>300</v>
      </c>
      <c r="H55" s="175">
        <v>5</v>
      </c>
      <c r="I55" s="176"/>
      <c r="J55" s="177">
        <f t="shared" si="5"/>
        <v>0</v>
      </c>
      <c r="K55" s="159">
        <f t="shared" si="6"/>
        <v>0</v>
      </c>
      <c r="L55" s="159">
        <f t="shared" si="7"/>
        <v>0</v>
      </c>
      <c r="M55" s="158"/>
      <c r="N55" s="157"/>
      <c r="O55" s="157"/>
      <c r="P55" s="157"/>
      <c r="Q55" s="157"/>
      <c r="R55" s="157"/>
      <c r="S55" s="157"/>
      <c r="T55" s="157"/>
    </row>
    <row r="56" spans="1:20" ht="12.9" x14ac:dyDescent="0.2">
      <c r="A56" s="157"/>
      <c r="B56" s="342" t="s">
        <v>336</v>
      </c>
      <c r="C56" s="281"/>
      <c r="D56" s="281"/>
      <c r="E56" s="281"/>
      <c r="F56" s="167" t="e">
        <f>$B$5</f>
        <v>#REF!</v>
      </c>
      <c r="G56" s="168">
        <f>$F$5</f>
        <v>1200</v>
      </c>
      <c r="H56" s="168">
        <v>5</v>
      </c>
      <c r="I56" s="169"/>
      <c r="J56" s="173">
        <f t="shared" si="5"/>
        <v>0</v>
      </c>
      <c r="K56" s="159">
        <f t="shared" si="6"/>
        <v>0</v>
      </c>
      <c r="L56" s="159">
        <f t="shared" si="7"/>
        <v>0</v>
      </c>
      <c r="M56" s="158"/>
      <c r="N56" s="157"/>
      <c r="O56" s="157"/>
      <c r="P56" s="157"/>
      <c r="Q56" s="157"/>
      <c r="R56" s="157"/>
      <c r="S56" s="157"/>
      <c r="T56" s="157"/>
    </row>
    <row r="57" spans="1:20" ht="12.9" x14ac:dyDescent="0.2">
      <c r="A57" s="157"/>
      <c r="B57" s="343"/>
      <c r="C57" s="242"/>
      <c r="D57" s="242"/>
      <c r="E57" s="242"/>
      <c r="F57" s="157" t="e">
        <f>$B$6</f>
        <v>#REF!</v>
      </c>
      <c r="G57" s="171">
        <f>$F$6</f>
        <v>1200</v>
      </c>
      <c r="H57" s="171">
        <v>5</v>
      </c>
      <c r="I57" s="172"/>
      <c r="J57" s="173">
        <f t="shared" si="5"/>
        <v>0</v>
      </c>
      <c r="K57" s="159">
        <f t="shared" si="6"/>
        <v>0</v>
      </c>
      <c r="L57" s="159">
        <f t="shared" si="7"/>
        <v>0</v>
      </c>
      <c r="M57" s="158"/>
      <c r="N57" s="157"/>
      <c r="O57" s="157"/>
      <c r="P57" s="157"/>
      <c r="Q57" s="157"/>
      <c r="R57" s="157"/>
      <c r="S57" s="157"/>
      <c r="T57" s="157"/>
    </row>
    <row r="58" spans="1:20" ht="12.9" x14ac:dyDescent="0.2">
      <c r="A58" s="157"/>
      <c r="B58" s="343"/>
      <c r="C58" s="242"/>
      <c r="D58" s="242"/>
      <c r="E58" s="242"/>
      <c r="F58" s="157" t="e">
        <f>$B$7</f>
        <v>#REF!</v>
      </c>
      <c r="G58" s="171">
        <f>$F$7</f>
        <v>450</v>
      </c>
      <c r="H58" s="171">
        <v>5</v>
      </c>
      <c r="I58" s="172"/>
      <c r="J58" s="173">
        <f t="shared" si="5"/>
        <v>0</v>
      </c>
      <c r="K58" s="159">
        <f t="shared" si="6"/>
        <v>0</v>
      </c>
      <c r="L58" s="159">
        <f t="shared" si="7"/>
        <v>0</v>
      </c>
      <c r="M58" s="158"/>
      <c r="N58" s="157"/>
      <c r="O58" s="157"/>
      <c r="P58" s="157"/>
      <c r="Q58" s="157"/>
      <c r="R58" s="157"/>
      <c r="S58" s="157"/>
      <c r="T58" s="157"/>
    </row>
    <row r="59" spans="1:20" ht="12.9" x14ac:dyDescent="0.2">
      <c r="A59" s="157"/>
      <c r="B59" s="343"/>
      <c r="C59" s="242"/>
      <c r="D59" s="242"/>
      <c r="E59" s="242"/>
      <c r="F59" s="157" t="e">
        <f>$B$8</f>
        <v>#REF!</v>
      </c>
      <c r="G59" s="171">
        <f>$F$8</f>
        <v>2500</v>
      </c>
      <c r="H59" s="171">
        <v>5</v>
      </c>
      <c r="I59" s="172"/>
      <c r="J59" s="173">
        <f t="shared" si="5"/>
        <v>0</v>
      </c>
      <c r="K59" s="159">
        <f t="shared" si="6"/>
        <v>0</v>
      </c>
      <c r="L59" s="159">
        <f t="shared" si="7"/>
        <v>0</v>
      </c>
      <c r="M59" s="158"/>
      <c r="N59" s="157"/>
      <c r="O59" s="157"/>
      <c r="P59" s="157"/>
      <c r="Q59" s="157"/>
      <c r="R59" s="157"/>
      <c r="S59" s="157"/>
      <c r="T59" s="157"/>
    </row>
    <row r="60" spans="1:20" ht="12.9" x14ac:dyDescent="0.2">
      <c r="A60" s="157"/>
      <c r="B60" s="343"/>
      <c r="C60" s="242"/>
      <c r="D60" s="242"/>
      <c r="E60" s="242"/>
      <c r="F60" s="157" t="e">
        <f>$B$9</f>
        <v>#REF!</v>
      </c>
      <c r="G60" s="171">
        <f>$F$9</f>
        <v>1800</v>
      </c>
      <c r="H60" s="171">
        <v>5</v>
      </c>
      <c r="I60" s="172"/>
      <c r="J60" s="173">
        <f t="shared" si="5"/>
        <v>0</v>
      </c>
      <c r="K60" s="159">
        <f t="shared" si="6"/>
        <v>0</v>
      </c>
      <c r="L60" s="159">
        <f t="shared" si="7"/>
        <v>0</v>
      </c>
      <c r="M60" s="158"/>
      <c r="N60" s="157"/>
      <c r="O60" s="157"/>
      <c r="P60" s="157"/>
      <c r="Q60" s="157"/>
      <c r="R60" s="157"/>
      <c r="S60" s="157"/>
      <c r="T60" s="157"/>
    </row>
    <row r="61" spans="1:20" ht="12.9" x14ac:dyDescent="0.2">
      <c r="A61" s="157"/>
      <c r="B61" s="343"/>
      <c r="C61" s="242"/>
      <c r="D61" s="242"/>
      <c r="E61" s="242"/>
      <c r="F61" s="157" t="e">
        <f>$B$10</f>
        <v>#REF!</v>
      </c>
      <c r="G61" s="171">
        <f>$F$10</f>
        <v>1500</v>
      </c>
      <c r="H61" s="171">
        <v>5</v>
      </c>
      <c r="I61" s="172"/>
      <c r="J61" s="173">
        <f t="shared" si="5"/>
        <v>0</v>
      </c>
      <c r="K61" s="159">
        <f t="shared" si="6"/>
        <v>0</v>
      </c>
      <c r="L61" s="159">
        <f t="shared" si="7"/>
        <v>0</v>
      </c>
      <c r="M61" s="158"/>
      <c r="N61" s="157"/>
      <c r="O61" s="157"/>
      <c r="P61" s="157"/>
      <c r="Q61" s="157"/>
      <c r="R61" s="157"/>
      <c r="S61" s="157"/>
      <c r="T61" s="157"/>
    </row>
    <row r="62" spans="1:20" ht="12.9" x14ac:dyDescent="0.2">
      <c r="A62" s="157"/>
      <c r="B62" s="312"/>
      <c r="C62" s="285"/>
      <c r="D62" s="285"/>
      <c r="E62" s="285"/>
      <c r="F62" s="174" t="e">
        <f>$B$11</f>
        <v>#REF!</v>
      </c>
      <c r="G62" s="175">
        <f>$F$11</f>
        <v>300</v>
      </c>
      <c r="H62" s="175">
        <v>5</v>
      </c>
      <c r="I62" s="176"/>
      <c r="J62" s="177">
        <f t="shared" si="5"/>
        <v>0</v>
      </c>
      <c r="K62" s="159">
        <f t="shared" si="6"/>
        <v>0</v>
      </c>
      <c r="L62" s="159">
        <f t="shared" si="7"/>
        <v>0</v>
      </c>
      <c r="M62" s="158"/>
      <c r="N62" s="157"/>
      <c r="O62" s="157"/>
      <c r="P62" s="157"/>
      <c r="Q62" s="157"/>
      <c r="R62" s="157"/>
      <c r="S62" s="157"/>
      <c r="T62" s="157"/>
    </row>
    <row r="63" spans="1:20" ht="12.9" x14ac:dyDescent="0.2">
      <c r="A63" s="157"/>
      <c r="B63" s="342" t="s">
        <v>337</v>
      </c>
      <c r="C63" s="281"/>
      <c r="D63" s="281"/>
      <c r="E63" s="281"/>
      <c r="F63" s="167" t="e">
        <f>$B$5</f>
        <v>#REF!</v>
      </c>
      <c r="G63" s="168">
        <f>$F$5</f>
        <v>1200</v>
      </c>
      <c r="H63" s="168">
        <v>5</v>
      </c>
      <c r="I63" s="169"/>
      <c r="J63" s="173">
        <f t="shared" si="5"/>
        <v>0</v>
      </c>
      <c r="K63" s="159">
        <f t="shared" si="6"/>
        <v>0</v>
      </c>
      <c r="L63" s="159">
        <f t="shared" si="7"/>
        <v>0</v>
      </c>
      <c r="M63" s="158"/>
      <c r="N63" s="157"/>
      <c r="O63" s="157"/>
      <c r="P63" s="157"/>
      <c r="Q63" s="157"/>
      <c r="R63" s="157"/>
      <c r="S63" s="157"/>
      <c r="T63" s="157"/>
    </row>
    <row r="64" spans="1:20" ht="12.9" x14ac:dyDescent="0.2">
      <c r="A64" s="157"/>
      <c r="B64" s="343"/>
      <c r="C64" s="242"/>
      <c r="D64" s="242"/>
      <c r="E64" s="242"/>
      <c r="F64" s="157" t="e">
        <f>$B$6</f>
        <v>#REF!</v>
      </c>
      <c r="G64" s="171">
        <f>$F$6</f>
        <v>1200</v>
      </c>
      <c r="H64" s="171">
        <v>5</v>
      </c>
      <c r="I64" s="172"/>
      <c r="J64" s="173">
        <f t="shared" si="5"/>
        <v>0</v>
      </c>
      <c r="K64" s="159">
        <f t="shared" si="6"/>
        <v>0</v>
      </c>
      <c r="L64" s="159">
        <f t="shared" si="7"/>
        <v>0</v>
      </c>
      <c r="M64" s="158"/>
      <c r="N64" s="157"/>
      <c r="O64" s="157"/>
      <c r="P64" s="157"/>
      <c r="Q64" s="157"/>
      <c r="R64" s="157"/>
      <c r="S64" s="157"/>
      <c r="T64" s="157"/>
    </row>
    <row r="65" spans="1:20" ht="12.9" x14ac:dyDescent="0.2">
      <c r="A65" s="157"/>
      <c r="B65" s="343"/>
      <c r="C65" s="242"/>
      <c r="D65" s="242"/>
      <c r="E65" s="242"/>
      <c r="F65" s="157" t="e">
        <f>$B$7</f>
        <v>#REF!</v>
      </c>
      <c r="G65" s="171">
        <f>$F$7</f>
        <v>450</v>
      </c>
      <c r="H65" s="171">
        <v>5</v>
      </c>
      <c r="I65" s="172"/>
      <c r="J65" s="173">
        <f t="shared" si="5"/>
        <v>0</v>
      </c>
      <c r="K65" s="159">
        <f t="shared" si="6"/>
        <v>0</v>
      </c>
      <c r="L65" s="159">
        <f t="shared" si="7"/>
        <v>0</v>
      </c>
      <c r="M65" s="158"/>
      <c r="N65" s="157"/>
      <c r="O65" s="157"/>
      <c r="P65" s="157"/>
      <c r="Q65" s="157"/>
      <c r="R65" s="157"/>
      <c r="S65" s="157"/>
      <c r="T65" s="157"/>
    </row>
    <row r="66" spans="1:20" ht="12.9" x14ac:dyDescent="0.2">
      <c r="A66" s="157"/>
      <c r="B66" s="343"/>
      <c r="C66" s="242"/>
      <c r="D66" s="242"/>
      <c r="E66" s="242"/>
      <c r="F66" s="157" t="e">
        <f>$B$8</f>
        <v>#REF!</v>
      </c>
      <c r="G66" s="171">
        <f>$F$8</f>
        <v>2500</v>
      </c>
      <c r="H66" s="171">
        <v>5</v>
      </c>
      <c r="I66" s="172"/>
      <c r="J66" s="173">
        <f t="shared" si="5"/>
        <v>0</v>
      </c>
      <c r="K66" s="159">
        <f t="shared" si="6"/>
        <v>0</v>
      </c>
      <c r="L66" s="159">
        <f t="shared" si="7"/>
        <v>0</v>
      </c>
      <c r="M66" s="158"/>
      <c r="N66" s="157"/>
      <c r="O66" s="157"/>
      <c r="P66" s="157"/>
      <c r="Q66" s="157"/>
      <c r="R66" s="157"/>
      <c r="S66" s="157"/>
      <c r="T66" s="157"/>
    </row>
    <row r="67" spans="1:20" ht="12.9" x14ac:dyDescent="0.2">
      <c r="A67" s="157"/>
      <c r="B67" s="343"/>
      <c r="C67" s="242"/>
      <c r="D67" s="242"/>
      <c r="E67" s="242"/>
      <c r="F67" s="157" t="e">
        <f>$B$9</f>
        <v>#REF!</v>
      </c>
      <c r="G67" s="171">
        <f>$F$9</f>
        <v>1800</v>
      </c>
      <c r="H67" s="171">
        <v>5</v>
      </c>
      <c r="I67" s="172"/>
      <c r="J67" s="173">
        <f t="shared" si="5"/>
        <v>0</v>
      </c>
      <c r="K67" s="159">
        <f t="shared" si="6"/>
        <v>0</v>
      </c>
      <c r="L67" s="159">
        <f t="shared" si="7"/>
        <v>0</v>
      </c>
      <c r="M67" s="158"/>
      <c r="N67" s="157"/>
      <c r="O67" s="157"/>
      <c r="P67" s="157"/>
      <c r="Q67" s="157"/>
      <c r="R67" s="157"/>
      <c r="S67" s="157"/>
      <c r="T67" s="157"/>
    </row>
    <row r="68" spans="1:20" ht="12.9" x14ac:dyDescent="0.2">
      <c r="A68" s="157"/>
      <c r="B68" s="343"/>
      <c r="C68" s="242"/>
      <c r="D68" s="242"/>
      <c r="E68" s="242"/>
      <c r="F68" s="157" t="e">
        <f>$B$10</f>
        <v>#REF!</v>
      </c>
      <c r="G68" s="171">
        <f>$F$10</f>
        <v>1500</v>
      </c>
      <c r="H68" s="171">
        <v>5</v>
      </c>
      <c r="I68" s="172"/>
      <c r="J68" s="173">
        <f t="shared" si="5"/>
        <v>0</v>
      </c>
      <c r="K68" s="159">
        <f t="shared" si="6"/>
        <v>0</v>
      </c>
      <c r="L68" s="159">
        <f t="shared" si="7"/>
        <v>0</v>
      </c>
      <c r="M68" s="158"/>
      <c r="N68" s="157"/>
      <c r="O68" s="157"/>
      <c r="P68" s="157"/>
      <c r="Q68" s="157"/>
      <c r="R68" s="157"/>
      <c r="S68" s="157"/>
      <c r="T68" s="157"/>
    </row>
    <row r="69" spans="1:20" ht="12.9" x14ac:dyDescent="0.2">
      <c r="A69" s="157"/>
      <c r="B69" s="312"/>
      <c r="C69" s="285"/>
      <c r="D69" s="285"/>
      <c r="E69" s="285"/>
      <c r="F69" s="174" t="e">
        <f>$B$11</f>
        <v>#REF!</v>
      </c>
      <c r="G69" s="175">
        <f>$F$11</f>
        <v>300</v>
      </c>
      <c r="H69" s="175">
        <v>5</v>
      </c>
      <c r="I69" s="176"/>
      <c r="J69" s="177">
        <f t="shared" si="5"/>
        <v>0</v>
      </c>
      <c r="K69" s="159">
        <f t="shared" si="6"/>
        <v>0</v>
      </c>
      <c r="L69" s="159">
        <f t="shared" si="7"/>
        <v>0</v>
      </c>
      <c r="M69" s="158"/>
      <c r="N69" s="157"/>
      <c r="O69" s="157"/>
      <c r="P69" s="157"/>
      <c r="Q69" s="157"/>
      <c r="R69" s="157"/>
      <c r="S69" s="157"/>
      <c r="T69" s="157"/>
    </row>
    <row r="70" spans="1:20" ht="12.9" x14ac:dyDescent="0.2">
      <c r="A70" s="157"/>
      <c r="B70" s="342" t="s">
        <v>338</v>
      </c>
      <c r="C70" s="281"/>
      <c r="D70" s="281"/>
      <c r="E70" s="281"/>
      <c r="F70" s="167" t="e">
        <f>$B$5</f>
        <v>#REF!</v>
      </c>
      <c r="G70" s="168">
        <f>$F$5</f>
        <v>1200</v>
      </c>
      <c r="H70" s="171">
        <v>10</v>
      </c>
      <c r="I70" s="172"/>
      <c r="J70" s="173">
        <f t="shared" si="5"/>
        <v>0</v>
      </c>
      <c r="K70" s="159">
        <f t="shared" si="6"/>
        <v>0</v>
      </c>
      <c r="L70" s="159">
        <f t="shared" si="7"/>
        <v>0</v>
      </c>
      <c r="M70" s="158"/>
      <c r="N70" s="157"/>
      <c r="O70" s="157"/>
      <c r="P70" s="157"/>
      <c r="Q70" s="157"/>
      <c r="R70" s="157"/>
      <c r="S70" s="157"/>
      <c r="T70" s="157"/>
    </row>
    <row r="71" spans="1:20" ht="12.9" x14ac:dyDescent="0.2">
      <c r="A71" s="157"/>
      <c r="B71" s="343"/>
      <c r="C71" s="242"/>
      <c r="D71" s="242"/>
      <c r="E71" s="242"/>
      <c r="F71" s="157" t="e">
        <f>$B$6</f>
        <v>#REF!</v>
      </c>
      <c r="G71" s="171">
        <f>$F$6</f>
        <v>1200</v>
      </c>
      <c r="H71" s="171">
        <v>10</v>
      </c>
      <c r="I71" s="172"/>
      <c r="J71" s="173">
        <f t="shared" si="5"/>
        <v>0</v>
      </c>
      <c r="K71" s="159">
        <f t="shared" si="6"/>
        <v>0</v>
      </c>
      <c r="L71" s="159">
        <f t="shared" si="7"/>
        <v>0</v>
      </c>
      <c r="M71" s="158"/>
      <c r="N71" s="157"/>
      <c r="O71" s="157"/>
      <c r="P71" s="157"/>
      <c r="Q71" s="157"/>
      <c r="R71" s="157"/>
      <c r="S71" s="157"/>
      <c r="T71" s="157"/>
    </row>
    <row r="72" spans="1:20" ht="12.9" x14ac:dyDescent="0.2">
      <c r="A72" s="157"/>
      <c r="B72" s="343"/>
      <c r="C72" s="242"/>
      <c r="D72" s="242"/>
      <c r="E72" s="242"/>
      <c r="F72" s="157" t="e">
        <f>$B$7</f>
        <v>#REF!</v>
      </c>
      <c r="G72" s="171">
        <f>$F$7</f>
        <v>450</v>
      </c>
      <c r="H72" s="171">
        <v>10</v>
      </c>
      <c r="I72" s="172"/>
      <c r="J72" s="173">
        <f t="shared" si="5"/>
        <v>0</v>
      </c>
      <c r="K72" s="159">
        <f t="shared" si="6"/>
        <v>0</v>
      </c>
      <c r="L72" s="159">
        <f t="shared" si="7"/>
        <v>0</v>
      </c>
      <c r="M72" s="158"/>
      <c r="N72" s="157"/>
      <c r="O72" s="157"/>
      <c r="P72" s="157"/>
      <c r="Q72" s="157"/>
      <c r="R72" s="157"/>
      <c r="S72" s="157"/>
      <c r="T72" s="157"/>
    </row>
    <row r="73" spans="1:20" ht="12.9" x14ac:dyDescent="0.2">
      <c r="A73" s="157"/>
      <c r="B73" s="343"/>
      <c r="C73" s="242"/>
      <c r="D73" s="242"/>
      <c r="E73" s="242"/>
      <c r="F73" s="157" t="e">
        <f>$B$8</f>
        <v>#REF!</v>
      </c>
      <c r="G73" s="171">
        <f>$F$8</f>
        <v>2500</v>
      </c>
      <c r="H73" s="171">
        <v>10</v>
      </c>
      <c r="I73" s="172"/>
      <c r="J73" s="173">
        <f t="shared" si="5"/>
        <v>0</v>
      </c>
      <c r="K73" s="159">
        <f t="shared" si="6"/>
        <v>0</v>
      </c>
      <c r="L73" s="159">
        <f t="shared" si="7"/>
        <v>0</v>
      </c>
      <c r="M73" s="158"/>
      <c r="N73" s="157"/>
      <c r="O73" s="157"/>
      <c r="P73" s="157"/>
      <c r="Q73" s="157"/>
      <c r="R73" s="157"/>
      <c r="S73" s="157"/>
      <c r="T73" s="157"/>
    </row>
    <row r="74" spans="1:20" ht="12.9" x14ac:dyDescent="0.2">
      <c r="A74" s="157"/>
      <c r="B74" s="343"/>
      <c r="C74" s="242"/>
      <c r="D74" s="242"/>
      <c r="E74" s="242"/>
      <c r="F74" s="157" t="e">
        <f>$B$9</f>
        <v>#REF!</v>
      </c>
      <c r="G74" s="171">
        <f>$F$9</f>
        <v>1800</v>
      </c>
      <c r="H74" s="171">
        <v>10</v>
      </c>
      <c r="I74" s="172"/>
      <c r="J74" s="173">
        <f t="shared" si="5"/>
        <v>0</v>
      </c>
      <c r="K74" s="159">
        <f t="shared" si="6"/>
        <v>0</v>
      </c>
      <c r="L74" s="159">
        <f t="shared" si="7"/>
        <v>0</v>
      </c>
      <c r="M74" s="158"/>
      <c r="N74" s="157"/>
      <c r="O74" s="157"/>
      <c r="P74" s="157"/>
      <c r="Q74" s="157"/>
      <c r="R74" s="157"/>
      <c r="S74" s="157"/>
      <c r="T74" s="157"/>
    </row>
    <row r="75" spans="1:20" ht="12.9" x14ac:dyDescent="0.2">
      <c r="A75" s="157"/>
      <c r="B75" s="343"/>
      <c r="C75" s="242"/>
      <c r="D75" s="242"/>
      <c r="E75" s="242"/>
      <c r="F75" s="157" t="e">
        <f>$B$10</f>
        <v>#REF!</v>
      </c>
      <c r="G75" s="171">
        <f>$F$10</f>
        <v>1500</v>
      </c>
      <c r="H75" s="171">
        <v>10</v>
      </c>
      <c r="I75" s="172"/>
      <c r="J75" s="173">
        <f t="shared" si="5"/>
        <v>0</v>
      </c>
      <c r="K75" s="159">
        <f t="shared" si="6"/>
        <v>0</v>
      </c>
      <c r="L75" s="159">
        <f t="shared" si="7"/>
        <v>0</v>
      </c>
      <c r="M75" s="158"/>
      <c r="N75" s="157"/>
      <c r="O75" s="157"/>
      <c r="P75" s="157"/>
      <c r="Q75" s="157"/>
      <c r="R75" s="157"/>
      <c r="S75" s="157"/>
      <c r="T75" s="157"/>
    </row>
    <row r="76" spans="1:20" ht="12.9" x14ac:dyDescent="0.2">
      <c r="A76" s="157"/>
      <c r="B76" s="312"/>
      <c r="C76" s="285"/>
      <c r="D76" s="285"/>
      <c r="E76" s="285"/>
      <c r="F76" s="174" t="e">
        <f>$B$11</f>
        <v>#REF!</v>
      </c>
      <c r="G76" s="175">
        <f>$F$11</f>
        <v>300</v>
      </c>
      <c r="H76" s="175">
        <v>10</v>
      </c>
      <c r="I76" s="176"/>
      <c r="J76" s="177">
        <f t="shared" si="5"/>
        <v>0</v>
      </c>
      <c r="K76" s="159">
        <f t="shared" si="6"/>
        <v>0</v>
      </c>
      <c r="L76" s="159">
        <f t="shared" si="7"/>
        <v>0</v>
      </c>
      <c r="M76" s="158"/>
      <c r="N76" s="157"/>
      <c r="O76" s="157"/>
      <c r="P76" s="157"/>
      <c r="Q76" s="157"/>
      <c r="R76" s="157"/>
      <c r="S76" s="157"/>
      <c r="T76" s="157"/>
    </row>
    <row r="77" spans="1:20" ht="12.9" x14ac:dyDescent="0.2">
      <c r="A77" s="157"/>
      <c r="B77" s="342" t="s">
        <v>339</v>
      </c>
      <c r="C77" s="281"/>
      <c r="D77" s="281"/>
      <c r="E77" s="281"/>
      <c r="F77" s="167" t="e">
        <f>$B$5</f>
        <v>#REF!</v>
      </c>
      <c r="G77" s="168">
        <f>$F$5</f>
        <v>1200</v>
      </c>
      <c r="H77" s="168">
        <v>5</v>
      </c>
      <c r="I77" s="169"/>
      <c r="J77" s="173">
        <f t="shared" si="5"/>
        <v>0</v>
      </c>
      <c r="K77" s="159">
        <f t="shared" si="6"/>
        <v>0</v>
      </c>
      <c r="L77" s="159">
        <f t="shared" si="7"/>
        <v>0</v>
      </c>
      <c r="M77" s="158"/>
      <c r="N77" s="157"/>
      <c r="O77" s="157"/>
      <c r="P77" s="157"/>
      <c r="Q77" s="157"/>
      <c r="R77" s="157"/>
      <c r="S77" s="157"/>
      <c r="T77" s="157"/>
    </row>
    <row r="78" spans="1:20" ht="12.9" x14ac:dyDescent="0.2">
      <c r="A78" s="157"/>
      <c r="B78" s="343"/>
      <c r="C78" s="242"/>
      <c r="D78" s="242"/>
      <c r="E78" s="242"/>
      <c r="F78" s="157" t="e">
        <f>$B$6</f>
        <v>#REF!</v>
      </c>
      <c r="G78" s="171">
        <f>$F$6</f>
        <v>1200</v>
      </c>
      <c r="H78" s="171">
        <v>5</v>
      </c>
      <c r="I78" s="172"/>
      <c r="J78" s="173">
        <f t="shared" si="5"/>
        <v>0</v>
      </c>
      <c r="K78" s="159">
        <f t="shared" si="6"/>
        <v>0</v>
      </c>
      <c r="L78" s="159">
        <f t="shared" si="7"/>
        <v>0</v>
      </c>
      <c r="M78" s="158"/>
      <c r="N78" s="157"/>
      <c r="O78" s="157"/>
      <c r="P78" s="157"/>
      <c r="Q78" s="157"/>
      <c r="R78" s="157"/>
      <c r="S78" s="157"/>
      <c r="T78" s="157"/>
    </row>
    <row r="79" spans="1:20" ht="12.9" x14ac:dyDescent="0.2">
      <c r="A79" s="157"/>
      <c r="B79" s="343"/>
      <c r="C79" s="242"/>
      <c r="D79" s="242"/>
      <c r="E79" s="242"/>
      <c r="F79" s="157" t="e">
        <f>$B$7</f>
        <v>#REF!</v>
      </c>
      <c r="G79" s="171">
        <f>$F$7</f>
        <v>450</v>
      </c>
      <c r="H79" s="171">
        <v>5</v>
      </c>
      <c r="I79" s="172"/>
      <c r="J79" s="173">
        <f t="shared" si="5"/>
        <v>0</v>
      </c>
      <c r="K79" s="159">
        <f t="shared" si="6"/>
        <v>0</v>
      </c>
      <c r="L79" s="159">
        <f t="shared" si="7"/>
        <v>0</v>
      </c>
      <c r="M79" s="158"/>
      <c r="N79" s="157"/>
      <c r="O79" s="157"/>
      <c r="P79" s="157"/>
      <c r="Q79" s="157"/>
      <c r="R79" s="157"/>
      <c r="S79" s="157"/>
      <c r="T79" s="157"/>
    </row>
    <row r="80" spans="1:20" ht="12.9" x14ac:dyDescent="0.2">
      <c r="A80" s="157"/>
      <c r="B80" s="343"/>
      <c r="C80" s="242"/>
      <c r="D80" s="242"/>
      <c r="E80" s="242"/>
      <c r="F80" s="157" t="e">
        <f>$B$8</f>
        <v>#REF!</v>
      </c>
      <c r="G80" s="171">
        <f>$F$8</f>
        <v>2500</v>
      </c>
      <c r="H80" s="171">
        <v>5</v>
      </c>
      <c r="I80" s="172"/>
      <c r="J80" s="173">
        <f t="shared" si="5"/>
        <v>0</v>
      </c>
      <c r="K80" s="159">
        <f t="shared" si="6"/>
        <v>0</v>
      </c>
      <c r="L80" s="159">
        <f t="shared" si="7"/>
        <v>0</v>
      </c>
      <c r="M80" s="158"/>
      <c r="N80" s="157"/>
      <c r="O80" s="157"/>
      <c r="P80" s="157"/>
      <c r="Q80" s="157"/>
      <c r="R80" s="157"/>
      <c r="S80" s="157"/>
      <c r="T80" s="157"/>
    </row>
    <row r="81" spans="1:20" ht="12.9" x14ac:dyDescent="0.2">
      <c r="A81" s="157"/>
      <c r="B81" s="343"/>
      <c r="C81" s="242"/>
      <c r="D81" s="242"/>
      <c r="E81" s="242"/>
      <c r="F81" s="157" t="e">
        <f>$B$9</f>
        <v>#REF!</v>
      </c>
      <c r="G81" s="171">
        <f>$F$9</f>
        <v>1800</v>
      </c>
      <c r="H81" s="171">
        <v>5</v>
      </c>
      <c r="I81" s="172"/>
      <c r="J81" s="173">
        <f t="shared" si="5"/>
        <v>0</v>
      </c>
      <c r="K81" s="159">
        <f t="shared" si="6"/>
        <v>0</v>
      </c>
      <c r="L81" s="159">
        <f t="shared" si="7"/>
        <v>0</v>
      </c>
      <c r="M81" s="158"/>
      <c r="N81" s="157"/>
      <c r="O81" s="157"/>
      <c r="P81" s="157"/>
      <c r="Q81" s="157"/>
      <c r="R81" s="157"/>
      <c r="S81" s="157"/>
      <c r="T81" s="157"/>
    </row>
    <row r="82" spans="1:20" ht="12.9" x14ac:dyDescent="0.2">
      <c r="A82" s="157"/>
      <c r="B82" s="343"/>
      <c r="C82" s="242"/>
      <c r="D82" s="242"/>
      <c r="E82" s="242"/>
      <c r="F82" s="157" t="e">
        <f>$B$10</f>
        <v>#REF!</v>
      </c>
      <c r="G82" s="171">
        <f>$F$10</f>
        <v>1500</v>
      </c>
      <c r="H82" s="171">
        <v>5</v>
      </c>
      <c r="I82" s="172"/>
      <c r="J82" s="173">
        <f t="shared" si="5"/>
        <v>0</v>
      </c>
      <c r="K82" s="159">
        <f t="shared" si="6"/>
        <v>0</v>
      </c>
      <c r="L82" s="159">
        <f t="shared" si="7"/>
        <v>0</v>
      </c>
      <c r="M82" s="158"/>
      <c r="N82" s="157"/>
      <c r="O82" s="157"/>
      <c r="P82" s="157"/>
      <c r="Q82" s="157"/>
      <c r="R82" s="157"/>
      <c r="S82" s="157"/>
      <c r="T82" s="157"/>
    </row>
    <row r="83" spans="1:20" ht="12.9" x14ac:dyDescent="0.2">
      <c r="A83" s="157"/>
      <c r="B83" s="312"/>
      <c r="C83" s="285"/>
      <c r="D83" s="285"/>
      <c r="E83" s="285"/>
      <c r="F83" s="174" t="e">
        <f>$B$11</f>
        <v>#REF!</v>
      </c>
      <c r="G83" s="175">
        <f>$F$11</f>
        <v>300</v>
      </c>
      <c r="H83" s="175">
        <v>5</v>
      </c>
      <c r="I83" s="176"/>
      <c r="J83" s="177">
        <f t="shared" si="5"/>
        <v>0</v>
      </c>
      <c r="K83" s="159">
        <f t="shared" si="6"/>
        <v>0</v>
      </c>
      <c r="L83" s="159">
        <f t="shared" si="7"/>
        <v>0</v>
      </c>
      <c r="M83" s="158"/>
      <c r="N83" s="157"/>
      <c r="O83" s="157"/>
      <c r="P83" s="157"/>
      <c r="Q83" s="157"/>
      <c r="R83" s="157"/>
      <c r="S83" s="157"/>
      <c r="T83" s="157"/>
    </row>
    <row r="84" spans="1:20" ht="12.9" x14ac:dyDescent="0.2">
      <c r="A84" s="157"/>
      <c r="B84" s="342" t="s">
        <v>340</v>
      </c>
      <c r="C84" s="281"/>
      <c r="D84" s="281"/>
      <c r="E84" s="281"/>
      <c r="F84" s="167" t="e">
        <f>$B$5</f>
        <v>#REF!</v>
      </c>
      <c r="G84" s="168">
        <f>$F$5</f>
        <v>1200</v>
      </c>
      <c r="H84" s="168">
        <v>5</v>
      </c>
      <c r="I84" s="169"/>
      <c r="J84" s="173">
        <f t="shared" si="5"/>
        <v>0</v>
      </c>
      <c r="K84" s="159">
        <f t="shared" si="6"/>
        <v>0</v>
      </c>
      <c r="L84" s="159">
        <f t="shared" si="7"/>
        <v>0</v>
      </c>
      <c r="M84" s="158"/>
      <c r="N84" s="157"/>
      <c r="O84" s="157"/>
      <c r="P84" s="157"/>
      <c r="Q84" s="157"/>
      <c r="R84" s="157"/>
      <c r="S84" s="157"/>
      <c r="T84" s="157"/>
    </row>
    <row r="85" spans="1:20" ht="12.9" x14ac:dyDescent="0.2">
      <c r="A85" s="157"/>
      <c r="B85" s="343"/>
      <c r="C85" s="242"/>
      <c r="D85" s="242"/>
      <c r="E85" s="242"/>
      <c r="F85" s="157" t="e">
        <f>$B$6</f>
        <v>#REF!</v>
      </c>
      <c r="G85" s="171">
        <f>$F$6</f>
        <v>1200</v>
      </c>
      <c r="H85" s="171">
        <v>5</v>
      </c>
      <c r="I85" s="172"/>
      <c r="J85" s="173">
        <f t="shared" si="5"/>
        <v>0</v>
      </c>
      <c r="K85" s="159">
        <f t="shared" si="6"/>
        <v>0</v>
      </c>
      <c r="L85" s="159">
        <f t="shared" si="7"/>
        <v>0</v>
      </c>
      <c r="M85" s="158"/>
      <c r="N85" s="157"/>
      <c r="O85" s="157"/>
      <c r="P85" s="157"/>
      <c r="Q85" s="157"/>
      <c r="R85" s="157"/>
      <c r="S85" s="157"/>
      <c r="T85" s="157"/>
    </row>
    <row r="86" spans="1:20" ht="12.9" x14ac:dyDescent="0.2">
      <c r="A86" s="157"/>
      <c r="B86" s="343"/>
      <c r="C86" s="242"/>
      <c r="D86" s="242"/>
      <c r="E86" s="242"/>
      <c r="F86" s="157" t="e">
        <f>$B$7</f>
        <v>#REF!</v>
      </c>
      <c r="G86" s="171">
        <f>$F$7</f>
        <v>450</v>
      </c>
      <c r="H86" s="171">
        <v>5</v>
      </c>
      <c r="I86" s="172"/>
      <c r="J86" s="173">
        <f t="shared" si="5"/>
        <v>0</v>
      </c>
      <c r="K86" s="159">
        <f t="shared" si="6"/>
        <v>0</v>
      </c>
      <c r="L86" s="159">
        <f t="shared" si="7"/>
        <v>0</v>
      </c>
      <c r="M86" s="158"/>
      <c r="N86" s="157"/>
      <c r="O86" s="157"/>
      <c r="P86" s="157"/>
      <c r="Q86" s="157"/>
      <c r="R86" s="157"/>
      <c r="S86" s="157"/>
      <c r="T86" s="157"/>
    </row>
    <row r="87" spans="1:20" ht="12.9" x14ac:dyDescent="0.2">
      <c r="A87" s="157"/>
      <c r="B87" s="343"/>
      <c r="C87" s="242"/>
      <c r="D87" s="242"/>
      <c r="E87" s="242"/>
      <c r="F87" s="157" t="e">
        <f>$B$8</f>
        <v>#REF!</v>
      </c>
      <c r="G87" s="171">
        <f>$F$8</f>
        <v>2500</v>
      </c>
      <c r="H87" s="171">
        <v>5</v>
      </c>
      <c r="I87" s="172"/>
      <c r="J87" s="173">
        <f t="shared" si="5"/>
        <v>0</v>
      </c>
      <c r="K87" s="159">
        <f t="shared" si="6"/>
        <v>0</v>
      </c>
      <c r="L87" s="159">
        <f t="shared" si="7"/>
        <v>0</v>
      </c>
      <c r="M87" s="158"/>
      <c r="N87" s="157"/>
      <c r="O87" s="157"/>
      <c r="P87" s="157"/>
      <c r="Q87" s="157"/>
      <c r="R87" s="157"/>
      <c r="S87" s="157"/>
      <c r="T87" s="157"/>
    </row>
    <row r="88" spans="1:20" ht="12.9" x14ac:dyDescent="0.2">
      <c r="A88" s="157"/>
      <c r="B88" s="343"/>
      <c r="C88" s="242"/>
      <c r="D88" s="242"/>
      <c r="E88" s="242"/>
      <c r="F88" s="157" t="e">
        <f>$B$9</f>
        <v>#REF!</v>
      </c>
      <c r="G88" s="171">
        <f>$F$9</f>
        <v>1800</v>
      </c>
      <c r="H88" s="171">
        <v>5</v>
      </c>
      <c r="I88" s="172"/>
      <c r="J88" s="173">
        <f t="shared" si="5"/>
        <v>0</v>
      </c>
      <c r="K88" s="159">
        <f t="shared" si="6"/>
        <v>0</v>
      </c>
      <c r="L88" s="159">
        <f t="shared" si="7"/>
        <v>0</v>
      </c>
      <c r="M88" s="158"/>
      <c r="N88" s="157"/>
      <c r="O88" s="157"/>
      <c r="P88" s="157"/>
      <c r="Q88" s="157"/>
      <c r="R88" s="157"/>
      <c r="S88" s="157"/>
      <c r="T88" s="157"/>
    </row>
    <row r="89" spans="1:20" ht="12.9" x14ac:dyDescent="0.2">
      <c r="A89" s="157"/>
      <c r="B89" s="343"/>
      <c r="C89" s="242"/>
      <c r="D89" s="242"/>
      <c r="E89" s="242"/>
      <c r="F89" s="157" t="e">
        <f>$B$10</f>
        <v>#REF!</v>
      </c>
      <c r="G89" s="171">
        <f>$F$10</f>
        <v>1500</v>
      </c>
      <c r="H89" s="171">
        <v>5</v>
      </c>
      <c r="I89" s="172"/>
      <c r="J89" s="173">
        <f t="shared" si="5"/>
        <v>0</v>
      </c>
      <c r="K89" s="159">
        <f t="shared" si="6"/>
        <v>0</v>
      </c>
      <c r="L89" s="159">
        <f t="shared" si="7"/>
        <v>0</v>
      </c>
      <c r="M89" s="158"/>
      <c r="N89" s="157"/>
      <c r="O89" s="157"/>
      <c r="P89" s="157"/>
      <c r="Q89" s="157"/>
      <c r="R89" s="157"/>
      <c r="S89" s="157"/>
      <c r="T89" s="157"/>
    </row>
    <row r="90" spans="1:20" ht="12.9" x14ac:dyDescent="0.2">
      <c r="A90" s="157"/>
      <c r="B90" s="312"/>
      <c r="C90" s="285"/>
      <c r="D90" s="285"/>
      <c r="E90" s="285"/>
      <c r="F90" s="174" t="e">
        <f>$B$11</f>
        <v>#REF!</v>
      </c>
      <c r="G90" s="175">
        <f>$F$11</f>
        <v>300</v>
      </c>
      <c r="H90" s="175">
        <v>5</v>
      </c>
      <c r="I90" s="176"/>
      <c r="J90" s="177">
        <f t="shared" si="5"/>
        <v>0</v>
      </c>
      <c r="K90" s="159">
        <f t="shared" si="6"/>
        <v>0</v>
      </c>
      <c r="L90" s="159">
        <f t="shared" si="7"/>
        <v>0</v>
      </c>
      <c r="M90" s="158"/>
      <c r="N90" s="157"/>
      <c r="O90" s="157"/>
      <c r="P90" s="157"/>
      <c r="Q90" s="157"/>
      <c r="R90" s="157"/>
      <c r="S90" s="157"/>
      <c r="T90" s="157"/>
    </row>
    <row r="91" spans="1:20" ht="12.9" x14ac:dyDescent="0.2">
      <c r="A91" s="157"/>
      <c r="B91" s="342" t="s">
        <v>341</v>
      </c>
      <c r="C91" s="281"/>
      <c r="D91" s="281"/>
      <c r="E91" s="281"/>
      <c r="F91" s="167" t="e">
        <f>$B$5</f>
        <v>#REF!</v>
      </c>
      <c r="G91" s="168">
        <f>$F$5</f>
        <v>1200</v>
      </c>
      <c r="H91" s="168">
        <v>5</v>
      </c>
      <c r="I91" s="169"/>
      <c r="J91" s="173">
        <f t="shared" si="5"/>
        <v>0</v>
      </c>
      <c r="K91" s="159">
        <f t="shared" si="6"/>
        <v>0</v>
      </c>
      <c r="L91" s="159">
        <f t="shared" si="7"/>
        <v>0</v>
      </c>
      <c r="M91" s="158"/>
      <c r="N91" s="157"/>
      <c r="O91" s="157"/>
      <c r="P91" s="157"/>
      <c r="Q91" s="157"/>
      <c r="R91" s="157"/>
      <c r="S91" s="157"/>
      <c r="T91" s="157"/>
    </row>
    <row r="92" spans="1:20" ht="12.9" x14ac:dyDescent="0.2">
      <c r="A92" s="157"/>
      <c r="B92" s="343"/>
      <c r="C92" s="242"/>
      <c r="D92" s="242"/>
      <c r="E92" s="242"/>
      <c r="F92" s="157" t="e">
        <f>$B$6</f>
        <v>#REF!</v>
      </c>
      <c r="G92" s="171">
        <f>$F$6</f>
        <v>1200</v>
      </c>
      <c r="H92" s="171">
        <v>5</v>
      </c>
      <c r="I92" s="172"/>
      <c r="J92" s="173">
        <f t="shared" si="5"/>
        <v>0</v>
      </c>
      <c r="K92" s="159">
        <f t="shared" si="6"/>
        <v>0</v>
      </c>
      <c r="L92" s="159">
        <f t="shared" si="7"/>
        <v>0</v>
      </c>
      <c r="M92" s="158"/>
      <c r="N92" s="157"/>
      <c r="O92" s="157"/>
      <c r="P92" s="157"/>
      <c r="Q92" s="157"/>
      <c r="R92" s="157"/>
      <c r="S92" s="157"/>
      <c r="T92" s="157"/>
    </row>
    <row r="93" spans="1:20" ht="12.9" x14ac:dyDescent="0.2">
      <c r="A93" s="157"/>
      <c r="B93" s="343"/>
      <c r="C93" s="242"/>
      <c r="D93" s="242"/>
      <c r="E93" s="242"/>
      <c r="F93" s="157" t="e">
        <f>$B$7</f>
        <v>#REF!</v>
      </c>
      <c r="G93" s="171">
        <f>$F$7</f>
        <v>450</v>
      </c>
      <c r="H93" s="171">
        <v>5</v>
      </c>
      <c r="I93" s="172"/>
      <c r="J93" s="173">
        <f t="shared" si="5"/>
        <v>0</v>
      </c>
      <c r="K93" s="159">
        <f t="shared" si="6"/>
        <v>0</v>
      </c>
      <c r="L93" s="159">
        <f t="shared" si="7"/>
        <v>0</v>
      </c>
      <c r="M93" s="158"/>
      <c r="N93" s="157"/>
      <c r="O93" s="157"/>
      <c r="P93" s="157"/>
      <c r="Q93" s="157"/>
      <c r="R93" s="157"/>
      <c r="S93" s="157"/>
      <c r="T93" s="157"/>
    </row>
    <row r="94" spans="1:20" ht="12.9" x14ac:dyDescent="0.2">
      <c r="A94" s="157"/>
      <c r="B94" s="343"/>
      <c r="C94" s="242"/>
      <c r="D94" s="242"/>
      <c r="E94" s="242"/>
      <c r="F94" s="157" t="e">
        <f>$B$8</f>
        <v>#REF!</v>
      </c>
      <c r="G94" s="171">
        <f>$F$8</f>
        <v>2500</v>
      </c>
      <c r="H94" s="171">
        <v>5</v>
      </c>
      <c r="I94" s="172"/>
      <c r="J94" s="173">
        <f t="shared" si="5"/>
        <v>0</v>
      </c>
      <c r="K94" s="159">
        <f t="shared" si="6"/>
        <v>0</v>
      </c>
      <c r="L94" s="159">
        <f t="shared" si="7"/>
        <v>0</v>
      </c>
      <c r="M94" s="158"/>
      <c r="N94" s="157"/>
      <c r="O94" s="157"/>
      <c r="P94" s="157"/>
      <c r="Q94" s="157"/>
      <c r="R94" s="157"/>
      <c r="S94" s="157"/>
      <c r="T94" s="157"/>
    </row>
    <row r="95" spans="1:20" ht="12.9" x14ac:dyDescent="0.2">
      <c r="A95" s="157"/>
      <c r="B95" s="343"/>
      <c r="C95" s="242"/>
      <c r="D95" s="242"/>
      <c r="E95" s="242"/>
      <c r="F95" s="157" t="e">
        <f>$B$9</f>
        <v>#REF!</v>
      </c>
      <c r="G95" s="171">
        <f>$F$9</f>
        <v>1800</v>
      </c>
      <c r="H95" s="171">
        <v>5</v>
      </c>
      <c r="I95" s="172"/>
      <c r="J95" s="173">
        <f t="shared" si="5"/>
        <v>0</v>
      </c>
      <c r="K95" s="159">
        <f t="shared" si="6"/>
        <v>0</v>
      </c>
      <c r="L95" s="159">
        <f t="shared" si="7"/>
        <v>0</v>
      </c>
      <c r="M95" s="158"/>
      <c r="N95" s="157"/>
      <c r="O95" s="157"/>
      <c r="P95" s="157"/>
      <c r="Q95" s="157"/>
      <c r="R95" s="157"/>
      <c r="S95" s="157"/>
      <c r="T95" s="157"/>
    </row>
    <row r="96" spans="1:20" ht="12.9" x14ac:dyDescent="0.2">
      <c r="A96" s="157"/>
      <c r="B96" s="343"/>
      <c r="C96" s="242"/>
      <c r="D96" s="242"/>
      <c r="E96" s="242"/>
      <c r="F96" s="157" t="e">
        <f>$B$10</f>
        <v>#REF!</v>
      </c>
      <c r="G96" s="171">
        <f>$F$10</f>
        <v>1500</v>
      </c>
      <c r="H96" s="171">
        <v>5</v>
      </c>
      <c r="I96" s="172"/>
      <c r="J96" s="173">
        <f t="shared" si="5"/>
        <v>0</v>
      </c>
      <c r="K96" s="159">
        <f t="shared" si="6"/>
        <v>0</v>
      </c>
      <c r="L96" s="159">
        <f t="shared" si="7"/>
        <v>0</v>
      </c>
      <c r="M96" s="158"/>
      <c r="N96" s="157"/>
      <c r="O96" s="157"/>
      <c r="P96" s="157"/>
      <c r="Q96" s="157"/>
      <c r="R96" s="157"/>
      <c r="S96" s="157"/>
      <c r="T96" s="157"/>
    </row>
    <row r="97" spans="1:20" ht="12.9" x14ac:dyDescent="0.2">
      <c r="A97" s="157"/>
      <c r="B97" s="312"/>
      <c r="C97" s="285"/>
      <c r="D97" s="285"/>
      <c r="E97" s="285"/>
      <c r="F97" s="174" t="e">
        <f>$B$11</f>
        <v>#REF!</v>
      </c>
      <c r="G97" s="175">
        <f>$F$11</f>
        <v>300</v>
      </c>
      <c r="H97" s="175">
        <v>5</v>
      </c>
      <c r="I97" s="176"/>
      <c r="J97" s="177">
        <f t="shared" si="5"/>
        <v>0</v>
      </c>
      <c r="K97" s="159">
        <f t="shared" si="6"/>
        <v>0</v>
      </c>
      <c r="L97" s="159">
        <f t="shared" si="7"/>
        <v>0</v>
      </c>
      <c r="M97" s="158"/>
      <c r="N97" s="157"/>
      <c r="O97" s="157"/>
      <c r="P97" s="157"/>
      <c r="Q97" s="157"/>
      <c r="R97" s="157"/>
      <c r="S97" s="157"/>
      <c r="T97" s="157"/>
    </row>
    <row r="98" spans="1:20" ht="12.9" x14ac:dyDescent="0.2">
      <c r="A98" s="157"/>
      <c r="B98" s="342" t="s">
        <v>342</v>
      </c>
      <c r="C98" s="281"/>
      <c r="D98" s="281"/>
      <c r="E98" s="281"/>
      <c r="F98" s="167" t="e">
        <f>$B$5</f>
        <v>#REF!</v>
      </c>
      <c r="G98" s="168">
        <f>$F$5</f>
        <v>1200</v>
      </c>
      <c r="H98" s="171">
        <v>10</v>
      </c>
      <c r="I98" s="172"/>
      <c r="J98" s="173">
        <f t="shared" si="5"/>
        <v>0</v>
      </c>
      <c r="K98" s="159">
        <f t="shared" si="6"/>
        <v>0</v>
      </c>
      <c r="L98" s="159">
        <f t="shared" si="7"/>
        <v>0</v>
      </c>
      <c r="M98" s="158"/>
      <c r="N98" s="157"/>
      <c r="O98" s="157"/>
      <c r="P98" s="157"/>
      <c r="Q98" s="157"/>
      <c r="R98" s="157"/>
      <c r="S98" s="157"/>
      <c r="T98" s="157"/>
    </row>
    <row r="99" spans="1:20" ht="12.9" x14ac:dyDescent="0.2">
      <c r="A99" s="157"/>
      <c r="B99" s="343"/>
      <c r="C99" s="242"/>
      <c r="D99" s="242"/>
      <c r="E99" s="242"/>
      <c r="F99" s="157" t="e">
        <f>$B$6</f>
        <v>#REF!</v>
      </c>
      <c r="G99" s="171">
        <f>$F$6</f>
        <v>1200</v>
      </c>
      <c r="H99" s="171">
        <v>10</v>
      </c>
      <c r="I99" s="172"/>
      <c r="J99" s="173">
        <f t="shared" si="5"/>
        <v>0</v>
      </c>
      <c r="K99" s="159">
        <f t="shared" si="6"/>
        <v>0</v>
      </c>
      <c r="L99" s="159">
        <f t="shared" si="7"/>
        <v>0</v>
      </c>
      <c r="M99" s="158"/>
      <c r="N99" s="157"/>
      <c r="O99" s="157"/>
      <c r="P99" s="157"/>
      <c r="Q99" s="157"/>
      <c r="R99" s="157"/>
      <c r="S99" s="157"/>
      <c r="T99" s="157"/>
    </row>
    <row r="100" spans="1:20" ht="12.9" x14ac:dyDescent="0.2">
      <c r="A100" s="157"/>
      <c r="B100" s="343"/>
      <c r="C100" s="242"/>
      <c r="D100" s="242"/>
      <c r="E100" s="242"/>
      <c r="F100" s="157" t="e">
        <f>$B$7</f>
        <v>#REF!</v>
      </c>
      <c r="G100" s="171">
        <f>$F$7</f>
        <v>450</v>
      </c>
      <c r="H100" s="171">
        <v>10</v>
      </c>
      <c r="I100" s="172"/>
      <c r="J100" s="173">
        <f t="shared" si="5"/>
        <v>0</v>
      </c>
      <c r="K100" s="159">
        <f t="shared" si="6"/>
        <v>0</v>
      </c>
      <c r="L100" s="159">
        <f t="shared" si="7"/>
        <v>0</v>
      </c>
      <c r="M100" s="158"/>
      <c r="N100" s="157"/>
      <c r="O100" s="157"/>
      <c r="P100" s="157"/>
      <c r="Q100" s="157"/>
      <c r="R100" s="157"/>
      <c r="S100" s="157"/>
      <c r="T100" s="157"/>
    </row>
    <row r="101" spans="1:20" ht="12.9" x14ac:dyDescent="0.2">
      <c r="A101" s="157"/>
      <c r="B101" s="343"/>
      <c r="C101" s="242"/>
      <c r="D101" s="242"/>
      <c r="E101" s="242"/>
      <c r="F101" s="157" t="e">
        <f>$B$8</f>
        <v>#REF!</v>
      </c>
      <c r="G101" s="171">
        <f>$F$8</f>
        <v>2500</v>
      </c>
      <c r="H101" s="171">
        <v>10</v>
      </c>
      <c r="I101" s="172"/>
      <c r="J101" s="173">
        <f t="shared" si="5"/>
        <v>0</v>
      </c>
      <c r="K101" s="159">
        <f t="shared" si="6"/>
        <v>0</v>
      </c>
      <c r="L101" s="159">
        <f t="shared" si="7"/>
        <v>0</v>
      </c>
      <c r="M101" s="158"/>
      <c r="N101" s="157"/>
      <c r="O101" s="157"/>
      <c r="P101" s="157"/>
      <c r="Q101" s="157"/>
      <c r="R101" s="157"/>
      <c r="S101" s="157"/>
      <c r="T101" s="157"/>
    </row>
    <row r="102" spans="1:20" ht="12.9" x14ac:dyDescent="0.2">
      <c r="A102" s="157"/>
      <c r="B102" s="343"/>
      <c r="C102" s="242"/>
      <c r="D102" s="242"/>
      <c r="E102" s="242"/>
      <c r="F102" s="157" t="e">
        <f>$B$9</f>
        <v>#REF!</v>
      </c>
      <c r="G102" s="171">
        <f>$F$9</f>
        <v>1800</v>
      </c>
      <c r="H102" s="171">
        <v>10</v>
      </c>
      <c r="I102" s="172"/>
      <c r="J102" s="173">
        <f t="shared" si="5"/>
        <v>0</v>
      </c>
      <c r="K102" s="159">
        <f t="shared" si="6"/>
        <v>0</v>
      </c>
      <c r="L102" s="159">
        <f t="shared" si="7"/>
        <v>0</v>
      </c>
      <c r="M102" s="158"/>
      <c r="N102" s="157"/>
      <c r="O102" s="157"/>
      <c r="P102" s="157"/>
      <c r="Q102" s="157"/>
      <c r="R102" s="157"/>
      <c r="S102" s="157"/>
      <c r="T102" s="157"/>
    </row>
    <row r="103" spans="1:20" ht="12.9" x14ac:dyDescent="0.2">
      <c r="A103" s="157"/>
      <c r="B103" s="343"/>
      <c r="C103" s="242"/>
      <c r="D103" s="242"/>
      <c r="E103" s="242"/>
      <c r="F103" s="157" t="e">
        <f>$B$10</f>
        <v>#REF!</v>
      </c>
      <c r="G103" s="171">
        <f>$F$10</f>
        <v>1500</v>
      </c>
      <c r="H103" s="171">
        <v>10</v>
      </c>
      <c r="I103" s="172"/>
      <c r="J103" s="173">
        <f t="shared" si="5"/>
        <v>0</v>
      </c>
      <c r="K103" s="159">
        <f t="shared" si="6"/>
        <v>0</v>
      </c>
      <c r="L103" s="159">
        <f t="shared" si="7"/>
        <v>0</v>
      </c>
      <c r="M103" s="158"/>
      <c r="N103" s="157"/>
      <c r="O103" s="157"/>
      <c r="P103" s="157"/>
      <c r="Q103" s="157"/>
      <c r="R103" s="157"/>
      <c r="S103" s="157"/>
      <c r="T103" s="157"/>
    </row>
    <row r="104" spans="1:20" ht="12.9" x14ac:dyDescent="0.2">
      <c r="A104" s="157"/>
      <c r="B104" s="312"/>
      <c r="C104" s="285"/>
      <c r="D104" s="285"/>
      <c r="E104" s="285"/>
      <c r="F104" s="174" t="e">
        <f>$B$11</f>
        <v>#REF!</v>
      </c>
      <c r="G104" s="175">
        <f>$F$11</f>
        <v>300</v>
      </c>
      <c r="H104" s="175">
        <v>10</v>
      </c>
      <c r="I104" s="176"/>
      <c r="J104" s="177">
        <f t="shared" si="5"/>
        <v>0</v>
      </c>
      <c r="K104" s="159">
        <f t="shared" si="6"/>
        <v>0</v>
      </c>
      <c r="L104" s="159">
        <f t="shared" si="7"/>
        <v>0</v>
      </c>
      <c r="M104" s="158"/>
      <c r="N104" s="157"/>
      <c r="O104" s="157"/>
      <c r="P104" s="157"/>
      <c r="Q104" s="157"/>
      <c r="R104" s="157"/>
      <c r="S104" s="157"/>
      <c r="T104" s="157"/>
    </row>
    <row r="105" spans="1:20" ht="12.9" x14ac:dyDescent="0.2">
      <c r="A105" s="157"/>
      <c r="B105" s="342" t="s">
        <v>343</v>
      </c>
      <c r="C105" s="281"/>
      <c r="D105" s="281"/>
      <c r="E105" s="281"/>
      <c r="F105" s="167" t="e">
        <f>$B$5</f>
        <v>#REF!</v>
      </c>
      <c r="G105" s="168">
        <f>$F$5</f>
        <v>1200</v>
      </c>
      <c r="H105" s="168">
        <v>5</v>
      </c>
      <c r="I105" s="169"/>
      <c r="J105" s="173">
        <f t="shared" si="5"/>
        <v>0</v>
      </c>
      <c r="K105" s="159">
        <f t="shared" si="6"/>
        <v>0</v>
      </c>
      <c r="L105" s="159">
        <f t="shared" si="7"/>
        <v>0</v>
      </c>
      <c r="M105" s="158"/>
      <c r="N105" s="157"/>
      <c r="O105" s="157"/>
      <c r="P105" s="157"/>
      <c r="Q105" s="157"/>
      <c r="R105" s="157"/>
      <c r="S105" s="157"/>
      <c r="T105" s="157"/>
    </row>
    <row r="106" spans="1:20" ht="12.9" x14ac:dyDescent="0.2">
      <c r="A106" s="157"/>
      <c r="B106" s="343"/>
      <c r="C106" s="242"/>
      <c r="D106" s="242"/>
      <c r="E106" s="242"/>
      <c r="F106" s="157" t="e">
        <f>$B$6</f>
        <v>#REF!</v>
      </c>
      <c r="G106" s="171">
        <f>$F$6</f>
        <v>1200</v>
      </c>
      <c r="H106" s="171">
        <v>5</v>
      </c>
      <c r="I106" s="172"/>
      <c r="J106" s="173">
        <f t="shared" si="5"/>
        <v>0</v>
      </c>
      <c r="K106" s="159">
        <f t="shared" si="6"/>
        <v>0</v>
      </c>
      <c r="L106" s="159">
        <f t="shared" si="7"/>
        <v>0</v>
      </c>
      <c r="M106" s="158"/>
      <c r="N106" s="157"/>
      <c r="O106" s="157"/>
      <c r="P106" s="157"/>
      <c r="Q106" s="157"/>
      <c r="R106" s="157"/>
      <c r="S106" s="157"/>
      <c r="T106" s="157"/>
    </row>
    <row r="107" spans="1:20" ht="12.9" x14ac:dyDescent="0.2">
      <c r="A107" s="157"/>
      <c r="B107" s="343"/>
      <c r="C107" s="242"/>
      <c r="D107" s="242"/>
      <c r="E107" s="242"/>
      <c r="F107" s="157" t="e">
        <f>$B$7</f>
        <v>#REF!</v>
      </c>
      <c r="G107" s="171">
        <f>$F$7</f>
        <v>450</v>
      </c>
      <c r="H107" s="171">
        <v>5</v>
      </c>
      <c r="I107" s="172"/>
      <c r="J107" s="173">
        <f t="shared" si="5"/>
        <v>0</v>
      </c>
      <c r="K107" s="159">
        <f t="shared" si="6"/>
        <v>0</v>
      </c>
      <c r="L107" s="159">
        <f t="shared" si="7"/>
        <v>0</v>
      </c>
      <c r="M107" s="158"/>
      <c r="N107" s="157"/>
      <c r="O107" s="157"/>
      <c r="P107" s="157"/>
      <c r="Q107" s="157"/>
      <c r="R107" s="157"/>
      <c r="S107" s="157"/>
      <c r="T107" s="157"/>
    </row>
    <row r="108" spans="1:20" ht="12.9" x14ac:dyDescent="0.2">
      <c r="A108" s="157"/>
      <c r="B108" s="343"/>
      <c r="C108" s="242"/>
      <c r="D108" s="242"/>
      <c r="E108" s="242"/>
      <c r="F108" s="157" t="e">
        <f>$B$8</f>
        <v>#REF!</v>
      </c>
      <c r="G108" s="171">
        <f>$F$8</f>
        <v>2500</v>
      </c>
      <c r="H108" s="171">
        <v>5</v>
      </c>
      <c r="I108" s="172"/>
      <c r="J108" s="173">
        <f t="shared" si="5"/>
        <v>0</v>
      </c>
      <c r="K108" s="159">
        <f t="shared" si="6"/>
        <v>0</v>
      </c>
      <c r="L108" s="159">
        <f t="shared" si="7"/>
        <v>0</v>
      </c>
      <c r="M108" s="158"/>
      <c r="N108" s="157"/>
      <c r="O108" s="157"/>
      <c r="P108" s="157"/>
      <c r="Q108" s="157"/>
      <c r="R108" s="157"/>
      <c r="S108" s="157"/>
      <c r="T108" s="157"/>
    </row>
    <row r="109" spans="1:20" ht="12.9" x14ac:dyDescent="0.2">
      <c r="A109" s="157"/>
      <c r="B109" s="343"/>
      <c r="C109" s="242"/>
      <c r="D109" s="242"/>
      <c r="E109" s="242"/>
      <c r="F109" s="157" t="e">
        <f>$B$9</f>
        <v>#REF!</v>
      </c>
      <c r="G109" s="171">
        <f>$F$9</f>
        <v>1800</v>
      </c>
      <c r="H109" s="171">
        <v>5</v>
      </c>
      <c r="I109" s="172"/>
      <c r="J109" s="173">
        <f t="shared" si="5"/>
        <v>0</v>
      </c>
      <c r="K109" s="159">
        <f t="shared" si="6"/>
        <v>0</v>
      </c>
      <c r="L109" s="159">
        <f t="shared" si="7"/>
        <v>0</v>
      </c>
      <c r="M109" s="158"/>
      <c r="N109" s="157"/>
      <c r="O109" s="157"/>
      <c r="P109" s="157"/>
      <c r="Q109" s="157"/>
      <c r="R109" s="157"/>
      <c r="S109" s="157"/>
      <c r="T109" s="157"/>
    </row>
    <row r="110" spans="1:20" ht="12.9" x14ac:dyDescent="0.2">
      <c r="A110" s="157"/>
      <c r="B110" s="343"/>
      <c r="C110" s="242"/>
      <c r="D110" s="242"/>
      <c r="E110" s="242"/>
      <c r="F110" s="157" t="e">
        <f>$B$10</f>
        <v>#REF!</v>
      </c>
      <c r="G110" s="171">
        <f>$F$10</f>
        <v>1500</v>
      </c>
      <c r="H110" s="171">
        <v>5</v>
      </c>
      <c r="I110" s="172"/>
      <c r="J110" s="173">
        <f t="shared" si="5"/>
        <v>0</v>
      </c>
      <c r="K110" s="159">
        <f t="shared" si="6"/>
        <v>0</v>
      </c>
      <c r="L110" s="159">
        <f t="shared" si="7"/>
        <v>0</v>
      </c>
      <c r="M110" s="158"/>
      <c r="N110" s="157"/>
      <c r="O110" s="157"/>
      <c r="P110" s="157"/>
      <c r="Q110" s="157"/>
      <c r="R110" s="157"/>
      <c r="S110" s="157"/>
      <c r="T110" s="157"/>
    </row>
    <row r="111" spans="1:20" ht="12.9" x14ac:dyDescent="0.2">
      <c r="A111" s="157"/>
      <c r="B111" s="312"/>
      <c r="C111" s="285"/>
      <c r="D111" s="285"/>
      <c r="E111" s="285"/>
      <c r="F111" s="174" t="e">
        <f>$B$11</f>
        <v>#REF!</v>
      </c>
      <c r="G111" s="175">
        <f>$F$11</f>
        <v>300</v>
      </c>
      <c r="H111" s="175">
        <v>5</v>
      </c>
      <c r="I111" s="176"/>
      <c r="J111" s="177">
        <f t="shared" si="5"/>
        <v>0</v>
      </c>
      <c r="K111" s="159">
        <f t="shared" si="6"/>
        <v>0</v>
      </c>
      <c r="L111" s="159">
        <f t="shared" si="7"/>
        <v>0</v>
      </c>
      <c r="M111" s="158"/>
      <c r="N111" s="157"/>
      <c r="O111" s="157"/>
      <c r="P111" s="157"/>
      <c r="Q111" s="157"/>
      <c r="R111" s="157"/>
      <c r="S111" s="157"/>
      <c r="T111" s="157"/>
    </row>
    <row r="112" spans="1:20" ht="12.9" x14ac:dyDescent="0.2">
      <c r="A112" s="157"/>
      <c r="B112" s="342" t="s">
        <v>344</v>
      </c>
      <c r="C112" s="281"/>
      <c r="D112" s="281"/>
      <c r="E112" s="281"/>
      <c r="F112" s="167" t="e">
        <f>$B$5</f>
        <v>#REF!</v>
      </c>
      <c r="G112" s="168">
        <f>$F$5</f>
        <v>1200</v>
      </c>
      <c r="H112" s="168">
        <v>5</v>
      </c>
      <c r="I112" s="169"/>
      <c r="J112" s="173">
        <f t="shared" si="5"/>
        <v>0</v>
      </c>
      <c r="K112" s="159">
        <f t="shared" si="6"/>
        <v>0</v>
      </c>
      <c r="L112" s="159">
        <f t="shared" si="7"/>
        <v>0</v>
      </c>
      <c r="M112" s="158"/>
      <c r="N112" s="157"/>
      <c r="O112" s="157"/>
      <c r="P112" s="157"/>
      <c r="Q112" s="157"/>
      <c r="R112" s="157"/>
      <c r="S112" s="157"/>
      <c r="T112" s="157"/>
    </row>
    <row r="113" spans="1:20" ht="12.9" x14ac:dyDescent="0.2">
      <c r="A113" s="157"/>
      <c r="B113" s="343"/>
      <c r="C113" s="242"/>
      <c r="D113" s="242"/>
      <c r="E113" s="242"/>
      <c r="F113" s="157" t="e">
        <f>$B$6</f>
        <v>#REF!</v>
      </c>
      <c r="G113" s="171">
        <f>$F$6</f>
        <v>1200</v>
      </c>
      <c r="H113" s="171">
        <v>5</v>
      </c>
      <c r="I113" s="172"/>
      <c r="J113" s="173">
        <f t="shared" si="5"/>
        <v>0</v>
      </c>
      <c r="K113" s="159">
        <f t="shared" si="6"/>
        <v>0</v>
      </c>
      <c r="L113" s="159">
        <f t="shared" si="7"/>
        <v>0</v>
      </c>
      <c r="M113" s="158"/>
      <c r="N113" s="157"/>
      <c r="O113" s="157"/>
      <c r="P113" s="157"/>
      <c r="Q113" s="157"/>
      <c r="R113" s="157"/>
      <c r="S113" s="157"/>
      <c r="T113" s="157"/>
    </row>
    <row r="114" spans="1:20" ht="12.9" x14ac:dyDescent="0.2">
      <c r="A114" s="157"/>
      <c r="B114" s="343"/>
      <c r="C114" s="242"/>
      <c r="D114" s="242"/>
      <c r="E114" s="242"/>
      <c r="F114" s="157" t="e">
        <f>$B$7</f>
        <v>#REF!</v>
      </c>
      <c r="G114" s="171">
        <f>$F$7</f>
        <v>450</v>
      </c>
      <c r="H114" s="171">
        <v>5</v>
      </c>
      <c r="I114" s="172"/>
      <c r="J114" s="173">
        <f t="shared" si="5"/>
        <v>0</v>
      </c>
      <c r="K114" s="159">
        <f t="shared" si="6"/>
        <v>0</v>
      </c>
      <c r="L114" s="159">
        <f t="shared" si="7"/>
        <v>0</v>
      </c>
      <c r="M114" s="158"/>
      <c r="N114" s="157"/>
      <c r="O114" s="157"/>
      <c r="P114" s="157"/>
      <c r="Q114" s="157"/>
      <c r="R114" s="157"/>
      <c r="S114" s="157"/>
      <c r="T114" s="157"/>
    </row>
    <row r="115" spans="1:20" ht="12.9" x14ac:dyDescent="0.2">
      <c r="A115" s="157"/>
      <c r="B115" s="343"/>
      <c r="C115" s="242"/>
      <c r="D115" s="242"/>
      <c r="E115" s="242"/>
      <c r="F115" s="157" t="e">
        <f>$B$8</f>
        <v>#REF!</v>
      </c>
      <c r="G115" s="171">
        <f>$F$8</f>
        <v>2500</v>
      </c>
      <c r="H115" s="171">
        <v>5</v>
      </c>
      <c r="I115" s="172"/>
      <c r="J115" s="173">
        <f t="shared" si="5"/>
        <v>0</v>
      </c>
      <c r="K115" s="159">
        <f t="shared" si="6"/>
        <v>0</v>
      </c>
      <c r="L115" s="159">
        <f t="shared" si="7"/>
        <v>0</v>
      </c>
      <c r="M115" s="158"/>
      <c r="N115" s="157"/>
      <c r="O115" s="157"/>
      <c r="P115" s="157"/>
      <c r="Q115" s="157"/>
      <c r="R115" s="157"/>
      <c r="S115" s="157"/>
      <c r="T115" s="157"/>
    </row>
    <row r="116" spans="1:20" ht="12.9" x14ac:dyDescent="0.2">
      <c r="A116" s="157"/>
      <c r="B116" s="343"/>
      <c r="C116" s="242"/>
      <c r="D116" s="242"/>
      <c r="E116" s="242"/>
      <c r="F116" s="157" t="e">
        <f>$B$9</f>
        <v>#REF!</v>
      </c>
      <c r="G116" s="171">
        <f>$F$9</f>
        <v>1800</v>
      </c>
      <c r="H116" s="171">
        <v>5</v>
      </c>
      <c r="I116" s="172"/>
      <c r="J116" s="173">
        <f t="shared" si="5"/>
        <v>0</v>
      </c>
      <c r="K116" s="159">
        <f t="shared" si="6"/>
        <v>0</v>
      </c>
      <c r="L116" s="159">
        <f t="shared" si="7"/>
        <v>0</v>
      </c>
      <c r="M116" s="158"/>
      <c r="N116" s="157"/>
      <c r="O116" s="157"/>
      <c r="P116" s="157"/>
      <c r="Q116" s="157"/>
      <c r="R116" s="157"/>
      <c r="S116" s="157"/>
      <c r="T116" s="157"/>
    </row>
    <row r="117" spans="1:20" ht="12.9" x14ac:dyDescent="0.2">
      <c r="A117" s="157"/>
      <c r="B117" s="343"/>
      <c r="C117" s="242"/>
      <c r="D117" s="242"/>
      <c r="E117" s="242"/>
      <c r="F117" s="157" t="e">
        <f>$B$10</f>
        <v>#REF!</v>
      </c>
      <c r="G117" s="171">
        <f>$F$10</f>
        <v>1500</v>
      </c>
      <c r="H117" s="171">
        <v>5</v>
      </c>
      <c r="I117" s="172"/>
      <c r="J117" s="173">
        <f t="shared" si="5"/>
        <v>0</v>
      </c>
      <c r="K117" s="159">
        <f t="shared" si="6"/>
        <v>0</v>
      </c>
      <c r="L117" s="159">
        <f t="shared" si="7"/>
        <v>0</v>
      </c>
      <c r="M117" s="158"/>
      <c r="N117" s="157"/>
      <c r="O117" s="157"/>
      <c r="P117" s="157"/>
      <c r="Q117" s="157"/>
      <c r="R117" s="157"/>
      <c r="S117" s="157"/>
      <c r="T117" s="157"/>
    </row>
    <row r="118" spans="1:20" ht="12.9" x14ac:dyDescent="0.2">
      <c r="A118" s="157"/>
      <c r="B118" s="312"/>
      <c r="C118" s="285"/>
      <c r="D118" s="285"/>
      <c r="E118" s="285"/>
      <c r="F118" s="174" t="e">
        <f>$B$11</f>
        <v>#REF!</v>
      </c>
      <c r="G118" s="175">
        <f>$F$11</f>
        <v>300</v>
      </c>
      <c r="H118" s="175">
        <v>5</v>
      </c>
      <c r="I118" s="176"/>
      <c r="J118" s="177">
        <f t="shared" si="5"/>
        <v>0</v>
      </c>
      <c r="K118" s="159">
        <f t="shared" si="6"/>
        <v>0</v>
      </c>
      <c r="L118" s="159">
        <f t="shared" si="7"/>
        <v>0</v>
      </c>
      <c r="M118" s="158"/>
      <c r="N118" s="157"/>
      <c r="O118" s="157"/>
      <c r="P118" s="157"/>
      <c r="Q118" s="157"/>
      <c r="R118" s="157"/>
      <c r="S118" s="157"/>
      <c r="T118" s="157"/>
    </row>
    <row r="119" spans="1:20" ht="12.9" x14ac:dyDescent="0.2">
      <c r="A119" s="157"/>
      <c r="B119" s="342" t="s">
        <v>345</v>
      </c>
      <c r="C119" s="281"/>
      <c r="D119" s="281"/>
      <c r="E119" s="281"/>
      <c r="F119" s="167" t="e">
        <f>$B$5</f>
        <v>#REF!</v>
      </c>
      <c r="G119" s="168">
        <f>$F$5</f>
        <v>1200</v>
      </c>
      <c r="H119" s="168">
        <v>5</v>
      </c>
      <c r="I119" s="169"/>
      <c r="J119" s="173">
        <f t="shared" si="5"/>
        <v>0</v>
      </c>
      <c r="K119" s="159">
        <f t="shared" si="6"/>
        <v>0</v>
      </c>
      <c r="L119" s="159">
        <f t="shared" si="7"/>
        <v>0</v>
      </c>
      <c r="M119" s="158"/>
      <c r="N119" s="157"/>
      <c r="O119" s="157"/>
      <c r="P119" s="157"/>
      <c r="Q119" s="157"/>
      <c r="R119" s="157"/>
      <c r="S119" s="157"/>
      <c r="T119" s="157"/>
    </row>
    <row r="120" spans="1:20" ht="12.9" x14ac:dyDescent="0.2">
      <c r="A120" s="157"/>
      <c r="B120" s="343"/>
      <c r="C120" s="242"/>
      <c r="D120" s="242"/>
      <c r="E120" s="242"/>
      <c r="F120" s="157" t="e">
        <f>$B$6</f>
        <v>#REF!</v>
      </c>
      <c r="G120" s="171">
        <f>$F$6</f>
        <v>1200</v>
      </c>
      <c r="H120" s="171">
        <v>5</v>
      </c>
      <c r="I120" s="172"/>
      <c r="J120" s="173">
        <f t="shared" si="5"/>
        <v>0</v>
      </c>
      <c r="K120" s="159">
        <f t="shared" si="6"/>
        <v>0</v>
      </c>
      <c r="L120" s="159">
        <f t="shared" si="7"/>
        <v>0</v>
      </c>
      <c r="M120" s="158"/>
      <c r="N120" s="157"/>
      <c r="O120" s="157"/>
      <c r="P120" s="157"/>
      <c r="Q120" s="157"/>
      <c r="R120" s="157"/>
      <c r="S120" s="157"/>
      <c r="T120" s="157"/>
    </row>
    <row r="121" spans="1:20" ht="12.9" x14ac:dyDescent="0.2">
      <c r="A121" s="157"/>
      <c r="B121" s="343"/>
      <c r="C121" s="242"/>
      <c r="D121" s="242"/>
      <c r="E121" s="242"/>
      <c r="F121" s="157" t="e">
        <f>$B$7</f>
        <v>#REF!</v>
      </c>
      <c r="G121" s="171">
        <f>$F$7</f>
        <v>450</v>
      </c>
      <c r="H121" s="171">
        <v>5</v>
      </c>
      <c r="I121" s="172"/>
      <c r="J121" s="173">
        <f t="shared" si="5"/>
        <v>0</v>
      </c>
      <c r="K121" s="159">
        <f t="shared" si="6"/>
        <v>0</v>
      </c>
      <c r="L121" s="159">
        <f t="shared" si="7"/>
        <v>0</v>
      </c>
      <c r="M121" s="158"/>
      <c r="N121" s="157"/>
      <c r="O121" s="157"/>
      <c r="P121" s="157"/>
      <c r="Q121" s="157"/>
      <c r="R121" s="157"/>
      <c r="S121" s="157"/>
      <c r="T121" s="157"/>
    </row>
    <row r="122" spans="1:20" ht="12.9" x14ac:dyDescent="0.2">
      <c r="A122" s="157"/>
      <c r="B122" s="343"/>
      <c r="C122" s="242"/>
      <c r="D122" s="242"/>
      <c r="E122" s="242"/>
      <c r="F122" s="157" t="e">
        <f>$B$8</f>
        <v>#REF!</v>
      </c>
      <c r="G122" s="171">
        <f>$F$8</f>
        <v>2500</v>
      </c>
      <c r="H122" s="171">
        <v>5</v>
      </c>
      <c r="I122" s="172"/>
      <c r="J122" s="173">
        <f t="shared" si="5"/>
        <v>0</v>
      </c>
      <c r="K122" s="159">
        <f t="shared" si="6"/>
        <v>0</v>
      </c>
      <c r="L122" s="159">
        <f t="shared" si="7"/>
        <v>0</v>
      </c>
      <c r="M122" s="158"/>
      <c r="N122" s="157"/>
      <c r="O122" s="157"/>
      <c r="P122" s="157"/>
      <c r="Q122" s="157"/>
      <c r="R122" s="157"/>
      <c r="S122" s="157"/>
      <c r="T122" s="157"/>
    </row>
    <row r="123" spans="1:20" ht="12.9" x14ac:dyDescent="0.2">
      <c r="A123" s="157"/>
      <c r="B123" s="343"/>
      <c r="C123" s="242"/>
      <c r="D123" s="242"/>
      <c r="E123" s="242"/>
      <c r="F123" s="157" t="e">
        <f>$B$9</f>
        <v>#REF!</v>
      </c>
      <c r="G123" s="171">
        <f>$F$9</f>
        <v>1800</v>
      </c>
      <c r="H123" s="171">
        <v>5</v>
      </c>
      <c r="I123" s="172"/>
      <c r="J123" s="173">
        <f t="shared" si="5"/>
        <v>0</v>
      </c>
      <c r="K123" s="159">
        <f t="shared" si="6"/>
        <v>0</v>
      </c>
      <c r="L123" s="159">
        <f t="shared" si="7"/>
        <v>0</v>
      </c>
      <c r="M123" s="158"/>
      <c r="N123" s="157"/>
      <c r="O123" s="157"/>
      <c r="P123" s="157"/>
      <c r="Q123" s="157"/>
      <c r="R123" s="157"/>
      <c r="S123" s="157"/>
      <c r="T123" s="157"/>
    </row>
    <row r="124" spans="1:20" ht="12.9" x14ac:dyDescent="0.2">
      <c r="A124" s="157"/>
      <c r="B124" s="343"/>
      <c r="C124" s="242"/>
      <c r="D124" s="242"/>
      <c r="E124" s="242"/>
      <c r="F124" s="157" t="e">
        <f>$B$10</f>
        <v>#REF!</v>
      </c>
      <c r="G124" s="171">
        <f>$F$10</f>
        <v>1500</v>
      </c>
      <c r="H124" s="171">
        <v>5</v>
      </c>
      <c r="I124" s="172"/>
      <c r="J124" s="173">
        <f t="shared" si="5"/>
        <v>0</v>
      </c>
      <c r="K124" s="159">
        <f t="shared" si="6"/>
        <v>0</v>
      </c>
      <c r="L124" s="159">
        <f t="shared" si="7"/>
        <v>0</v>
      </c>
      <c r="M124" s="158"/>
      <c r="N124" s="157"/>
      <c r="O124" s="157"/>
      <c r="P124" s="157"/>
      <c r="Q124" s="157"/>
      <c r="R124" s="157"/>
      <c r="S124" s="157"/>
      <c r="T124" s="157"/>
    </row>
    <row r="125" spans="1:20" ht="12.9" x14ac:dyDescent="0.2">
      <c r="A125" s="157"/>
      <c r="B125" s="312"/>
      <c r="C125" s="285"/>
      <c r="D125" s="285"/>
      <c r="E125" s="285"/>
      <c r="F125" s="174" t="e">
        <f>$B$11</f>
        <v>#REF!</v>
      </c>
      <c r="G125" s="175">
        <f>$F$11</f>
        <v>300</v>
      </c>
      <c r="H125" s="175">
        <v>5</v>
      </c>
      <c r="I125" s="176"/>
      <c r="J125" s="177">
        <f t="shared" si="5"/>
        <v>0</v>
      </c>
      <c r="K125" s="159">
        <f t="shared" si="6"/>
        <v>0</v>
      </c>
      <c r="L125" s="159">
        <f t="shared" si="7"/>
        <v>0</v>
      </c>
      <c r="M125" s="158"/>
      <c r="N125" s="157"/>
      <c r="O125" s="157"/>
      <c r="P125" s="157"/>
      <c r="Q125" s="157"/>
      <c r="R125" s="157"/>
      <c r="S125" s="157"/>
      <c r="T125" s="157"/>
    </row>
    <row r="126" spans="1:20" ht="12.9" x14ac:dyDescent="0.2">
      <c r="A126" s="157"/>
      <c r="B126" s="342" t="s">
        <v>346</v>
      </c>
      <c r="C126" s="281"/>
      <c r="D126" s="281"/>
      <c r="E126" s="281"/>
      <c r="F126" s="167" t="e">
        <f>$B$5</f>
        <v>#REF!</v>
      </c>
      <c r="G126" s="168">
        <f>$F$5</f>
        <v>1200</v>
      </c>
      <c r="H126" s="168">
        <v>5</v>
      </c>
      <c r="I126" s="169"/>
      <c r="J126" s="173">
        <f t="shared" si="5"/>
        <v>0</v>
      </c>
      <c r="K126" s="159">
        <f t="shared" si="6"/>
        <v>0</v>
      </c>
      <c r="L126" s="159">
        <f t="shared" si="7"/>
        <v>0</v>
      </c>
      <c r="M126" s="158"/>
      <c r="N126" s="157"/>
      <c r="O126" s="157"/>
      <c r="P126" s="157"/>
      <c r="Q126" s="157"/>
      <c r="R126" s="157"/>
      <c r="S126" s="157"/>
      <c r="T126" s="157"/>
    </row>
    <row r="127" spans="1:20" ht="12.9" x14ac:dyDescent="0.2">
      <c r="A127" s="157"/>
      <c r="B127" s="343"/>
      <c r="C127" s="242"/>
      <c r="D127" s="242"/>
      <c r="E127" s="242"/>
      <c r="F127" s="157" t="e">
        <f>$B$6</f>
        <v>#REF!</v>
      </c>
      <c r="G127" s="171">
        <f>$F$6</f>
        <v>1200</v>
      </c>
      <c r="H127" s="171">
        <v>5</v>
      </c>
      <c r="I127" s="172"/>
      <c r="J127" s="173">
        <f t="shared" si="5"/>
        <v>0</v>
      </c>
      <c r="K127" s="159">
        <f t="shared" si="6"/>
        <v>0</v>
      </c>
      <c r="L127" s="159">
        <f t="shared" si="7"/>
        <v>0</v>
      </c>
      <c r="M127" s="158"/>
      <c r="N127" s="157"/>
      <c r="O127" s="157"/>
      <c r="P127" s="157"/>
      <c r="Q127" s="157"/>
      <c r="R127" s="157"/>
      <c r="S127" s="157"/>
      <c r="T127" s="157"/>
    </row>
    <row r="128" spans="1:20" ht="12.9" x14ac:dyDescent="0.2">
      <c r="A128" s="157"/>
      <c r="B128" s="343"/>
      <c r="C128" s="242"/>
      <c r="D128" s="242"/>
      <c r="E128" s="242"/>
      <c r="F128" s="157" t="e">
        <f>$B$7</f>
        <v>#REF!</v>
      </c>
      <c r="G128" s="171">
        <f>$F$7</f>
        <v>450</v>
      </c>
      <c r="H128" s="171">
        <v>5</v>
      </c>
      <c r="I128" s="172"/>
      <c r="J128" s="173">
        <f t="shared" si="5"/>
        <v>0</v>
      </c>
      <c r="K128" s="159">
        <f t="shared" si="6"/>
        <v>0</v>
      </c>
      <c r="L128" s="159">
        <f t="shared" si="7"/>
        <v>0</v>
      </c>
      <c r="M128" s="158"/>
      <c r="N128" s="157"/>
      <c r="O128" s="157"/>
      <c r="P128" s="157"/>
      <c r="Q128" s="157"/>
      <c r="R128" s="157"/>
      <c r="S128" s="157"/>
      <c r="T128" s="157"/>
    </row>
    <row r="129" spans="1:20" ht="12.9" x14ac:dyDescent="0.2">
      <c r="A129" s="157"/>
      <c r="B129" s="343"/>
      <c r="C129" s="242"/>
      <c r="D129" s="242"/>
      <c r="E129" s="242"/>
      <c r="F129" s="157" t="e">
        <f>$B$8</f>
        <v>#REF!</v>
      </c>
      <c r="G129" s="171">
        <f>$F$8</f>
        <v>2500</v>
      </c>
      <c r="H129" s="171">
        <v>5</v>
      </c>
      <c r="I129" s="172"/>
      <c r="J129" s="173">
        <f t="shared" si="5"/>
        <v>0</v>
      </c>
      <c r="K129" s="159">
        <f t="shared" si="6"/>
        <v>0</v>
      </c>
      <c r="L129" s="159">
        <f t="shared" si="7"/>
        <v>0</v>
      </c>
      <c r="M129" s="158"/>
      <c r="N129" s="157"/>
      <c r="O129" s="157"/>
      <c r="P129" s="157"/>
      <c r="Q129" s="157"/>
      <c r="R129" s="157"/>
      <c r="S129" s="157"/>
      <c r="T129" s="157"/>
    </row>
    <row r="130" spans="1:20" ht="12.9" x14ac:dyDescent="0.2">
      <c r="A130" s="157"/>
      <c r="B130" s="343"/>
      <c r="C130" s="242"/>
      <c r="D130" s="242"/>
      <c r="E130" s="242"/>
      <c r="F130" s="157" t="e">
        <f>$B$9</f>
        <v>#REF!</v>
      </c>
      <c r="G130" s="171">
        <f>$F$9</f>
        <v>1800</v>
      </c>
      <c r="H130" s="171">
        <v>5</v>
      </c>
      <c r="I130" s="172"/>
      <c r="J130" s="173">
        <f t="shared" si="5"/>
        <v>0</v>
      </c>
      <c r="K130" s="159">
        <f t="shared" si="6"/>
        <v>0</v>
      </c>
      <c r="L130" s="159">
        <f t="shared" si="7"/>
        <v>0</v>
      </c>
      <c r="M130" s="158"/>
      <c r="N130" s="157"/>
      <c r="O130" s="157"/>
      <c r="P130" s="157"/>
      <c r="Q130" s="157"/>
      <c r="R130" s="157"/>
      <c r="S130" s="157"/>
      <c r="T130" s="157"/>
    </row>
    <row r="131" spans="1:20" ht="12.9" x14ac:dyDescent="0.2">
      <c r="A131" s="157"/>
      <c r="B131" s="343"/>
      <c r="C131" s="242"/>
      <c r="D131" s="242"/>
      <c r="E131" s="242"/>
      <c r="F131" s="157" t="e">
        <f>$B$10</f>
        <v>#REF!</v>
      </c>
      <c r="G131" s="171">
        <f>$F$10</f>
        <v>1500</v>
      </c>
      <c r="H131" s="171">
        <v>5</v>
      </c>
      <c r="I131" s="172"/>
      <c r="J131" s="173">
        <f t="shared" si="5"/>
        <v>0</v>
      </c>
      <c r="K131" s="159">
        <f t="shared" si="6"/>
        <v>0</v>
      </c>
      <c r="L131" s="159">
        <f t="shared" si="7"/>
        <v>0</v>
      </c>
      <c r="M131" s="158"/>
      <c r="N131" s="157"/>
      <c r="O131" s="157"/>
      <c r="P131" s="157"/>
      <c r="Q131" s="157"/>
      <c r="R131" s="157"/>
      <c r="S131" s="157"/>
      <c r="T131" s="157"/>
    </row>
    <row r="132" spans="1:20" ht="12.9" x14ac:dyDescent="0.2">
      <c r="A132" s="157"/>
      <c r="B132" s="312"/>
      <c r="C132" s="285"/>
      <c r="D132" s="285"/>
      <c r="E132" s="285"/>
      <c r="F132" s="174" t="e">
        <f>$B$11</f>
        <v>#REF!</v>
      </c>
      <c r="G132" s="175">
        <f>$F$11</f>
        <v>300</v>
      </c>
      <c r="H132" s="175">
        <v>5</v>
      </c>
      <c r="I132" s="176"/>
      <c r="J132" s="177">
        <f t="shared" si="5"/>
        <v>0</v>
      </c>
      <c r="K132" s="159">
        <f t="shared" si="6"/>
        <v>0</v>
      </c>
      <c r="L132" s="159">
        <f t="shared" si="7"/>
        <v>0</v>
      </c>
      <c r="M132" s="158"/>
      <c r="N132" s="157"/>
      <c r="O132" s="157"/>
      <c r="P132" s="157"/>
      <c r="Q132" s="157"/>
      <c r="R132" s="157"/>
      <c r="S132" s="157"/>
      <c r="T132" s="157"/>
    </row>
    <row r="133" spans="1:20" ht="12.9" x14ac:dyDescent="0.2">
      <c r="A133" s="157"/>
      <c r="B133" s="342" t="s">
        <v>347</v>
      </c>
      <c r="C133" s="281"/>
      <c r="D133" s="281"/>
      <c r="E133" s="281"/>
      <c r="F133" s="167" t="e">
        <f>$B$5</f>
        <v>#REF!</v>
      </c>
      <c r="G133" s="168">
        <f>$F$5</f>
        <v>1200</v>
      </c>
      <c r="H133" s="171">
        <v>10</v>
      </c>
      <c r="I133" s="172"/>
      <c r="J133" s="173">
        <f t="shared" si="5"/>
        <v>0</v>
      </c>
      <c r="K133" s="159">
        <f t="shared" si="6"/>
        <v>0</v>
      </c>
      <c r="L133" s="159">
        <f t="shared" si="7"/>
        <v>0</v>
      </c>
      <c r="M133" s="158"/>
      <c r="N133" s="157"/>
      <c r="O133" s="157"/>
      <c r="P133" s="157"/>
      <c r="Q133" s="157"/>
      <c r="R133" s="157"/>
      <c r="S133" s="157"/>
      <c r="T133" s="157"/>
    </row>
    <row r="134" spans="1:20" ht="12.9" x14ac:dyDescent="0.2">
      <c r="A134" s="157"/>
      <c r="B134" s="343"/>
      <c r="C134" s="242"/>
      <c r="D134" s="242"/>
      <c r="E134" s="242"/>
      <c r="F134" s="157" t="e">
        <f>$B$6</f>
        <v>#REF!</v>
      </c>
      <c r="G134" s="171">
        <f>$F$6</f>
        <v>1200</v>
      </c>
      <c r="H134" s="171">
        <v>10</v>
      </c>
      <c r="I134" s="172"/>
      <c r="J134" s="173">
        <f t="shared" si="5"/>
        <v>0</v>
      </c>
      <c r="K134" s="159">
        <f t="shared" si="6"/>
        <v>0</v>
      </c>
      <c r="L134" s="159">
        <f t="shared" si="7"/>
        <v>0</v>
      </c>
      <c r="M134" s="158"/>
      <c r="N134" s="157"/>
      <c r="O134" s="157"/>
      <c r="P134" s="157"/>
      <c r="Q134" s="157"/>
      <c r="R134" s="157"/>
      <c r="S134" s="157"/>
      <c r="T134" s="157"/>
    </row>
    <row r="135" spans="1:20" ht="12.9" x14ac:dyDescent="0.2">
      <c r="A135" s="157"/>
      <c r="B135" s="343"/>
      <c r="C135" s="242"/>
      <c r="D135" s="242"/>
      <c r="E135" s="242"/>
      <c r="F135" s="157" t="e">
        <f>$B$7</f>
        <v>#REF!</v>
      </c>
      <c r="G135" s="171">
        <f>$F$7</f>
        <v>450</v>
      </c>
      <c r="H135" s="171">
        <v>10</v>
      </c>
      <c r="I135" s="172"/>
      <c r="J135" s="173">
        <f t="shared" si="5"/>
        <v>0</v>
      </c>
      <c r="K135" s="159">
        <f t="shared" si="6"/>
        <v>0</v>
      </c>
      <c r="L135" s="159">
        <f t="shared" si="7"/>
        <v>0</v>
      </c>
      <c r="M135" s="158"/>
      <c r="N135" s="157"/>
      <c r="O135" s="157"/>
      <c r="P135" s="157"/>
      <c r="Q135" s="157"/>
      <c r="R135" s="157"/>
      <c r="S135" s="157"/>
      <c r="T135" s="157"/>
    </row>
    <row r="136" spans="1:20" ht="12.9" x14ac:dyDescent="0.2">
      <c r="A136" s="157"/>
      <c r="B136" s="343"/>
      <c r="C136" s="242"/>
      <c r="D136" s="242"/>
      <c r="E136" s="242"/>
      <c r="F136" s="157" t="e">
        <f>$B$8</f>
        <v>#REF!</v>
      </c>
      <c r="G136" s="171">
        <f>$F$8</f>
        <v>2500</v>
      </c>
      <c r="H136" s="171">
        <v>10</v>
      </c>
      <c r="I136" s="172"/>
      <c r="J136" s="173">
        <f t="shared" si="5"/>
        <v>0</v>
      </c>
      <c r="K136" s="159">
        <f t="shared" si="6"/>
        <v>0</v>
      </c>
      <c r="L136" s="159">
        <f t="shared" si="7"/>
        <v>0</v>
      </c>
      <c r="M136" s="158"/>
      <c r="N136" s="157"/>
      <c r="O136" s="157"/>
      <c r="P136" s="157"/>
      <c r="Q136" s="157"/>
      <c r="R136" s="157"/>
      <c r="S136" s="157"/>
      <c r="T136" s="157"/>
    </row>
    <row r="137" spans="1:20" ht="12.9" x14ac:dyDescent="0.2">
      <c r="A137" s="157"/>
      <c r="B137" s="343"/>
      <c r="C137" s="242"/>
      <c r="D137" s="242"/>
      <c r="E137" s="242"/>
      <c r="F137" s="157" t="e">
        <f>$B$9</f>
        <v>#REF!</v>
      </c>
      <c r="G137" s="171">
        <f>$F$9</f>
        <v>1800</v>
      </c>
      <c r="H137" s="171">
        <v>10</v>
      </c>
      <c r="I137" s="172"/>
      <c r="J137" s="173">
        <f t="shared" si="5"/>
        <v>0</v>
      </c>
      <c r="K137" s="159">
        <f t="shared" si="6"/>
        <v>0</v>
      </c>
      <c r="L137" s="159">
        <f t="shared" si="7"/>
        <v>0</v>
      </c>
      <c r="M137" s="158"/>
      <c r="N137" s="157"/>
      <c r="O137" s="157"/>
      <c r="P137" s="157"/>
      <c r="Q137" s="157"/>
      <c r="R137" s="157"/>
      <c r="S137" s="157"/>
      <c r="T137" s="157"/>
    </row>
    <row r="138" spans="1:20" ht="12.9" x14ac:dyDescent="0.2">
      <c r="A138" s="157"/>
      <c r="B138" s="343"/>
      <c r="C138" s="242"/>
      <c r="D138" s="242"/>
      <c r="E138" s="242"/>
      <c r="F138" s="157" t="e">
        <f>$B$10</f>
        <v>#REF!</v>
      </c>
      <c r="G138" s="171">
        <f>$F$10</f>
        <v>1500</v>
      </c>
      <c r="H138" s="171">
        <v>10</v>
      </c>
      <c r="I138" s="172"/>
      <c r="J138" s="173">
        <f t="shared" si="5"/>
        <v>0</v>
      </c>
      <c r="K138" s="159">
        <f t="shared" si="6"/>
        <v>0</v>
      </c>
      <c r="L138" s="159">
        <f t="shared" si="7"/>
        <v>0</v>
      </c>
      <c r="M138" s="158"/>
      <c r="N138" s="157"/>
      <c r="O138" s="157"/>
      <c r="P138" s="157"/>
      <c r="Q138" s="157"/>
      <c r="R138" s="157"/>
      <c r="S138" s="157"/>
      <c r="T138" s="157"/>
    </row>
    <row r="139" spans="1:20" ht="12.9" x14ac:dyDescent="0.2">
      <c r="A139" s="157"/>
      <c r="B139" s="312"/>
      <c r="C139" s="285"/>
      <c r="D139" s="285"/>
      <c r="E139" s="285"/>
      <c r="F139" s="174" t="e">
        <f>$B$11</f>
        <v>#REF!</v>
      </c>
      <c r="G139" s="175">
        <f>$F$11</f>
        <v>300</v>
      </c>
      <c r="H139" s="175">
        <v>10</v>
      </c>
      <c r="I139" s="176"/>
      <c r="J139" s="177">
        <f t="shared" si="5"/>
        <v>0</v>
      </c>
      <c r="K139" s="159">
        <f t="shared" si="6"/>
        <v>0</v>
      </c>
      <c r="L139" s="159">
        <f t="shared" si="7"/>
        <v>0</v>
      </c>
      <c r="M139" s="158"/>
      <c r="N139" s="157"/>
      <c r="O139" s="157"/>
      <c r="P139" s="157"/>
      <c r="Q139" s="157"/>
      <c r="R139" s="157"/>
      <c r="S139" s="157"/>
      <c r="T139" s="157"/>
    </row>
    <row r="140" spans="1:20" ht="12.9" x14ac:dyDescent="0.2">
      <c r="A140" s="157"/>
      <c r="B140" s="342" t="s">
        <v>348</v>
      </c>
      <c r="C140" s="281"/>
      <c r="D140" s="281"/>
      <c r="E140" s="281"/>
      <c r="F140" s="167" t="e">
        <f>$B$5</f>
        <v>#REF!</v>
      </c>
      <c r="G140" s="168">
        <f>$F$5</f>
        <v>1200</v>
      </c>
      <c r="H140" s="168">
        <v>5</v>
      </c>
      <c r="I140" s="169"/>
      <c r="J140" s="173">
        <f t="shared" si="5"/>
        <v>0</v>
      </c>
      <c r="K140" s="159">
        <f t="shared" si="6"/>
        <v>0</v>
      </c>
      <c r="L140" s="159">
        <f t="shared" si="7"/>
        <v>0</v>
      </c>
      <c r="M140" s="158"/>
      <c r="N140" s="157"/>
      <c r="O140" s="157"/>
      <c r="P140" s="157"/>
      <c r="Q140" s="157"/>
      <c r="R140" s="157"/>
      <c r="S140" s="157"/>
      <c r="T140" s="157"/>
    </row>
    <row r="141" spans="1:20" ht="12.9" x14ac:dyDescent="0.2">
      <c r="A141" s="157"/>
      <c r="B141" s="343"/>
      <c r="C141" s="242"/>
      <c r="D141" s="242"/>
      <c r="E141" s="242"/>
      <c r="F141" s="157" t="e">
        <f>$B$6</f>
        <v>#REF!</v>
      </c>
      <c r="G141" s="171">
        <f>$F$6</f>
        <v>1200</v>
      </c>
      <c r="H141" s="171">
        <v>5</v>
      </c>
      <c r="I141" s="172"/>
      <c r="J141" s="173">
        <f t="shared" si="5"/>
        <v>0</v>
      </c>
      <c r="K141" s="159">
        <f t="shared" si="6"/>
        <v>0</v>
      </c>
      <c r="L141" s="159">
        <f t="shared" si="7"/>
        <v>0</v>
      </c>
      <c r="M141" s="158"/>
      <c r="N141" s="157"/>
      <c r="O141" s="157"/>
      <c r="P141" s="157"/>
      <c r="Q141" s="157"/>
      <c r="R141" s="157"/>
      <c r="S141" s="157"/>
      <c r="T141" s="157"/>
    </row>
    <row r="142" spans="1:20" ht="12.9" x14ac:dyDescent="0.2">
      <c r="A142" s="157"/>
      <c r="B142" s="343"/>
      <c r="C142" s="242"/>
      <c r="D142" s="242"/>
      <c r="E142" s="242"/>
      <c r="F142" s="157" t="e">
        <f>$B$7</f>
        <v>#REF!</v>
      </c>
      <c r="G142" s="171">
        <f>$F$7</f>
        <v>450</v>
      </c>
      <c r="H142" s="171">
        <v>5</v>
      </c>
      <c r="I142" s="172"/>
      <c r="J142" s="173">
        <f t="shared" si="5"/>
        <v>0</v>
      </c>
      <c r="K142" s="159">
        <f t="shared" si="6"/>
        <v>0</v>
      </c>
      <c r="L142" s="159">
        <f t="shared" si="7"/>
        <v>0</v>
      </c>
      <c r="M142" s="158"/>
      <c r="N142" s="157"/>
      <c r="O142" s="157"/>
      <c r="P142" s="157"/>
      <c r="Q142" s="157"/>
      <c r="R142" s="157"/>
      <c r="S142" s="157"/>
      <c r="T142" s="157"/>
    </row>
    <row r="143" spans="1:20" ht="12.9" x14ac:dyDescent="0.2">
      <c r="A143" s="157"/>
      <c r="B143" s="343"/>
      <c r="C143" s="242"/>
      <c r="D143" s="242"/>
      <c r="E143" s="242"/>
      <c r="F143" s="157" t="e">
        <f>$B$8</f>
        <v>#REF!</v>
      </c>
      <c r="G143" s="171">
        <f>$F$8</f>
        <v>2500</v>
      </c>
      <c r="H143" s="171">
        <v>5</v>
      </c>
      <c r="I143" s="172"/>
      <c r="J143" s="173">
        <f t="shared" si="5"/>
        <v>0</v>
      </c>
      <c r="K143" s="159">
        <f t="shared" si="6"/>
        <v>0</v>
      </c>
      <c r="L143" s="159">
        <f t="shared" si="7"/>
        <v>0</v>
      </c>
      <c r="M143" s="158"/>
      <c r="N143" s="157"/>
      <c r="O143" s="157"/>
      <c r="P143" s="157"/>
      <c r="Q143" s="157"/>
      <c r="R143" s="157"/>
      <c r="S143" s="157"/>
      <c r="T143" s="157"/>
    </row>
    <row r="144" spans="1:20" ht="12.9" x14ac:dyDescent="0.2">
      <c r="A144" s="157"/>
      <c r="B144" s="343"/>
      <c r="C144" s="242"/>
      <c r="D144" s="242"/>
      <c r="E144" s="242"/>
      <c r="F144" s="157" t="e">
        <f>$B$9</f>
        <v>#REF!</v>
      </c>
      <c r="G144" s="171">
        <f>$F$9</f>
        <v>1800</v>
      </c>
      <c r="H144" s="171">
        <v>5</v>
      </c>
      <c r="I144" s="172"/>
      <c r="J144" s="173">
        <f t="shared" si="5"/>
        <v>0</v>
      </c>
      <c r="K144" s="159">
        <f t="shared" si="6"/>
        <v>0</v>
      </c>
      <c r="L144" s="159">
        <f t="shared" si="7"/>
        <v>0</v>
      </c>
      <c r="M144" s="158"/>
      <c r="N144" s="157"/>
      <c r="O144" s="157"/>
      <c r="P144" s="157"/>
      <c r="Q144" s="157"/>
      <c r="R144" s="157"/>
      <c r="S144" s="157"/>
      <c r="T144" s="157"/>
    </row>
    <row r="145" spans="1:20" ht="12.9" x14ac:dyDescent="0.2">
      <c r="A145" s="157"/>
      <c r="B145" s="343"/>
      <c r="C145" s="242"/>
      <c r="D145" s="242"/>
      <c r="E145" s="242"/>
      <c r="F145" s="157" t="e">
        <f>$B$10</f>
        <v>#REF!</v>
      </c>
      <c r="G145" s="171">
        <f>$F$10</f>
        <v>1500</v>
      </c>
      <c r="H145" s="171">
        <v>5</v>
      </c>
      <c r="I145" s="172"/>
      <c r="J145" s="173">
        <f t="shared" si="5"/>
        <v>0</v>
      </c>
      <c r="K145" s="159">
        <f t="shared" si="6"/>
        <v>0</v>
      </c>
      <c r="L145" s="159">
        <f t="shared" si="7"/>
        <v>0</v>
      </c>
      <c r="M145" s="158"/>
      <c r="N145" s="157"/>
      <c r="O145" s="157"/>
      <c r="P145" s="157"/>
      <c r="Q145" s="157"/>
      <c r="R145" s="157"/>
      <c r="S145" s="157"/>
      <c r="T145" s="157"/>
    </row>
    <row r="146" spans="1:20" ht="12.9" x14ac:dyDescent="0.2">
      <c r="A146" s="157"/>
      <c r="B146" s="312"/>
      <c r="C146" s="285"/>
      <c r="D146" s="285"/>
      <c r="E146" s="285"/>
      <c r="F146" s="174" t="e">
        <f>$B$11</f>
        <v>#REF!</v>
      </c>
      <c r="G146" s="175">
        <f>$F$11</f>
        <v>300</v>
      </c>
      <c r="H146" s="175">
        <v>5</v>
      </c>
      <c r="I146" s="176"/>
      <c r="J146" s="177">
        <f t="shared" si="5"/>
        <v>0</v>
      </c>
      <c r="K146" s="159">
        <f t="shared" si="6"/>
        <v>0</v>
      </c>
      <c r="L146" s="159">
        <f t="shared" si="7"/>
        <v>0</v>
      </c>
      <c r="M146" s="158"/>
      <c r="N146" s="157"/>
      <c r="O146" s="157"/>
      <c r="P146" s="157"/>
      <c r="Q146" s="157"/>
      <c r="R146" s="157"/>
      <c r="S146" s="157"/>
      <c r="T146" s="157"/>
    </row>
    <row r="147" spans="1:20" ht="12.9" x14ac:dyDescent="0.2">
      <c r="A147" s="157"/>
      <c r="B147" s="342" t="s">
        <v>349</v>
      </c>
      <c r="C147" s="281"/>
      <c r="D147" s="281"/>
      <c r="E147" s="281"/>
      <c r="F147" s="167" t="e">
        <f>$B$5</f>
        <v>#REF!</v>
      </c>
      <c r="G147" s="168">
        <f>$F$5</f>
        <v>1200</v>
      </c>
      <c r="H147" s="168">
        <v>5</v>
      </c>
      <c r="I147" s="169"/>
      <c r="J147" s="173">
        <f t="shared" si="5"/>
        <v>0</v>
      </c>
      <c r="K147" s="159">
        <f t="shared" si="6"/>
        <v>0</v>
      </c>
      <c r="L147" s="159">
        <f t="shared" si="7"/>
        <v>0</v>
      </c>
      <c r="M147" s="158"/>
      <c r="N147" s="157"/>
      <c r="O147" s="157"/>
      <c r="P147" s="157"/>
      <c r="Q147" s="157"/>
      <c r="R147" s="157"/>
      <c r="S147" s="157"/>
      <c r="T147" s="157"/>
    </row>
    <row r="148" spans="1:20" ht="12.9" x14ac:dyDescent="0.2">
      <c r="A148" s="157"/>
      <c r="B148" s="343"/>
      <c r="C148" s="242"/>
      <c r="D148" s="242"/>
      <c r="E148" s="242"/>
      <c r="F148" s="157" t="e">
        <f>$B$6</f>
        <v>#REF!</v>
      </c>
      <c r="G148" s="171">
        <f>$F$6</f>
        <v>1200</v>
      </c>
      <c r="H148" s="171">
        <v>5</v>
      </c>
      <c r="I148" s="172"/>
      <c r="J148" s="173">
        <f t="shared" si="5"/>
        <v>0</v>
      </c>
      <c r="K148" s="159">
        <f t="shared" si="6"/>
        <v>0</v>
      </c>
      <c r="L148" s="159">
        <f t="shared" si="7"/>
        <v>0</v>
      </c>
      <c r="M148" s="158"/>
      <c r="N148" s="157"/>
      <c r="O148" s="157"/>
      <c r="P148" s="157"/>
      <c r="Q148" s="157"/>
      <c r="R148" s="157"/>
      <c r="S148" s="157"/>
      <c r="T148" s="157"/>
    </row>
    <row r="149" spans="1:20" ht="12.9" x14ac:dyDescent="0.2">
      <c r="A149" s="157"/>
      <c r="B149" s="343"/>
      <c r="C149" s="242"/>
      <c r="D149" s="242"/>
      <c r="E149" s="242"/>
      <c r="F149" s="157" t="e">
        <f>$B$7</f>
        <v>#REF!</v>
      </c>
      <c r="G149" s="171">
        <f>$F$7</f>
        <v>450</v>
      </c>
      <c r="H149" s="171">
        <v>5</v>
      </c>
      <c r="I149" s="172"/>
      <c r="J149" s="173">
        <f t="shared" si="5"/>
        <v>0</v>
      </c>
      <c r="K149" s="159">
        <f t="shared" si="6"/>
        <v>0</v>
      </c>
      <c r="L149" s="159">
        <f t="shared" si="7"/>
        <v>0</v>
      </c>
      <c r="M149" s="158"/>
      <c r="N149" s="157"/>
      <c r="O149" s="157"/>
      <c r="P149" s="157"/>
      <c r="Q149" s="157"/>
      <c r="R149" s="157"/>
      <c r="S149" s="157"/>
      <c r="T149" s="157"/>
    </row>
    <row r="150" spans="1:20" ht="12.9" x14ac:dyDescent="0.2">
      <c r="A150" s="157"/>
      <c r="B150" s="343"/>
      <c r="C150" s="242"/>
      <c r="D150" s="242"/>
      <c r="E150" s="242"/>
      <c r="F150" s="157" t="e">
        <f>$B$8</f>
        <v>#REF!</v>
      </c>
      <c r="G150" s="171">
        <f>$F$8</f>
        <v>2500</v>
      </c>
      <c r="H150" s="171">
        <v>5</v>
      </c>
      <c r="I150" s="172"/>
      <c r="J150" s="173">
        <f t="shared" si="5"/>
        <v>0</v>
      </c>
      <c r="K150" s="159">
        <f t="shared" si="6"/>
        <v>0</v>
      </c>
      <c r="L150" s="159">
        <f t="shared" si="7"/>
        <v>0</v>
      </c>
      <c r="M150" s="158"/>
      <c r="N150" s="157"/>
      <c r="O150" s="157"/>
      <c r="P150" s="157"/>
      <c r="Q150" s="157"/>
      <c r="R150" s="157"/>
      <c r="S150" s="157"/>
      <c r="T150" s="157"/>
    </row>
    <row r="151" spans="1:20" ht="12.9" x14ac:dyDescent="0.2">
      <c r="A151" s="157"/>
      <c r="B151" s="343"/>
      <c r="C151" s="242"/>
      <c r="D151" s="242"/>
      <c r="E151" s="242"/>
      <c r="F151" s="157" t="e">
        <f>$B$9</f>
        <v>#REF!</v>
      </c>
      <c r="G151" s="171">
        <f>$F$9</f>
        <v>1800</v>
      </c>
      <c r="H151" s="171">
        <v>5</v>
      </c>
      <c r="I151" s="172"/>
      <c r="J151" s="173">
        <f t="shared" si="5"/>
        <v>0</v>
      </c>
      <c r="K151" s="159">
        <f t="shared" si="6"/>
        <v>0</v>
      </c>
      <c r="L151" s="159">
        <f t="shared" si="7"/>
        <v>0</v>
      </c>
      <c r="M151" s="158"/>
      <c r="N151" s="157"/>
      <c r="O151" s="157"/>
      <c r="P151" s="157"/>
      <c r="Q151" s="157"/>
      <c r="R151" s="157"/>
      <c r="S151" s="157"/>
      <c r="T151" s="157"/>
    </row>
    <row r="152" spans="1:20" ht="12.9" x14ac:dyDescent="0.2">
      <c r="A152" s="157"/>
      <c r="B152" s="343"/>
      <c r="C152" s="242"/>
      <c r="D152" s="242"/>
      <c r="E152" s="242"/>
      <c r="F152" s="157" t="e">
        <f>$B$10</f>
        <v>#REF!</v>
      </c>
      <c r="G152" s="171">
        <f>$F$10</f>
        <v>1500</v>
      </c>
      <c r="H152" s="171">
        <v>5</v>
      </c>
      <c r="I152" s="172"/>
      <c r="J152" s="173">
        <f t="shared" si="5"/>
        <v>0</v>
      </c>
      <c r="K152" s="159">
        <f t="shared" si="6"/>
        <v>0</v>
      </c>
      <c r="L152" s="159">
        <f t="shared" si="7"/>
        <v>0</v>
      </c>
      <c r="M152" s="158"/>
      <c r="N152" s="157"/>
      <c r="O152" s="157"/>
      <c r="P152" s="157"/>
      <c r="Q152" s="157"/>
      <c r="R152" s="157"/>
      <c r="S152" s="157"/>
      <c r="T152" s="157"/>
    </row>
    <row r="153" spans="1:20" ht="12.9" x14ac:dyDescent="0.2">
      <c r="A153" s="157"/>
      <c r="B153" s="312"/>
      <c r="C153" s="285"/>
      <c r="D153" s="285"/>
      <c r="E153" s="285"/>
      <c r="F153" s="174" t="e">
        <f>$B$11</f>
        <v>#REF!</v>
      </c>
      <c r="G153" s="175">
        <f>$F$11</f>
        <v>300</v>
      </c>
      <c r="H153" s="175">
        <v>5</v>
      </c>
      <c r="I153" s="176"/>
      <c r="J153" s="177">
        <f t="shared" si="5"/>
        <v>0</v>
      </c>
      <c r="K153" s="159">
        <f t="shared" si="6"/>
        <v>0</v>
      </c>
      <c r="L153" s="159">
        <f t="shared" si="7"/>
        <v>0</v>
      </c>
      <c r="M153" s="158"/>
      <c r="N153" s="157"/>
      <c r="O153" s="157"/>
      <c r="P153" s="157"/>
      <c r="Q153" s="157"/>
      <c r="R153" s="157"/>
      <c r="S153" s="157"/>
      <c r="T153" s="157"/>
    </row>
    <row r="154" spans="1:20" ht="12.9" x14ac:dyDescent="0.2">
      <c r="A154" s="157"/>
      <c r="B154" s="342" t="s">
        <v>350</v>
      </c>
      <c r="C154" s="281"/>
      <c r="D154" s="281"/>
      <c r="E154" s="281"/>
      <c r="F154" s="167" t="e">
        <f>$B$5</f>
        <v>#REF!</v>
      </c>
      <c r="G154" s="168">
        <f>$F$5</f>
        <v>1200</v>
      </c>
      <c r="H154" s="168">
        <v>5</v>
      </c>
      <c r="I154" s="169"/>
      <c r="J154" s="173">
        <f t="shared" si="5"/>
        <v>0</v>
      </c>
      <c r="K154" s="159">
        <f t="shared" si="6"/>
        <v>0</v>
      </c>
      <c r="L154" s="159">
        <f t="shared" si="7"/>
        <v>0</v>
      </c>
      <c r="M154" s="158"/>
      <c r="N154" s="157"/>
      <c r="O154" s="157"/>
      <c r="P154" s="157"/>
      <c r="Q154" s="157"/>
      <c r="R154" s="157"/>
      <c r="S154" s="157"/>
      <c r="T154" s="157"/>
    </row>
    <row r="155" spans="1:20" ht="12.9" x14ac:dyDescent="0.2">
      <c r="A155" s="157"/>
      <c r="B155" s="343"/>
      <c r="C155" s="242"/>
      <c r="D155" s="242"/>
      <c r="E155" s="242"/>
      <c r="F155" s="157" t="e">
        <f>$B$6</f>
        <v>#REF!</v>
      </c>
      <c r="G155" s="171">
        <f>$F$6</f>
        <v>1200</v>
      </c>
      <c r="H155" s="171">
        <v>5</v>
      </c>
      <c r="I155" s="172"/>
      <c r="J155" s="173">
        <f t="shared" si="5"/>
        <v>0</v>
      </c>
      <c r="K155" s="159">
        <f t="shared" si="6"/>
        <v>0</v>
      </c>
      <c r="L155" s="159">
        <f t="shared" si="7"/>
        <v>0</v>
      </c>
      <c r="M155" s="158"/>
      <c r="N155" s="157"/>
      <c r="O155" s="157"/>
      <c r="P155" s="157"/>
      <c r="Q155" s="157"/>
      <c r="R155" s="157"/>
      <c r="S155" s="157"/>
      <c r="T155" s="157"/>
    </row>
    <row r="156" spans="1:20" ht="12.9" x14ac:dyDescent="0.2">
      <c r="A156" s="157"/>
      <c r="B156" s="343"/>
      <c r="C156" s="242"/>
      <c r="D156" s="242"/>
      <c r="E156" s="242"/>
      <c r="F156" s="157" t="e">
        <f>$B$7</f>
        <v>#REF!</v>
      </c>
      <c r="G156" s="171">
        <f>$F$7</f>
        <v>450</v>
      </c>
      <c r="H156" s="171">
        <v>5</v>
      </c>
      <c r="I156" s="172"/>
      <c r="J156" s="173">
        <f t="shared" si="5"/>
        <v>0</v>
      </c>
      <c r="K156" s="159">
        <f t="shared" si="6"/>
        <v>0</v>
      </c>
      <c r="L156" s="159">
        <f t="shared" si="7"/>
        <v>0</v>
      </c>
      <c r="M156" s="158"/>
      <c r="N156" s="157"/>
      <c r="O156" s="157"/>
      <c r="P156" s="157"/>
      <c r="Q156" s="157"/>
      <c r="R156" s="157"/>
      <c r="S156" s="157"/>
      <c r="T156" s="157"/>
    </row>
    <row r="157" spans="1:20" ht="12.9" x14ac:dyDescent="0.2">
      <c r="A157" s="157"/>
      <c r="B157" s="343"/>
      <c r="C157" s="242"/>
      <c r="D157" s="242"/>
      <c r="E157" s="242"/>
      <c r="F157" s="157" t="e">
        <f>$B$8</f>
        <v>#REF!</v>
      </c>
      <c r="G157" s="171">
        <f>$F$8</f>
        <v>2500</v>
      </c>
      <c r="H157" s="171">
        <v>5</v>
      </c>
      <c r="I157" s="172"/>
      <c r="J157" s="173">
        <f t="shared" si="5"/>
        <v>0</v>
      </c>
      <c r="K157" s="159">
        <f t="shared" si="6"/>
        <v>0</v>
      </c>
      <c r="L157" s="159">
        <f t="shared" si="7"/>
        <v>0</v>
      </c>
      <c r="M157" s="158"/>
      <c r="N157" s="157"/>
      <c r="O157" s="157"/>
      <c r="P157" s="157"/>
      <c r="Q157" s="157"/>
      <c r="R157" s="157"/>
      <c r="S157" s="157"/>
      <c r="T157" s="157"/>
    </row>
    <row r="158" spans="1:20" ht="12.9" x14ac:dyDescent="0.2">
      <c r="A158" s="157"/>
      <c r="B158" s="343"/>
      <c r="C158" s="242"/>
      <c r="D158" s="242"/>
      <c r="E158" s="242"/>
      <c r="F158" s="157" t="e">
        <f>$B$9</f>
        <v>#REF!</v>
      </c>
      <c r="G158" s="171">
        <f>$F$9</f>
        <v>1800</v>
      </c>
      <c r="H158" s="171">
        <v>5</v>
      </c>
      <c r="I158" s="172"/>
      <c r="J158" s="173">
        <f t="shared" si="5"/>
        <v>0</v>
      </c>
      <c r="K158" s="159">
        <f t="shared" si="6"/>
        <v>0</v>
      </c>
      <c r="L158" s="159">
        <f t="shared" si="7"/>
        <v>0</v>
      </c>
      <c r="M158" s="158"/>
      <c r="N158" s="157"/>
      <c r="O158" s="157"/>
      <c r="P158" s="157"/>
      <c r="Q158" s="157"/>
      <c r="R158" s="157"/>
      <c r="S158" s="157"/>
      <c r="T158" s="157"/>
    </row>
    <row r="159" spans="1:20" ht="12.9" x14ac:dyDescent="0.2">
      <c r="A159" s="157"/>
      <c r="B159" s="343"/>
      <c r="C159" s="242"/>
      <c r="D159" s="242"/>
      <c r="E159" s="242"/>
      <c r="F159" s="157" t="e">
        <f>$B$10</f>
        <v>#REF!</v>
      </c>
      <c r="G159" s="171">
        <f>$F$10</f>
        <v>1500</v>
      </c>
      <c r="H159" s="171">
        <v>5</v>
      </c>
      <c r="I159" s="172"/>
      <c r="J159" s="173">
        <f t="shared" si="5"/>
        <v>0</v>
      </c>
      <c r="K159" s="159">
        <f t="shared" si="6"/>
        <v>0</v>
      </c>
      <c r="L159" s="159">
        <f t="shared" si="7"/>
        <v>0</v>
      </c>
      <c r="M159" s="158"/>
      <c r="N159" s="157"/>
      <c r="O159" s="157"/>
      <c r="P159" s="157"/>
      <c r="Q159" s="157"/>
      <c r="R159" s="157"/>
      <c r="S159" s="157"/>
      <c r="T159" s="157"/>
    </row>
    <row r="160" spans="1:20" ht="12.9" x14ac:dyDescent="0.2">
      <c r="A160" s="157"/>
      <c r="B160" s="312"/>
      <c r="C160" s="285"/>
      <c r="D160" s="285"/>
      <c r="E160" s="285"/>
      <c r="F160" s="174" t="e">
        <f>$B$11</f>
        <v>#REF!</v>
      </c>
      <c r="G160" s="175">
        <f>$F$11</f>
        <v>300</v>
      </c>
      <c r="H160" s="175">
        <v>5</v>
      </c>
      <c r="I160" s="176"/>
      <c r="J160" s="177">
        <f t="shared" si="5"/>
        <v>0</v>
      </c>
      <c r="K160" s="159">
        <f t="shared" si="6"/>
        <v>0</v>
      </c>
      <c r="L160" s="159">
        <f t="shared" si="7"/>
        <v>0</v>
      </c>
      <c r="M160" s="158"/>
      <c r="N160" s="157"/>
      <c r="O160" s="157"/>
      <c r="P160" s="157"/>
      <c r="Q160" s="157"/>
      <c r="R160" s="157"/>
      <c r="S160" s="157"/>
      <c r="T160" s="157"/>
    </row>
    <row r="161" spans="1:20" ht="12.9" x14ac:dyDescent="0.2">
      <c r="A161" s="157"/>
      <c r="B161" s="342" t="s">
        <v>351</v>
      </c>
      <c r="C161" s="281"/>
      <c r="D161" s="281"/>
      <c r="E161" s="281"/>
      <c r="F161" s="167" t="e">
        <f>$B$5</f>
        <v>#REF!</v>
      </c>
      <c r="G161" s="168">
        <f>$F$5</f>
        <v>1200</v>
      </c>
      <c r="H161" s="168">
        <v>5</v>
      </c>
      <c r="I161" s="169"/>
      <c r="J161" s="173">
        <f t="shared" si="5"/>
        <v>0</v>
      </c>
      <c r="K161" s="159">
        <f t="shared" si="6"/>
        <v>0</v>
      </c>
      <c r="L161" s="159">
        <f t="shared" si="7"/>
        <v>0</v>
      </c>
      <c r="M161" s="158"/>
      <c r="N161" s="157"/>
      <c r="O161" s="157"/>
      <c r="P161" s="157"/>
      <c r="Q161" s="157"/>
      <c r="R161" s="157"/>
      <c r="S161" s="157"/>
      <c r="T161" s="157"/>
    </row>
    <row r="162" spans="1:20" ht="12.9" x14ac:dyDescent="0.2">
      <c r="A162" s="157"/>
      <c r="B162" s="343"/>
      <c r="C162" s="242"/>
      <c r="D162" s="242"/>
      <c r="E162" s="242"/>
      <c r="F162" s="157" t="e">
        <f>$B$6</f>
        <v>#REF!</v>
      </c>
      <c r="G162" s="171">
        <f>$F$6</f>
        <v>1200</v>
      </c>
      <c r="H162" s="171">
        <v>5</v>
      </c>
      <c r="I162" s="172"/>
      <c r="J162" s="173">
        <f t="shared" si="5"/>
        <v>0</v>
      </c>
      <c r="K162" s="159">
        <f t="shared" si="6"/>
        <v>0</v>
      </c>
      <c r="L162" s="159">
        <f t="shared" si="7"/>
        <v>0</v>
      </c>
      <c r="M162" s="158"/>
      <c r="N162" s="157"/>
      <c r="O162" s="157"/>
      <c r="P162" s="157"/>
      <c r="Q162" s="157"/>
      <c r="R162" s="157"/>
      <c r="S162" s="157"/>
      <c r="T162" s="157"/>
    </row>
    <row r="163" spans="1:20" ht="12.9" x14ac:dyDescent="0.2">
      <c r="A163" s="157"/>
      <c r="B163" s="343"/>
      <c r="C163" s="242"/>
      <c r="D163" s="242"/>
      <c r="E163" s="242"/>
      <c r="F163" s="157" t="e">
        <f>$B$7</f>
        <v>#REF!</v>
      </c>
      <c r="G163" s="171">
        <f>$F$7</f>
        <v>450</v>
      </c>
      <c r="H163" s="171">
        <v>5</v>
      </c>
      <c r="I163" s="172"/>
      <c r="J163" s="173">
        <f t="shared" si="5"/>
        <v>0</v>
      </c>
      <c r="K163" s="159">
        <f t="shared" si="6"/>
        <v>0</v>
      </c>
      <c r="L163" s="159">
        <f t="shared" si="7"/>
        <v>0</v>
      </c>
      <c r="M163" s="158"/>
      <c r="N163" s="157"/>
      <c r="O163" s="157"/>
      <c r="P163" s="157"/>
      <c r="Q163" s="157"/>
      <c r="R163" s="157"/>
      <c r="S163" s="157"/>
      <c r="T163" s="157"/>
    </row>
    <row r="164" spans="1:20" ht="12.9" x14ac:dyDescent="0.2">
      <c r="A164" s="157"/>
      <c r="B164" s="343"/>
      <c r="C164" s="242"/>
      <c r="D164" s="242"/>
      <c r="E164" s="242"/>
      <c r="F164" s="157" t="e">
        <f>$B$8</f>
        <v>#REF!</v>
      </c>
      <c r="G164" s="171">
        <f>$F$8</f>
        <v>2500</v>
      </c>
      <c r="H164" s="171">
        <v>5</v>
      </c>
      <c r="I164" s="172"/>
      <c r="J164" s="173">
        <f t="shared" si="5"/>
        <v>0</v>
      </c>
      <c r="K164" s="159">
        <f t="shared" si="6"/>
        <v>0</v>
      </c>
      <c r="L164" s="159">
        <f t="shared" si="7"/>
        <v>0</v>
      </c>
      <c r="M164" s="158"/>
      <c r="N164" s="157"/>
      <c r="O164" s="157"/>
      <c r="P164" s="157"/>
      <c r="Q164" s="157"/>
      <c r="R164" s="157"/>
      <c r="S164" s="157"/>
      <c r="T164" s="157"/>
    </row>
    <row r="165" spans="1:20" ht="12.9" x14ac:dyDescent="0.2">
      <c r="A165" s="157"/>
      <c r="B165" s="343"/>
      <c r="C165" s="242"/>
      <c r="D165" s="242"/>
      <c r="E165" s="242"/>
      <c r="F165" s="157" t="e">
        <f>$B$9</f>
        <v>#REF!</v>
      </c>
      <c r="G165" s="171">
        <f>$F$9</f>
        <v>1800</v>
      </c>
      <c r="H165" s="171">
        <v>5</v>
      </c>
      <c r="I165" s="172"/>
      <c r="J165" s="173">
        <f t="shared" si="5"/>
        <v>0</v>
      </c>
      <c r="K165" s="159">
        <f t="shared" si="6"/>
        <v>0</v>
      </c>
      <c r="L165" s="159">
        <f t="shared" si="7"/>
        <v>0</v>
      </c>
      <c r="M165" s="158"/>
      <c r="N165" s="157"/>
      <c r="O165" s="157"/>
      <c r="P165" s="157"/>
      <c r="Q165" s="157"/>
      <c r="R165" s="157"/>
      <c r="S165" s="157"/>
      <c r="T165" s="157"/>
    </row>
    <row r="166" spans="1:20" ht="12.9" x14ac:dyDescent="0.2">
      <c r="A166" s="157"/>
      <c r="B166" s="343"/>
      <c r="C166" s="242"/>
      <c r="D166" s="242"/>
      <c r="E166" s="242"/>
      <c r="F166" s="157" t="e">
        <f>$B$10</f>
        <v>#REF!</v>
      </c>
      <c r="G166" s="171">
        <f>$F$10</f>
        <v>1500</v>
      </c>
      <c r="H166" s="171">
        <v>5</v>
      </c>
      <c r="I166" s="172"/>
      <c r="J166" s="173">
        <f t="shared" si="5"/>
        <v>0</v>
      </c>
      <c r="K166" s="159">
        <f t="shared" si="6"/>
        <v>0</v>
      </c>
      <c r="L166" s="159">
        <f t="shared" si="7"/>
        <v>0</v>
      </c>
      <c r="M166" s="158"/>
      <c r="N166" s="157"/>
      <c r="O166" s="157"/>
      <c r="P166" s="157"/>
      <c r="Q166" s="157"/>
      <c r="R166" s="157"/>
      <c r="S166" s="157"/>
      <c r="T166" s="157"/>
    </row>
    <row r="167" spans="1:20" ht="12.9" x14ac:dyDescent="0.2">
      <c r="A167" s="157"/>
      <c r="B167" s="312"/>
      <c r="C167" s="285"/>
      <c r="D167" s="285"/>
      <c r="E167" s="285"/>
      <c r="F167" s="174" t="e">
        <f>$B$11</f>
        <v>#REF!</v>
      </c>
      <c r="G167" s="175">
        <f>$F$11</f>
        <v>300</v>
      </c>
      <c r="H167" s="175">
        <v>5</v>
      </c>
      <c r="I167" s="176"/>
      <c r="J167" s="177">
        <f t="shared" si="5"/>
        <v>0</v>
      </c>
      <c r="K167" s="159">
        <f t="shared" si="6"/>
        <v>0</v>
      </c>
      <c r="L167" s="159">
        <f t="shared" si="7"/>
        <v>0</v>
      </c>
      <c r="M167" s="158"/>
      <c r="N167" s="157"/>
      <c r="O167" s="157"/>
      <c r="P167" s="157"/>
      <c r="Q167" s="157"/>
      <c r="R167" s="157"/>
      <c r="S167" s="157"/>
      <c r="T167" s="157"/>
    </row>
    <row r="168" spans="1:20" ht="12.9" x14ac:dyDescent="0.2">
      <c r="A168" s="157"/>
      <c r="B168" s="157"/>
      <c r="C168" s="157"/>
      <c r="D168" s="157"/>
      <c r="E168" s="157"/>
      <c r="F168" s="157"/>
      <c r="G168" s="157"/>
      <c r="H168" s="157"/>
      <c r="I168" s="158"/>
      <c r="J168" s="157"/>
      <c r="K168" s="159">
        <f t="shared" si="6"/>
        <v>0</v>
      </c>
      <c r="L168" s="159">
        <f t="shared" si="7"/>
        <v>0</v>
      </c>
      <c r="M168" s="158"/>
      <c r="N168" s="157"/>
      <c r="O168" s="157"/>
      <c r="P168" s="157"/>
      <c r="Q168" s="157"/>
      <c r="R168" s="157"/>
      <c r="S168" s="157"/>
      <c r="T168" s="157"/>
    </row>
    <row r="169" spans="1:20" ht="13.6" x14ac:dyDescent="0.2">
      <c r="A169" s="157"/>
      <c r="B169" s="340" t="s">
        <v>352</v>
      </c>
      <c r="C169" s="281"/>
      <c r="D169" s="281"/>
      <c r="E169" s="281"/>
      <c r="F169" s="163"/>
      <c r="G169" s="163"/>
      <c r="H169" s="163"/>
      <c r="I169" s="164"/>
      <c r="J169" s="165"/>
      <c r="K169" s="159">
        <f t="shared" si="6"/>
        <v>0</v>
      </c>
      <c r="L169" s="159">
        <f t="shared" si="7"/>
        <v>0</v>
      </c>
      <c r="M169" s="158"/>
      <c r="N169" s="157"/>
      <c r="O169" s="157"/>
      <c r="P169" s="157"/>
      <c r="Q169" s="157"/>
      <c r="R169" s="157"/>
      <c r="S169" s="157"/>
      <c r="T169" s="157"/>
    </row>
    <row r="170" spans="1:20" ht="54.35" x14ac:dyDescent="0.2">
      <c r="A170" s="157"/>
      <c r="B170" s="341" t="s">
        <v>329</v>
      </c>
      <c r="C170" s="245"/>
      <c r="D170" s="245"/>
      <c r="E170" s="237"/>
      <c r="F170" s="76" t="s">
        <v>330</v>
      </c>
      <c r="G170" s="10" t="s">
        <v>331</v>
      </c>
      <c r="H170" s="76" t="s">
        <v>332</v>
      </c>
      <c r="I170" s="166" t="s">
        <v>333</v>
      </c>
      <c r="J170" s="76" t="s">
        <v>321</v>
      </c>
      <c r="K170" s="159" t="str">
        <f t="shared" si="6"/>
        <v>Produtividade (1)</v>
      </c>
      <c r="L170" s="159" t="str">
        <f t="shared" si="7"/>
        <v>Ambiente</v>
      </c>
      <c r="M170" s="158"/>
      <c r="N170" s="157"/>
      <c r="O170" s="157"/>
      <c r="P170" s="157"/>
      <c r="Q170" s="157"/>
      <c r="R170" s="157"/>
      <c r="S170" s="157"/>
      <c r="T170" s="157"/>
    </row>
    <row r="171" spans="1:20" ht="12.9" x14ac:dyDescent="0.2">
      <c r="A171" s="157"/>
      <c r="B171" s="342" t="s">
        <v>353</v>
      </c>
      <c r="C171" s="281"/>
      <c r="D171" s="281"/>
      <c r="E171" s="281"/>
      <c r="F171" s="167" t="e">
        <f>$B$5</f>
        <v>#REF!</v>
      </c>
      <c r="G171" s="168">
        <f>$F$5</f>
        <v>1200</v>
      </c>
      <c r="H171" s="171">
        <v>1</v>
      </c>
      <c r="I171" s="172"/>
      <c r="J171" s="173">
        <f t="shared" ref="J171:J247" si="8">IF(I171=0,0,(G171/(I171/H171)))</f>
        <v>0</v>
      </c>
      <c r="K171" s="159">
        <f t="shared" si="6"/>
        <v>0</v>
      </c>
      <c r="L171" s="159">
        <f t="shared" si="7"/>
        <v>0</v>
      </c>
      <c r="M171" s="158"/>
      <c r="N171" s="157"/>
      <c r="O171" s="157"/>
      <c r="P171" s="157"/>
      <c r="Q171" s="157"/>
      <c r="R171" s="157"/>
      <c r="S171" s="157"/>
      <c r="T171" s="157"/>
    </row>
    <row r="172" spans="1:20" ht="12.9" x14ac:dyDescent="0.2">
      <c r="A172" s="157"/>
      <c r="B172" s="343"/>
      <c r="C172" s="242"/>
      <c r="D172" s="242"/>
      <c r="E172" s="242"/>
      <c r="F172" s="157" t="e">
        <f>$B$6</f>
        <v>#REF!</v>
      </c>
      <c r="G172" s="171">
        <f>$F$6</f>
        <v>1200</v>
      </c>
      <c r="H172" s="171">
        <v>1</v>
      </c>
      <c r="I172" s="172"/>
      <c r="J172" s="173">
        <f t="shared" si="8"/>
        <v>0</v>
      </c>
      <c r="K172" s="159">
        <f t="shared" si="6"/>
        <v>0</v>
      </c>
      <c r="L172" s="159">
        <f t="shared" si="7"/>
        <v>0</v>
      </c>
      <c r="M172" s="158"/>
      <c r="N172" s="157"/>
      <c r="O172" s="157"/>
      <c r="P172" s="157"/>
      <c r="Q172" s="157"/>
      <c r="R172" s="157"/>
      <c r="S172" s="157"/>
      <c r="T172" s="157"/>
    </row>
    <row r="173" spans="1:20" ht="12.9" x14ac:dyDescent="0.2">
      <c r="A173" s="157"/>
      <c r="B173" s="343"/>
      <c r="C173" s="242"/>
      <c r="D173" s="242"/>
      <c r="E173" s="242"/>
      <c r="F173" s="157" t="e">
        <f>$B$7</f>
        <v>#REF!</v>
      </c>
      <c r="G173" s="171">
        <f>$F$7</f>
        <v>450</v>
      </c>
      <c r="H173" s="171">
        <v>1</v>
      </c>
      <c r="I173" s="172"/>
      <c r="J173" s="173">
        <f t="shared" si="8"/>
        <v>0</v>
      </c>
      <c r="K173" s="159">
        <f t="shared" si="6"/>
        <v>0</v>
      </c>
      <c r="L173" s="159">
        <f t="shared" si="7"/>
        <v>0</v>
      </c>
      <c r="M173" s="158"/>
      <c r="N173" s="157"/>
      <c r="O173" s="157"/>
      <c r="P173" s="157"/>
      <c r="Q173" s="157"/>
      <c r="R173" s="157"/>
      <c r="S173" s="157"/>
      <c r="T173" s="157"/>
    </row>
    <row r="174" spans="1:20" ht="12.9" x14ac:dyDescent="0.2">
      <c r="A174" s="157"/>
      <c r="B174" s="343"/>
      <c r="C174" s="242"/>
      <c r="D174" s="242"/>
      <c r="E174" s="242"/>
      <c r="F174" s="157" t="e">
        <f>$B$8</f>
        <v>#REF!</v>
      </c>
      <c r="G174" s="171">
        <f>$F$8</f>
        <v>2500</v>
      </c>
      <c r="H174" s="171">
        <v>1</v>
      </c>
      <c r="I174" s="172"/>
      <c r="J174" s="173">
        <f t="shared" si="8"/>
        <v>0</v>
      </c>
      <c r="K174" s="159">
        <f t="shared" si="6"/>
        <v>0</v>
      </c>
      <c r="L174" s="159">
        <f t="shared" si="7"/>
        <v>0</v>
      </c>
      <c r="M174" s="158"/>
      <c r="N174" s="157"/>
      <c r="O174" s="157"/>
      <c r="P174" s="157"/>
      <c r="Q174" s="157"/>
      <c r="R174" s="157"/>
      <c r="S174" s="157"/>
      <c r="T174" s="157"/>
    </row>
    <row r="175" spans="1:20" ht="12.9" x14ac:dyDescent="0.2">
      <c r="A175" s="157"/>
      <c r="B175" s="343"/>
      <c r="C175" s="242"/>
      <c r="D175" s="242"/>
      <c r="E175" s="242"/>
      <c r="F175" s="157" t="e">
        <f>$B$9</f>
        <v>#REF!</v>
      </c>
      <c r="G175" s="171">
        <f>$F$9</f>
        <v>1800</v>
      </c>
      <c r="H175" s="171">
        <v>1</v>
      </c>
      <c r="I175" s="172"/>
      <c r="J175" s="173">
        <f t="shared" si="8"/>
        <v>0</v>
      </c>
      <c r="K175" s="159">
        <f t="shared" si="6"/>
        <v>0</v>
      </c>
      <c r="L175" s="159">
        <f t="shared" si="7"/>
        <v>0</v>
      </c>
      <c r="M175" s="158"/>
      <c r="N175" s="157"/>
      <c r="O175" s="157"/>
      <c r="P175" s="157"/>
      <c r="Q175" s="157"/>
      <c r="R175" s="157"/>
      <c r="S175" s="157"/>
      <c r="T175" s="157"/>
    </row>
    <row r="176" spans="1:20" ht="12.9" x14ac:dyDescent="0.2">
      <c r="A176" s="157"/>
      <c r="B176" s="343"/>
      <c r="C176" s="242"/>
      <c r="D176" s="242"/>
      <c r="E176" s="242"/>
      <c r="F176" s="157" t="e">
        <f>$B$10</f>
        <v>#REF!</v>
      </c>
      <c r="G176" s="171">
        <f>$F$10</f>
        <v>1500</v>
      </c>
      <c r="H176" s="171">
        <v>1</v>
      </c>
      <c r="I176" s="172"/>
      <c r="J176" s="173">
        <f t="shared" si="8"/>
        <v>0</v>
      </c>
      <c r="K176" s="159">
        <f t="shared" si="6"/>
        <v>0</v>
      </c>
      <c r="L176" s="159">
        <f t="shared" si="7"/>
        <v>0</v>
      </c>
      <c r="M176" s="158"/>
      <c r="N176" s="157"/>
      <c r="O176" s="157"/>
      <c r="P176" s="157"/>
      <c r="Q176" s="157"/>
      <c r="R176" s="157"/>
      <c r="S176" s="157"/>
      <c r="T176" s="157"/>
    </row>
    <row r="177" spans="1:20" ht="12.9" x14ac:dyDescent="0.2">
      <c r="A177" s="157"/>
      <c r="B177" s="312"/>
      <c r="C177" s="285"/>
      <c r="D177" s="285"/>
      <c r="E177" s="285"/>
      <c r="F177" s="174" t="e">
        <f>$B$11</f>
        <v>#REF!</v>
      </c>
      <c r="G177" s="175">
        <f>$F$11</f>
        <v>300</v>
      </c>
      <c r="H177" s="175">
        <v>1</v>
      </c>
      <c r="I177" s="176"/>
      <c r="J177" s="177">
        <f t="shared" si="8"/>
        <v>0</v>
      </c>
      <c r="K177" s="159">
        <f t="shared" si="6"/>
        <v>0</v>
      </c>
      <c r="L177" s="159">
        <f t="shared" si="7"/>
        <v>0</v>
      </c>
      <c r="M177" s="158"/>
      <c r="N177" s="157"/>
      <c r="O177" s="157"/>
      <c r="P177" s="157"/>
      <c r="Q177" s="157"/>
      <c r="R177" s="157"/>
      <c r="S177" s="157"/>
      <c r="T177" s="157"/>
    </row>
    <row r="178" spans="1:20" ht="12.9" x14ac:dyDescent="0.2">
      <c r="A178" s="157"/>
      <c r="B178" s="342" t="s">
        <v>354</v>
      </c>
      <c r="C178" s="281"/>
      <c r="D178" s="281"/>
      <c r="E178" s="281"/>
      <c r="F178" s="167" t="e">
        <f>$B$5</f>
        <v>#REF!</v>
      </c>
      <c r="G178" s="168">
        <f>$F$5</f>
        <v>1200</v>
      </c>
      <c r="H178" s="171">
        <v>1</v>
      </c>
      <c r="I178" s="172"/>
      <c r="J178" s="173">
        <f t="shared" si="8"/>
        <v>0</v>
      </c>
      <c r="K178" s="159">
        <f t="shared" si="6"/>
        <v>0</v>
      </c>
      <c r="L178" s="159">
        <f t="shared" si="7"/>
        <v>0</v>
      </c>
      <c r="M178" s="158"/>
      <c r="N178" s="157"/>
      <c r="O178" s="157"/>
      <c r="P178" s="157"/>
      <c r="Q178" s="157"/>
      <c r="R178" s="157"/>
      <c r="S178" s="157"/>
      <c r="T178" s="157"/>
    </row>
    <row r="179" spans="1:20" ht="12.9" x14ac:dyDescent="0.2">
      <c r="A179" s="157"/>
      <c r="B179" s="343"/>
      <c r="C179" s="242"/>
      <c r="D179" s="242"/>
      <c r="E179" s="242"/>
      <c r="F179" s="157" t="e">
        <f>$B$6</f>
        <v>#REF!</v>
      </c>
      <c r="G179" s="171">
        <f>$F$6</f>
        <v>1200</v>
      </c>
      <c r="H179" s="171">
        <v>1</v>
      </c>
      <c r="I179" s="172"/>
      <c r="J179" s="173">
        <f t="shared" si="8"/>
        <v>0</v>
      </c>
      <c r="K179" s="159">
        <f t="shared" si="6"/>
        <v>0</v>
      </c>
      <c r="L179" s="159">
        <f t="shared" si="7"/>
        <v>0</v>
      </c>
      <c r="M179" s="158"/>
      <c r="N179" s="157"/>
      <c r="O179" s="157"/>
      <c r="P179" s="157"/>
      <c r="Q179" s="157"/>
      <c r="R179" s="157"/>
      <c r="S179" s="157"/>
      <c r="T179" s="157"/>
    </row>
    <row r="180" spans="1:20" ht="12.9" x14ac:dyDescent="0.2">
      <c r="A180" s="157"/>
      <c r="B180" s="343"/>
      <c r="C180" s="242"/>
      <c r="D180" s="242"/>
      <c r="E180" s="242"/>
      <c r="F180" s="157" t="e">
        <f>$B$7</f>
        <v>#REF!</v>
      </c>
      <c r="G180" s="171">
        <f>$F$7</f>
        <v>450</v>
      </c>
      <c r="H180" s="171">
        <v>1</v>
      </c>
      <c r="I180" s="172"/>
      <c r="J180" s="173">
        <f t="shared" si="8"/>
        <v>0</v>
      </c>
      <c r="K180" s="159">
        <f t="shared" si="6"/>
        <v>0</v>
      </c>
      <c r="L180" s="159">
        <f t="shared" si="7"/>
        <v>0</v>
      </c>
      <c r="M180" s="158"/>
      <c r="N180" s="157"/>
      <c r="O180" s="157"/>
      <c r="P180" s="157"/>
      <c r="Q180" s="157"/>
      <c r="R180" s="157"/>
      <c r="S180" s="157"/>
      <c r="T180" s="157"/>
    </row>
    <row r="181" spans="1:20" ht="12.9" x14ac:dyDescent="0.2">
      <c r="A181" s="157"/>
      <c r="B181" s="343"/>
      <c r="C181" s="242"/>
      <c r="D181" s="242"/>
      <c r="E181" s="242"/>
      <c r="F181" s="157" t="e">
        <f>$B$8</f>
        <v>#REF!</v>
      </c>
      <c r="G181" s="171">
        <f>$F$8</f>
        <v>2500</v>
      </c>
      <c r="H181" s="171">
        <v>1</v>
      </c>
      <c r="I181" s="172"/>
      <c r="J181" s="173">
        <f t="shared" si="8"/>
        <v>0</v>
      </c>
      <c r="K181" s="159">
        <f t="shared" si="6"/>
        <v>0</v>
      </c>
      <c r="L181" s="159">
        <f t="shared" si="7"/>
        <v>0</v>
      </c>
      <c r="M181" s="158"/>
      <c r="N181" s="157"/>
      <c r="O181" s="157"/>
      <c r="P181" s="157"/>
      <c r="Q181" s="157"/>
      <c r="R181" s="157"/>
      <c r="S181" s="157"/>
      <c r="T181" s="157"/>
    </row>
    <row r="182" spans="1:20" ht="12.9" x14ac:dyDescent="0.2">
      <c r="A182" s="157"/>
      <c r="B182" s="343"/>
      <c r="C182" s="242"/>
      <c r="D182" s="242"/>
      <c r="E182" s="242"/>
      <c r="F182" s="157" t="e">
        <f>$B$9</f>
        <v>#REF!</v>
      </c>
      <c r="G182" s="171">
        <f>$F$9</f>
        <v>1800</v>
      </c>
      <c r="H182" s="171">
        <v>1</v>
      </c>
      <c r="I182" s="172"/>
      <c r="J182" s="173">
        <f t="shared" si="8"/>
        <v>0</v>
      </c>
      <c r="K182" s="159">
        <f t="shared" si="6"/>
        <v>0</v>
      </c>
      <c r="L182" s="159">
        <f t="shared" si="7"/>
        <v>0</v>
      </c>
      <c r="M182" s="158"/>
      <c r="N182" s="157"/>
      <c r="O182" s="157"/>
      <c r="P182" s="157"/>
      <c r="Q182" s="157"/>
      <c r="R182" s="157"/>
      <c r="S182" s="157"/>
      <c r="T182" s="157"/>
    </row>
    <row r="183" spans="1:20" ht="12.9" x14ac:dyDescent="0.2">
      <c r="A183" s="157"/>
      <c r="B183" s="343"/>
      <c r="C183" s="242"/>
      <c r="D183" s="242"/>
      <c r="E183" s="242"/>
      <c r="F183" s="157" t="e">
        <f>$B$10</f>
        <v>#REF!</v>
      </c>
      <c r="G183" s="171">
        <f>$F$10</f>
        <v>1500</v>
      </c>
      <c r="H183" s="171">
        <v>1</v>
      </c>
      <c r="I183" s="172"/>
      <c r="J183" s="173">
        <f t="shared" si="8"/>
        <v>0</v>
      </c>
      <c r="K183" s="159">
        <f t="shared" si="6"/>
        <v>0</v>
      </c>
      <c r="L183" s="159">
        <f t="shared" si="7"/>
        <v>0</v>
      </c>
      <c r="M183" s="158"/>
      <c r="N183" s="157"/>
      <c r="O183" s="157"/>
      <c r="P183" s="157"/>
      <c r="Q183" s="157"/>
      <c r="R183" s="157"/>
      <c r="S183" s="157"/>
      <c r="T183" s="157"/>
    </row>
    <row r="184" spans="1:20" ht="12.9" x14ac:dyDescent="0.2">
      <c r="A184" s="157"/>
      <c r="B184" s="312"/>
      <c r="C184" s="285"/>
      <c r="D184" s="285"/>
      <c r="E184" s="285"/>
      <c r="F184" s="174" t="e">
        <f>$B$11</f>
        <v>#REF!</v>
      </c>
      <c r="G184" s="175">
        <f>$F$11</f>
        <v>300</v>
      </c>
      <c r="H184" s="175">
        <v>1</v>
      </c>
      <c r="I184" s="176"/>
      <c r="J184" s="177">
        <f t="shared" si="8"/>
        <v>0</v>
      </c>
      <c r="K184" s="159">
        <f t="shared" si="6"/>
        <v>0</v>
      </c>
      <c r="L184" s="159">
        <f t="shared" si="7"/>
        <v>0</v>
      </c>
      <c r="M184" s="158"/>
      <c r="N184" s="157"/>
      <c r="O184" s="157"/>
      <c r="P184" s="157"/>
      <c r="Q184" s="157"/>
      <c r="R184" s="157"/>
      <c r="S184" s="157"/>
      <c r="T184" s="157"/>
    </row>
    <row r="185" spans="1:20" ht="12.9" x14ac:dyDescent="0.2">
      <c r="A185" s="157"/>
      <c r="B185" s="342" t="s">
        <v>355</v>
      </c>
      <c r="C185" s="281"/>
      <c r="D185" s="281"/>
      <c r="E185" s="281"/>
      <c r="F185" s="167" t="e">
        <f>$B$5</f>
        <v>#REF!</v>
      </c>
      <c r="G185" s="168">
        <f>$F$5</f>
        <v>1200</v>
      </c>
      <c r="H185" s="171">
        <v>1</v>
      </c>
      <c r="I185" s="172"/>
      <c r="J185" s="173">
        <f t="shared" si="8"/>
        <v>0</v>
      </c>
      <c r="K185" s="159">
        <f t="shared" si="6"/>
        <v>0</v>
      </c>
      <c r="L185" s="159">
        <f t="shared" si="7"/>
        <v>0</v>
      </c>
      <c r="M185" s="158"/>
      <c r="N185" s="157"/>
      <c r="O185" s="157"/>
      <c r="P185" s="157"/>
      <c r="Q185" s="157"/>
      <c r="R185" s="157"/>
      <c r="S185" s="157"/>
      <c r="T185" s="157"/>
    </row>
    <row r="186" spans="1:20" ht="12.9" x14ac:dyDescent="0.2">
      <c r="A186" s="157"/>
      <c r="B186" s="343"/>
      <c r="C186" s="242"/>
      <c r="D186" s="242"/>
      <c r="E186" s="242"/>
      <c r="F186" s="157" t="e">
        <f>$B$6</f>
        <v>#REF!</v>
      </c>
      <c r="G186" s="171">
        <f>$F$6</f>
        <v>1200</v>
      </c>
      <c r="H186" s="171">
        <v>1</v>
      </c>
      <c r="I186" s="172"/>
      <c r="J186" s="173">
        <f t="shared" si="8"/>
        <v>0</v>
      </c>
      <c r="K186" s="159">
        <f t="shared" si="6"/>
        <v>0</v>
      </c>
      <c r="L186" s="159">
        <f t="shared" si="7"/>
        <v>0</v>
      </c>
      <c r="M186" s="158"/>
      <c r="N186" s="157"/>
      <c r="O186" s="157"/>
      <c r="P186" s="157"/>
      <c r="Q186" s="157"/>
      <c r="R186" s="157"/>
      <c r="S186" s="157"/>
      <c r="T186" s="157"/>
    </row>
    <row r="187" spans="1:20" ht="12.9" x14ac:dyDescent="0.2">
      <c r="A187" s="157"/>
      <c r="B187" s="343"/>
      <c r="C187" s="242"/>
      <c r="D187" s="242"/>
      <c r="E187" s="242"/>
      <c r="F187" s="157" t="e">
        <f>$B$7</f>
        <v>#REF!</v>
      </c>
      <c r="G187" s="171">
        <f>$F$7</f>
        <v>450</v>
      </c>
      <c r="H187" s="171">
        <v>1</v>
      </c>
      <c r="I187" s="172"/>
      <c r="J187" s="173">
        <f t="shared" si="8"/>
        <v>0</v>
      </c>
      <c r="K187" s="159">
        <f t="shared" si="6"/>
        <v>0</v>
      </c>
      <c r="L187" s="159">
        <f t="shared" si="7"/>
        <v>0</v>
      </c>
      <c r="M187" s="158"/>
      <c r="N187" s="157"/>
      <c r="O187" s="157"/>
      <c r="P187" s="157"/>
      <c r="Q187" s="157"/>
      <c r="R187" s="157"/>
      <c r="S187" s="157"/>
      <c r="T187" s="157"/>
    </row>
    <row r="188" spans="1:20" ht="12.9" x14ac:dyDescent="0.2">
      <c r="A188" s="157"/>
      <c r="B188" s="343"/>
      <c r="C188" s="242"/>
      <c r="D188" s="242"/>
      <c r="E188" s="242"/>
      <c r="F188" s="157" t="e">
        <f>$B$8</f>
        <v>#REF!</v>
      </c>
      <c r="G188" s="171">
        <f>$F$8</f>
        <v>2500</v>
      </c>
      <c r="H188" s="171">
        <v>1</v>
      </c>
      <c r="I188" s="172"/>
      <c r="J188" s="173">
        <f t="shared" si="8"/>
        <v>0</v>
      </c>
      <c r="K188" s="159">
        <f t="shared" si="6"/>
        <v>0</v>
      </c>
      <c r="L188" s="159">
        <f t="shared" si="7"/>
        <v>0</v>
      </c>
      <c r="M188" s="158"/>
      <c r="N188" s="157"/>
      <c r="O188" s="157"/>
      <c r="P188" s="157"/>
      <c r="Q188" s="157"/>
      <c r="R188" s="157"/>
      <c r="S188" s="157"/>
      <c r="T188" s="157"/>
    </row>
    <row r="189" spans="1:20" ht="12.9" x14ac:dyDescent="0.2">
      <c r="A189" s="157"/>
      <c r="B189" s="343"/>
      <c r="C189" s="242"/>
      <c r="D189" s="242"/>
      <c r="E189" s="242"/>
      <c r="F189" s="157" t="e">
        <f>$B$9</f>
        <v>#REF!</v>
      </c>
      <c r="G189" s="171">
        <f>$F$9</f>
        <v>1800</v>
      </c>
      <c r="H189" s="171">
        <v>1</v>
      </c>
      <c r="I189" s="172"/>
      <c r="J189" s="173">
        <f t="shared" si="8"/>
        <v>0</v>
      </c>
      <c r="K189" s="159">
        <f t="shared" si="6"/>
        <v>0</v>
      </c>
      <c r="L189" s="159">
        <f t="shared" si="7"/>
        <v>0</v>
      </c>
      <c r="M189" s="158"/>
      <c r="N189" s="157"/>
      <c r="O189" s="157"/>
      <c r="P189" s="157"/>
      <c r="Q189" s="157"/>
      <c r="R189" s="157"/>
      <c r="S189" s="157"/>
      <c r="T189" s="157"/>
    </row>
    <row r="190" spans="1:20" ht="12.9" x14ac:dyDescent="0.2">
      <c r="A190" s="157"/>
      <c r="B190" s="343"/>
      <c r="C190" s="242"/>
      <c r="D190" s="242"/>
      <c r="E190" s="242"/>
      <c r="F190" s="157" t="e">
        <f>$B$10</f>
        <v>#REF!</v>
      </c>
      <c r="G190" s="171">
        <f>$F$10</f>
        <v>1500</v>
      </c>
      <c r="H190" s="171">
        <v>1</v>
      </c>
      <c r="I190" s="172"/>
      <c r="J190" s="173">
        <f t="shared" si="8"/>
        <v>0</v>
      </c>
      <c r="K190" s="159">
        <f t="shared" si="6"/>
        <v>0</v>
      </c>
      <c r="L190" s="159">
        <f t="shared" si="7"/>
        <v>0</v>
      </c>
      <c r="M190" s="158"/>
      <c r="N190" s="157"/>
      <c r="O190" s="157"/>
      <c r="P190" s="157"/>
      <c r="Q190" s="157"/>
      <c r="R190" s="157"/>
      <c r="S190" s="157"/>
      <c r="T190" s="157"/>
    </row>
    <row r="191" spans="1:20" ht="12.9" x14ac:dyDescent="0.2">
      <c r="A191" s="157"/>
      <c r="B191" s="312"/>
      <c r="C191" s="285"/>
      <c r="D191" s="285"/>
      <c r="E191" s="285"/>
      <c r="F191" s="174" t="e">
        <f>$B$11</f>
        <v>#REF!</v>
      </c>
      <c r="G191" s="175">
        <f>$F$11</f>
        <v>300</v>
      </c>
      <c r="H191" s="175">
        <v>1</v>
      </c>
      <c r="I191" s="176"/>
      <c r="J191" s="177">
        <f t="shared" si="8"/>
        <v>0</v>
      </c>
      <c r="K191" s="159">
        <f t="shared" si="6"/>
        <v>0</v>
      </c>
      <c r="L191" s="159">
        <f t="shared" si="7"/>
        <v>0</v>
      </c>
      <c r="M191" s="158"/>
      <c r="N191" s="157"/>
      <c r="O191" s="157"/>
      <c r="P191" s="157"/>
      <c r="Q191" s="157"/>
      <c r="R191" s="157"/>
      <c r="S191" s="157"/>
      <c r="T191" s="157"/>
    </row>
    <row r="192" spans="1:20" ht="12.9" x14ac:dyDescent="0.2">
      <c r="A192" s="157"/>
      <c r="B192" s="342" t="s">
        <v>356</v>
      </c>
      <c r="C192" s="281"/>
      <c r="D192" s="281"/>
      <c r="E192" s="281"/>
      <c r="F192" s="167" t="e">
        <f>$B$5</f>
        <v>#REF!</v>
      </c>
      <c r="G192" s="168">
        <f>$F$5</f>
        <v>1200</v>
      </c>
      <c r="H192" s="171">
        <v>1</v>
      </c>
      <c r="I192" s="172"/>
      <c r="J192" s="173">
        <f t="shared" si="8"/>
        <v>0</v>
      </c>
      <c r="K192" s="159">
        <f t="shared" si="6"/>
        <v>0</v>
      </c>
      <c r="L192" s="159">
        <f t="shared" si="7"/>
        <v>0</v>
      </c>
      <c r="M192" s="158"/>
      <c r="N192" s="157"/>
      <c r="O192" s="157"/>
      <c r="P192" s="157"/>
      <c r="Q192" s="157"/>
      <c r="R192" s="157"/>
      <c r="S192" s="157"/>
      <c r="T192" s="157"/>
    </row>
    <row r="193" spans="1:20" ht="12.9" x14ac:dyDescent="0.2">
      <c r="A193" s="157"/>
      <c r="B193" s="343"/>
      <c r="C193" s="242"/>
      <c r="D193" s="242"/>
      <c r="E193" s="242"/>
      <c r="F193" s="157" t="e">
        <f>$B$6</f>
        <v>#REF!</v>
      </c>
      <c r="G193" s="171">
        <f>$F$6</f>
        <v>1200</v>
      </c>
      <c r="H193" s="171">
        <v>1</v>
      </c>
      <c r="I193" s="172"/>
      <c r="J193" s="173">
        <f t="shared" si="8"/>
        <v>0</v>
      </c>
      <c r="K193" s="159">
        <f t="shared" si="6"/>
        <v>0</v>
      </c>
      <c r="L193" s="159">
        <f t="shared" si="7"/>
        <v>0</v>
      </c>
      <c r="M193" s="158"/>
      <c r="N193" s="157"/>
      <c r="O193" s="157"/>
      <c r="P193" s="157"/>
      <c r="Q193" s="157"/>
      <c r="R193" s="157"/>
      <c r="S193" s="157"/>
      <c r="T193" s="157"/>
    </row>
    <row r="194" spans="1:20" ht="12.9" x14ac:dyDescent="0.2">
      <c r="A194" s="157"/>
      <c r="B194" s="343"/>
      <c r="C194" s="242"/>
      <c r="D194" s="242"/>
      <c r="E194" s="242"/>
      <c r="F194" s="157" t="e">
        <f>$B$7</f>
        <v>#REF!</v>
      </c>
      <c r="G194" s="171">
        <f>$F$7</f>
        <v>450</v>
      </c>
      <c r="H194" s="171">
        <v>1</v>
      </c>
      <c r="I194" s="172"/>
      <c r="J194" s="173">
        <f t="shared" si="8"/>
        <v>0</v>
      </c>
      <c r="K194" s="159">
        <f t="shared" si="6"/>
        <v>0</v>
      </c>
      <c r="L194" s="159">
        <f t="shared" si="7"/>
        <v>0</v>
      </c>
      <c r="M194" s="158"/>
      <c r="N194" s="157"/>
      <c r="O194" s="157"/>
      <c r="P194" s="157"/>
      <c r="Q194" s="157"/>
      <c r="R194" s="157"/>
      <c r="S194" s="157"/>
      <c r="T194" s="157"/>
    </row>
    <row r="195" spans="1:20" ht="12.9" x14ac:dyDescent="0.2">
      <c r="A195" s="157"/>
      <c r="B195" s="343"/>
      <c r="C195" s="242"/>
      <c r="D195" s="242"/>
      <c r="E195" s="242"/>
      <c r="F195" s="157" t="e">
        <f>$B$8</f>
        <v>#REF!</v>
      </c>
      <c r="G195" s="171">
        <f>$F$8</f>
        <v>2500</v>
      </c>
      <c r="H195" s="171">
        <v>1</v>
      </c>
      <c r="I195" s="172"/>
      <c r="J195" s="173">
        <f t="shared" si="8"/>
        <v>0</v>
      </c>
      <c r="K195" s="159">
        <f t="shared" si="6"/>
        <v>0</v>
      </c>
      <c r="L195" s="159">
        <f t="shared" si="7"/>
        <v>0</v>
      </c>
      <c r="M195" s="158"/>
      <c r="N195" s="157"/>
      <c r="O195" s="157"/>
      <c r="P195" s="157"/>
      <c r="Q195" s="157"/>
      <c r="R195" s="157"/>
      <c r="S195" s="157"/>
      <c r="T195" s="157"/>
    </row>
    <row r="196" spans="1:20" ht="12.9" x14ac:dyDescent="0.2">
      <c r="A196" s="157"/>
      <c r="B196" s="343"/>
      <c r="C196" s="242"/>
      <c r="D196" s="242"/>
      <c r="E196" s="242"/>
      <c r="F196" s="157" t="e">
        <f>$B$9</f>
        <v>#REF!</v>
      </c>
      <c r="G196" s="171">
        <f>$F$9</f>
        <v>1800</v>
      </c>
      <c r="H196" s="171">
        <v>1</v>
      </c>
      <c r="I196" s="172"/>
      <c r="J196" s="173">
        <f t="shared" si="8"/>
        <v>0</v>
      </c>
      <c r="K196" s="159">
        <f t="shared" si="6"/>
        <v>0</v>
      </c>
      <c r="L196" s="159">
        <f t="shared" si="7"/>
        <v>0</v>
      </c>
      <c r="M196" s="158"/>
      <c r="N196" s="157"/>
      <c r="O196" s="157"/>
      <c r="P196" s="157"/>
      <c r="Q196" s="157"/>
      <c r="R196" s="157"/>
      <c r="S196" s="157"/>
      <c r="T196" s="157"/>
    </row>
    <row r="197" spans="1:20" ht="12.9" x14ac:dyDescent="0.2">
      <c r="A197" s="157"/>
      <c r="B197" s="343"/>
      <c r="C197" s="242"/>
      <c r="D197" s="242"/>
      <c r="E197" s="242"/>
      <c r="F197" s="157" t="e">
        <f>$B$10</f>
        <v>#REF!</v>
      </c>
      <c r="G197" s="171">
        <f>$F$10</f>
        <v>1500</v>
      </c>
      <c r="H197" s="171">
        <v>1</v>
      </c>
      <c r="I197" s="172"/>
      <c r="J197" s="173">
        <f t="shared" si="8"/>
        <v>0</v>
      </c>
      <c r="K197" s="159">
        <f t="shared" si="6"/>
        <v>0</v>
      </c>
      <c r="L197" s="159">
        <f t="shared" si="7"/>
        <v>0</v>
      </c>
      <c r="M197" s="158"/>
      <c r="N197" s="157"/>
      <c r="O197" s="157"/>
      <c r="P197" s="157"/>
      <c r="Q197" s="157"/>
      <c r="R197" s="157"/>
      <c r="S197" s="157"/>
      <c r="T197" s="157"/>
    </row>
    <row r="198" spans="1:20" ht="12.9" x14ac:dyDescent="0.2">
      <c r="A198" s="157"/>
      <c r="B198" s="312"/>
      <c r="C198" s="285"/>
      <c r="D198" s="285"/>
      <c r="E198" s="285"/>
      <c r="F198" s="174" t="e">
        <f>$B$11</f>
        <v>#REF!</v>
      </c>
      <c r="G198" s="175">
        <f>$F$11</f>
        <v>300</v>
      </c>
      <c r="H198" s="175">
        <v>1</v>
      </c>
      <c r="I198" s="176"/>
      <c r="J198" s="177">
        <f t="shared" si="8"/>
        <v>0</v>
      </c>
      <c r="K198" s="159">
        <f t="shared" si="6"/>
        <v>0</v>
      </c>
      <c r="L198" s="159">
        <f t="shared" si="7"/>
        <v>0</v>
      </c>
      <c r="M198" s="158"/>
      <c r="N198" s="157"/>
      <c r="O198" s="157"/>
      <c r="P198" s="157"/>
      <c r="Q198" s="157"/>
      <c r="R198" s="157"/>
      <c r="S198" s="157"/>
      <c r="T198" s="157"/>
    </row>
    <row r="199" spans="1:20" ht="12.9" x14ac:dyDescent="0.2">
      <c r="A199" s="157"/>
      <c r="B199" s="342" t="s">
        <v>357</v>
      </c>
      <c r="C199" s="281"/>
      <c r="D199" s="281"/>
      <c r="E199" s="281"/>
      <c r="F199" s="167" t="e">
        <f>$B$5</f>
        <v>#REF!</v>
      </c>
      <c r="G199" s="168">
        <f>$F$5</f>
        <v>1200</v>
      </c>
      <c r="H199" s="171">
        <v>1</v>
      </c>
      <c r="I199" s="172"/>
      <c r="J199" s="173">
        <f t="shared" si="8"/>
        <v>0</v>
      </c>
      <c r="K199" s="159">
        <f t="shared" si="6"/>
        <v>0</v>
      </c>
      <c r="L199" s="159">
        <f t="shared" si="7"/>
        <v>0</v>
      </c>
      <c r="M199" s="158"/>
      <c r="N199" s="157"/>
      <c r="O199" s="157"/>
      <c r="P199" s="157"/>
      <c r="Q199" s="157"/>
      <c r="R199" s="157"/>
      <c r="S199" s="157"/>
      <c r="T199" s="157"/>
    </row>
    <row r="200" spans="1:20" ht="12.9" x14ac:dyDescent="0.2">
      <c r="A200" s="157"/>
      <c r="B200" s="343"/>
      <c r="C200" s="242"/>
      <c r="D200" s="242"/>
      <c r="E200" s="242"/>
      <c r="F200" s="157" t="e">
        <f>$B$6</f>
        <v>#REF!</v>
      </c>
      <c r="G200" s="171">
        <f>$F$6</f>
        <v>1200</v>
      </c>
      <c r="H200" s="171">
        <v>1</v>
      </c>
      <c r="I200" s="172"/>
      <c r="J200" s="173">
        <f t="shared" si="8"/>
        <v>0</v>
      </c>
      <c r="K200" s="159">
        <f t="shared" si="6"/>
        <v>0</v>
      </c>
      <c r="L200" s="159">
        <f t="shared" si="7"/>
        <v>0</v>
      </c>
      <c r="M200" s="158"/>
      <c r="N200" s="157"/>
      <c r="O200" s="157"/>
      <c r="P200" s="157"/>
      <c r="Q200" s="157"/>
      <c r="R200" s="157"/>
      <c r="S200" s="157"/>
      <c r="T200" s="157"/>
    </row>
    <row r="201" spans="1:20" ht="12.9" x14ac:dyDescent="0.2">
      <c r="A201" s="157"/>
      <c r="B201" s="343"/>
      <c r="C201" s="242"/>
      <c r="D201" s="242"/>
      <c r="E201" s="242"/>
      <c r="F201" s="157" t="e">
        <f>$B$7</f>
        <v>#REF!</v>
      </c>
      <c r="G201" s="171">
        <f>$F$7</f>
        <v>450</v>
      </c>
      <c r="H201" s="171">
        <v>1</v>
      </c>
      <c r="I201" s="172"/>
      <c r="J201" s="173">
        <f t="shared" si="8"/>
        <v>0</v>
      </c>
      <c r="K201" s="159">
        <f t="shared" si="6"/>
        <v>0</v>
      </c>
      <c r="L201" s="159">
        <f t="shared" si="7"/>
        <v>0</v>
      </c>
      <c r="M201" s="158"/>
      <c r="N201" s="157"/>
      <c r="O201" s="157"/>
      <c r="P201" s="157"/>
      <c r="Q201" s="157"/>
      <c r="R201" s="157"/>
      <c r="S201" s="157"/>
      <c r="T201" s="157"/>
    </row>
    <row r="202" spans="1:20" ht="12.9" x14ac:dyDescent="0.2">
      <c r="A202" s="157"/>
      <c r="B202" s="343"/>
      <c r="C202" s="242"/>
      <c r="D202" s="242"/>
      <c r="E202" s="242"/>
      <c r="F202" s="157" t="e">
        <f>$B$8</f>
        <v>#REF!</v>
      </c>
      <c r="G202" s="171">
        <f>$F$8</f>
        <v>2500</v>
      </c>
      <c r="H202" s="171">
        <v>1</v>
      </c>
      <c r="I202" s="172"/>
      <c r="J202" s="173">
        <f t="shared" si="8"/>
        <v>0</v>
      </c>
      <c r="K202" s="159">
        <f t="shared" si="6"/>
        <v>0</v>
      </c>
      <c r="L202" s="159">
        <f t="shared" si="7"/>
        <v>0</v>
      </c>
      <c r="M202" s="158"/>
      <c r="N202" s="157"/>
      <c r="O202" s="157"/>
      <c r="P202" s="157"/>
      <c r="Q202" s="157"/>
      <c r="R202" s="157"/>
      <c r="S202" s="157"/>
      <c r="T202" s="157"/>
    </row>
    <row r="203" spans="1:20" ht="12.9" x14ac:dyDescent="0.2">
      <c r="A203" s="157"/>
      <c r="B203" s="343"/>
      <c r="C203" s="242"/>
      <c r="D203" s="242"/>
      <c r="E203" s="242"/>
      <c r="F203" s="157" t="e">
        <f>$B$9</f>
        <v>#REF!</v>
      </c>
      <c r="G203" s="171">
        <f>$F$9</f>
        <v>1800</v>
      </c>
      <c r="H203" s="171">
        <v>1</v>
      </c>
      <c r="I203" s="172"/>
      <c r="J203" s="173">
        <f t="shared" si="8"/>
        <v>0</v>
      </c>
      <c r="K203" s="159">
        <f t="shared" si="6"/>
        <v>0</v>
      </c>
      <c r="L203" s="159">
        <f t="shared" si="7"/>
        <v>0</v>
      </c>
      <c r="M203" s="158"/>
      <c r="N203" s="157"/>
      <c r="O203" s="157"/>
      <c r="P203" s="157"/>
      <c r="Q203" s="157"/>
      <c r="R203" s="157"/>
      <c r="S203" s="157"/>
      <c r="T203" s="157"/>
    </row>
    <row r="204" spans="1:20" ht="12.9" x14ac:dyDescent="0.2">
      <c r="A204" s="157"/>
      <c r="B204" s="343"/>
      <c r="C204" s="242"/>
      <c r="D204" s="242"/>
      <c r="E204" s="242"/>
      <c r="F204" s="157" t="e">
        <f>$B$10</f>
        <v>#REF!</v>
      </c>
      <c r="G204" s="171">
        <f>$F$10</f>
        <v>1500</v>
      </c>
      <c r="H204" s="171">
        <v>1</v>
      </c>
      <c r="I204" s="172"/>
      <c r="J204" s="173">
        <f t="shared" si="8"/>
        <v>0</v>
      </c>
      <c r="K204" s="159">
        <f t="shared" si="6"/>
        <v>0</v>
      </c>
      <c r="L204" s="159">
        <f t="shared" si="7"/>
        <v>0</v>
      </c>
      <c r="M204" s="158"/>
      <c r="N204" s="157"/>
      <c r="O204" s="157"/>
      <c r="P204" s="157"/>
      <c r="Q204" s="157"/>
      <c r="R204" s="157"/>
      <c r="S204" s="157"/>
      <c r="T204" s="157"/>
    </row>
    <row r="205" spans="1:20" ht="12.9" x14ac:dyDescent="0.2">
      <c r="A205" s="157"/>
      <c r="B205" s="312"/>
      <c r="C205" s="285"/>
      <c r="D205" s="285"/>
      <c r="E205" s="285"/>
      <c r="F205" s="174" t="e">
        <f>$B$11</f>
        <v>#REF!</v>
      </c>
      <c r="G205" s="175">
        <f>$F$11</f>
        <v>300</v>
      </c>
      <c r="H205" s="175">
        <v>1</v>
      </c>
      <c r="I205" s="176"/>
      <c r="J205" s="177">
        <f t="shared" si="8"/>
        <v>0</v>
      </c>
      <c r="K205" s="159">
        <f t="shared" si="6"/>
        <v>0</v>
      </c>
      <c r="L205" s="159">
        <f t="shared" si="7"/>
        <v>0</v>
      </c>
      <c r="M205" s="158"/>
      <c r="N205" s="157"/>
      <c r="O205" s="157"/>
      <c r="P205" s="157"/>
      <c r="Q205" s="157"/>
      <c r="R205" s="157"/>
      <c r="S205" s="157"/>
      <c r="T205" s="157"/>
    </row>
    <row r="206" spans="1:20" ht="12.9" x14ac:dyDescent="0.2">
      <c r="A206" s="157"/>
      <c r="B206" s="342" t="s">
        <v>358</v>
      </c>
      <c r="C206" s="281"/>
      <c r="D206" s="281"/>
      <c r="E206" s="281"/>
      <c r="F206" s="167" t="e">
        <f>$B$5</f>
        <v>#REF!</v>
      </c>
      <c r="G206" s="168">
        <f>$F$5</f>
        <v>1200</v>
      </c>
      <c r="H206" s="171">
        <v>1</v>
      </c>
      <c r="I206" s="172"/>
      <c r="J206" s="173">
        <f t="shared" si="8"/>
        <v>0</v>
      </c>
      <c r="K206" s="159">
        <f t="shared" si="6"/>
        <v>0</v>
      </c>
      <c r="L206" s="159">
        <f t="shared" si="7"/>
        <v>0</v>
      </c>
      <c r="M206" s="158"/>
      <c r="N206" s="157"/>
      <c r="O206" s="157"/>
      <c r="P206" s="157"/>
      <c r="Q206" s="157"/>
      <c r="R206" s="157"/>
      <c r="S206" s="157"/>
      <c r="T206" s="157"/>
    </row>
    <row r="207" spans="1:20" ht="12.9" x14ac:dyDescent="0.2">
      <c r="A207" s="157"/>
      <c r="B207" s="343"/>
      <c r="C207" s="242"/>
      <c r="D207" s="242"/>
      <c r="E207" s="242"/>
      <c r="F207" s="157" t="e">
        <f>$B$6</f>
        <v>#REF!</v>
      </c>
      <c r="G207" s="171">
        <f>$F$6</f>
        <v>1200</v>
      </c>
      <c r="H207" s="171">
        <v>1</v>
      </c>
      <c r="I207" s="172"/>
      <c r="J207" s="173">
        <f t="shared" si="8"/>
        <v>0</v>
      </c>
      <c r="K207" s="159">
        <f t="shared" si="6"/>
        <v>0</v>
      </c>
      <c r="L207" s="159">
        <f t="shared" si="7"/>
        <v>0</v>
      </c>
      <c r="M207" s="158"/>
      <c r="N207" s="157"/>
      <c r="O207" s="157"/>
      <c r="P207" s="157"/>
      <c r="Q207" s="157"/>
      <c r="R207" s="157"/>
      <c r="S207" s="157"/>
      <c r="T207" s="157"/>
    </row>
    <row r="208" spans="1:20" ht="12.9" x14ac:dyDescent="0.2">
      <c r="A208" s="157"/>
      <c r="B208" s="343"/>
      <c r="C208" s="242"/>
      <c r="D208" s="242"/>
      <c r="E208" s="242"/>
      <c r="F208" s="157" t="e">
        <f>$B$7</f>
        <v>#REF!</v>
      </c>
      <c r="G208" s="171">
        <f>$F$7</f>
        <v>450</v>
      </c>
      <c r="H208" s="171">
        <v>1</v>
      </c>
      <c r="I208" s="172"/>
      <c r="J208" s="173">
        <f t="shared" si="8"/>
        <v>0</v>
      </c>
      <c r="K208" s="159">
        <f t="shared" si="6"/>
        <v>0</v>
      </c>
      <c r="L208" s="159">
        <f t="shared" si="7"/>
        <v>0</v>
      </c>
      <c r="M208" s="158"/>
      <c r="N208" s="157"/>
      <c r="O208" s="157"/>
      <c r="P208" s="157"/>
      <c r="Q208" s="157"/>
      <c r="R208" s="157"/>
      <c r="S208" s="157"/>
      <c r="T208" s="157"/>
    </row>
    <row r="209" spans="1:20" ht="12.9" x14ac:dyDescent="0.2">
      <c r="A209" s="157"/>
      <c r="B209" s="343"/>
      <c r="C209" s="242"/>
      <c r="D209" s="242"/>
      <c r="E209" s="242"/>
      <c r="F209" s="157" t="e">
        <f>$B$8</f>
        <v>#REF!</v>
      </c>
      <c r="G209" s="171">
        <f>$F$8</f>
        <v>2500</v>
      </c>
      <c r="H209" s="171">
        <v>1</v>
      </c>
      <c r="I209" s="172"/>
      <c r="J209" s="173">
        <f t="shared" si="8"/>
        <v>0</v>
      </c>
      <c r="K209" s="159">
        <f t="shared" si="6"/>
        <v>0</v>
      </c>
      <c r="L209" s="159">
        <f t="shared" si="7"/>
        <v>0</v>
      </c>
      <c r="M209" s="158"/>
      <c r="N209" s="157"/>
      <c r="O209" s="157"/>
      <c r="P209" s="157"/>
      <c r="Q209" s="157"/>
      <c r="R209" s="157"/>
      <c r="S209" s="157"/>
      <c r="T209" s="157"/>
    </row>
    <row r="210" spans="1:20" ht="12.9" x14ac:dyDescent="0.2">
      <c r="A210" s="157"/>
      <c r="B210" s="343"/>
      <c r="C210" s="242"/>
      <c r="D210" s="242"/>
      <c r="E210" s="242"/>
      <c r="F210" s="157" t="e">
        <f>$B$9</f>
        <v>#REF!</v>
      </c>
      <c r="G210" s="171">
        <f>$F$9</f>
        <v>1800</v>
      </c>
      <c r="H210" s="171">
        <v>1</v>
      </c>
      <c r="I210" s="172"/>
      <c r="J210" s="173">
        <f t="shared" si="8"/>
        <v>0</v>
      </c>
      <c r="K210" s="159">
        <f t="shared" si="6"/>
        <v>0</v>
      </c>
      <c r="L210" s="159">
        <f t="shared" si="7"/>
        <v>0</v>
      </c>
      <c r="M210" s="158"/>
      <c r="N210" s="157"/>
      <c r="O210" s="157"/>
      <c r="P210" s="157"/>
      <c r="Q210" s="157"/>
      <c r="R210" s="157"/>
      <c r="S210" s="157"/>
      <c r="T210" s="157"/>
    </row>
    <row r="211" spans="1:20" ht="12.9" x14ac:dyDescent="0.2">
      <c r="A211" s="157"/>
      <c r="B211" s="343"/>
      <c r="C211" s="242"/>
      <c r="D211" s="242"/>
      <c r="E211" s="242"/>
      <c r="F211" s="157" t="e">
        <f>$B$10</f>
        <v>#REF!</v>
      </c>
      <c r="G211" s="171">
        <f>$F$10</f>
        <v>1500</v>
      </c>
      <c r="H211" s="171">
        <v>1</v>
      </c>
      <c r="I211" s="172"/>
      <c r="J211" s="173">
        <f t="shared" si="8"/>
        <v>0</v>
      </c>
      <c r="K211" s="159">
        <f t="shared" si="6"/>
        <v>0</v>
      </c>
      <c r="L211" s="159">
        <f t="shared" si="7"/>
        <v>0</v>
      </c>
      <c r="M211" s="158"/>
      <c r="N211" s="157"/>
      <c r="O211" s="157"/>
      <c r="P211" s="157"/>
      <c r="Q211" s="157"/>
      <c r="R211" s="157"/>
      <c r="S211" s="157"/>
      <c r="T211" s="157"/>
    </row>
    <row r="212" spans="1:20" ht="12.9" x14ac:dyDescent="0.2">
      <c r="A212" s="157"/>
      <c r="B212" s="312"/>
      <c r="C212" s="285"/>
      <c r="D212" s="285"/>
      <c r="E212" s="285"/>
      <c r="F212" s="174" t="e">
        <f>$B$11</f>
        <v>#REF!</v>
      </c>
      <c r="G212" s="175">
        <f>$F$11</f>
        <v>300</v>
      </c>
      <c r="H212" s="175">
        <v>1</v>
      </c>
      <c r="I212" s="176"/>
      <c r="J212" s="177">
        <f t="shared" si="8"/>
        <v>0</v>
      </c>
      <c r="K212" s="159">
        <f t="shared" si="6"/>
        <v>0</v>
      </c>
      <c r="L212" s="159">
        <f t="shared" si="7"/>
        <v>0</v>
      </c>
      <c r="M212" s="158"/>
      <c r="N212" s="157"/>
      <c r="O212" s="157"/>
      <c r="P212" s="157"/>
      <c r="Q212" s="157"/>
      <c r="R212" s="157"/>
      <c r="S212" s="157"/>
      <c r="T212" s="157"/>
    </row>
    <row r="213" spans="1:20" ht="12.9" x14ac:dyDescent="0.2">
      <c r="A213" s="157"/>
      <c r="B213" s="342" t="s">
        <v>359</v>
      </c>
      <c r="C213" s="281"/>
      <c r="D213" s="281"/>
      <c r="E213" s="281"/>
      <c r="F213" s="167" t="e">
        <f>$B$5</f>
        <v>#REF!</v>
      </c>
      <c r="G213" s="168">
        <f>$F$5</f>
        <v>1200</v>
      </c>
      <c r="H213" s="171">
        <v>1</v>
      </c>
      <c r="I213" s="172"/>
      <c r="J213" s="173">
        <f t="shared" si="8"/>
        <v>0</v>
      </c>
      <c r="K213" s="159">
        <f t="shared" si="6"/>
        <v>0</v>
      </c>
      <c r="L213" s="159">
        <f t="shared" si="7"/>
        <v>0</v>
      </c>
      <c r="M213" s="158"/>
      <c r="N213" s="157"/>
      <c r="O213" s="157"/>
      <c r="P213" s="157"/>
      <c r="Q213" s="157"/>
      <c r="R213" s="157"/>
      <c r="S213" s="157"/>
      <c r="T213" s="157"/>
    </row>
    <row r="214" spans="1:20" ht="12.9" x14ac:dyDescent="0.2">
      <c r="A214" s="157"/>
      <c r="B214" s="343"/>
      <c r="C214" s="242"/>
      <c r="D214" s="242"/>
      <c r="E214" s="242"/>
      <c r="F214" s="157" t="e">
        <f>$B$6</f>
        <v>#REF!</v>
      </c>
      <c r="G214" s="171">
        <f>$F$6</f>
        <v>1200</v>
      </c>
      <c r="H214" s="171">
        <v>1</v>
      </c>
      <c r="I214" s="172"/>
      <c r="J214" s="173">
        <f t="shared" si="8"/>
        <v>0</v>
      </c>
      <c r="K214" s="159">
        <f t="shared" si="6"/>
        <v>0</v>
      </c>
      <c r="L214" s="159">
        <f t="shared" si="7"/>
        <v>0</v>
      </c>
      <c r="M214" s="158"/>
      <c r="N214" s="157"/>
      <c r="O214" s="157"/>
      <c r="P214" s="157"/>
      <c r="Q214" s="157"/>
      <c r="R214" s="157"/>
      <c r="S214" s="157"/>
      <c r="T214" s="157"/>
    </row>
    <row r="215" spans="1:20" ht="12.9" x14ac:dyDescent="0.2">
      <c r="A215" s="157"/>
      <c r="B215" s="343"/>
      <c r="C215" s="242"/>
      <c r="D215" s="242"/>
      <c r="E215" s="242"/>
      <c r="F215" s="157" t="e">
        <f>$B$7</f>
        <v>#REF!</v>
      </c>
      <c r="G215" s="171">
        <f>$F$7</f>
        <v>450</v>
      </c>
      <c r="H215" s="171">
        <v>1</v>
      </c>
      <c r="I215" s="172"/>
      <c r="J215" s="173">
        <f t="shared" si="8"/>
        <v>0</v>
      </c>
      <c r="K215" s="159">
        <f t="shared" si="6"/>
        <v>0</v>
      </c>
      <c r="L215" s="159">
        <f t="shared" si="7"/>
        <v>0</v>
      </c>
      <c r="M215" s="158"/>
      <c r="N215" s="157"/>
      <c r="O215" s="157"/>
      <c r="P215" s="157"/>
      <c r="Q215" s="157"/>
      <c r="R215" s="157"/>
      <c r="S215" s="157"/>
      <c r="T215" s="157"/>
    </row>
    <row r="216" spans="1:20" ht="12.9" x14ac:dyDescent="0.2">
      <c r="A216" s="157"/>
      <c r="B216" s="343"/>
      <c r="C216" s="242"/>
      <c r="D216" s="242"/>
      <c r="E216" s="242"/>
      <c r="F216" s="157" t="e">
        <f>$B$8</f>
        <v>#REF!</v>
      </c>
      <c r="G216" s="171">
        <f>$F$8</f>
        <v>2500</v>
      </c>
      <c r="H216" s="171">
        <v>1</v>
      </c>
      <c r="I216" s="172"/>
      <c r="J216" s="173">
        <f t="shared" si="8"/>
        <v>0</v>
      </c>
      <c r="K216" s="159">
        <f t="shared" si="6"/>
        <v>0</v>
      </c>
      <c r="L216" s="159">
        <f t="shared" si="7"/>
        <v>0</v>
      </c>
      <c r="M216" s="158"/>
      <c r="N216" s="157"/>
      <c r="O216" s="157"/>
      <c r="P216" s="157"/>
      <c r="Q216" s="157"/>
      <c r="R216" s="157"/>
      <c r="S216" s="157"/>
      <c r="T216" s="157"/>
    </row>
    <row r="217" spans="1:20" ht="12.9" x14ac:dyDescent="0.2">
      <c r="A217" s="157"/>
      <c r="B217" s="343"/>
      <c r="C217" s="242"/>
      <c r="D217" s="242"/>
      <c r="E217" s="242"/>
      <c r="F217" s="157" t="e">
        <f>$B$9</f>
        <v>#REF!</v>
      </c>
      <c r="G217" s="171">
        <f>$F$9</f>
        <v>1800</v>
      </c>
      <c r="H217" s="171">
        <v>1</v>
      </c>
      <c r="I217" s="172"/>
      <c r="J217" s="173">
        <f t="shared" si="8"/>
        <v>0</v>
      </c>
      <c r="K217" s="159">
        <f t="shared" si="6"/>
        <v>0</v>
      </c>
      <c r="L217" s="159">
        <f t="shared" si="7"/>
        <v>0</v>
      </c>
      <c r="M217" s="158"/>
      <c r="N217" s="157"/>
      <c r="O217" s="157"/>
      <c r="P217" s="157"/>
      <c r="Q217" s="157"/>
      <c r="R217" s="157"/>
      <c r="S217" s="157"/>
      <c r="T217" s="157"/>
    </row>
    <row r="218" spans="1:20" ht="12.9" x14ac:dyDescent="0.2">
      <c r="A218" s="157"/>
      <c r="B218" s="343"/>
      <c r="C218" s="242"/>
      <c r="D218" s="242"/>
      <c r="E218" s="242"/>
      <c r="F218" s="157" t="e">
        <f>$B$10</f>
        <v>#REF!</v>
      </c>
      <c r="G218" s="171">
        <f>$F$10</f>
        <v>1500</v>
      </c>
      <c r="H218" s="171">
        <v>1</v>
      </c>
      <c r="I218" s="172"/>
      <c r="J218" s="173">
        <f t="shared" si="8"/>
        <v>0</v>
      </c>
      <c r="K218" s="159">
        <f t="shared" si="6"/>
        <v>0</v>
      </c>
      <c r="L218" s="159">
        <f t="shared" si="7"/>
        <v>0</v>
      </c>
      <c r="M218" s="158"/>
      <c r="N218" s="157"/>
      <c r="O218" s="157"/>
      <c r="P218" s="157"/>
      <c r="Q218" s="157"/>
      <c r="R218" s="157"/>
      <c r="S218" s="157"/>
      <c r="T218" s="157"/>
    </row>
    <row r="219" spans="1:20" ht="12.9" x14ac:dyDescent="0.2">
      <c r="A219" s="157"/>
      <c r="B219" s="312"/>
      <c r="C219" s="285"/>
      <c r="D219" s="285"/>
      <c r="E219" s="285"/>
      <c r="F219" s="174" t="e">
        <f>$B$11</f>
        <v>#REF!</v>
      </c>
      <c r="G219" s="175">
        <f>$F$11</f>
        <v>300</v>
      </c>
      <c r="H219" s="175">
        <v>1</v>
      </c>
      <c r="I219" s="176"/>
      <c r="J219" s="177">
        <f t="shared" si="8"/>
        <v>0</v>
      </c>
      <c r="K219" s="159">
        <f t="shared" si="6"/>
        <v>0</v>
      </c>
      <c r="L219" s="159">
        <f t="shared" si="7"/>
        <v>0</v>
      </c>
      <c r="M219" s="158"/>
      <c r="N219" s="157"/>
      <c r="O219" s="157"/>
      <c r="P219" s="157"/>
      <c r="Q219" s="157"/>
      <c r="R219" s="157"/>
      <c r="S219" s="157"/>
      <c r="T219" s="157"/>
    </row>
    <row r="220" spans="1:20" ht="12.9" x14ac:dyDescent="0.2">
      <c r="A220" s="157"/>
      <c r="B220" s="342" t="s">
        <v>360</v>
      </c>
      <c r="C220" s="281"/>
      <c r="D220" s="281"/>
      <c r="E220" s="281"/>
      <c r="F220" s="167" t="e">
        <f>$B$5</f>
        <v>#REF!</v>
      </c>
      <c r="G220" s="168">
        <f>$F$5</f>
        <v>1200</v>
      </c>
      <c r="H220" s="171">
        <v>1</v>
      </c>
      <c r="I220" s="172"/>
      <c r="J220" s="173">
        <f t="shared" si="8"/>
        <v>0</v>
      </c>
      <c r="K220" s="159">
        <f t="shared" si="6"/>
        <v>0</v>
      </c>
      <c r="L220" s="159">
        <f t="shared" si="7"/>
        <v>0</v>
      </c>
      <c r="M220" s="158"/>
      <c r="N220" s="157"/>
      <c r="O220" s="157"/>
      <c r="P220" s="157"/>
      <c r="Q220" s="157"/>
      <c r="R220" s="157"/>
      <c r="S220" s="157"/>
      <c r="T220" s="157"/>
    </row>
    <row r="221" spans="1:20" ht="12.9" x14ac:dyDescent="0.2">
      <c r="A221" s="157"/>
      <c r="B221" s="343"/>
      <c r="C221" s="242"/>
      <c r="D221" s="242"/>
      <c r="E221" s="242"/>
      <c r="F221" s="157" t="e">
        <f>$B$6</f>
        <v>#REF!</v>
      </c>
      <c r="G221" s="171">
        <f>$F$6</f>
        <v>1200</v>
      </c>
      <c r="H221" s="171">
        <v>1</v>
      </c>
      <c r="I221" s="172"/>
      <c r="J221" s="173">
        <f t="shared" si="8"/>
        <v>0</v>
      </c>
      <c r="K221" s="159">
        <f t="shared" si="6"/>
        <v>0</v>
      </c>
      <c r="L221" s="159">
        <f t="shared" si="7"/>
        <v>0</v>
      </c>
      <c r="M221" s="158"/>
      <c r="N221" s="157"/>
      <c r="O221" s="157"/>
      <c r="P221" s="157"/>
      <c r="Q221" s="157"/>
      <c r="R221" s="157"/>
      <c r="S221" s="157"/>
      <c r="T221" s="157"/>
    </row>
    <row r="222" spans="1:20" ht="12.9" x14ac:dyDescent="0.2">
      <c r="A222" s="157"/>
      <c r="B222" s="343"/>
      <c r="C222" s="242"/>
      <c r="D222" s="242"/>
      <c r="E222" s="242"/>
      <c r="F222" s="157" t="e">
        <f>$B$7</f>
        <v>#REF!</v>
      </c>
      <c r="G222" s="171">
        <f>$F$7</f>
        <v>450</v>
      </c>
      <c r="H222" s="171">
        <v>1</v>
      </c>
      <c r="I222" s="172"/>
      <c r="J222" s="173">
        <f t="shared" si="8"/>
        <v>0</v>
      </c>
      <c r="K222" s="159">
        <f t="shared" si="6"/>
        <v>0</v>
      </c>
      <c r="L222" s="159">
        <f t="shared" si="7"/>
        <v>0</v>
      </c>
      <c r="M222" s="158"/>
      <c r="N222" s="157"/>
      <c r="O222" s="157"/>
      <c r="P222" s="157"/>
      <c r="Q222" s="157"/>
      <c r="R222" s="157"/>
      <c r="S222" s="157"/>
      <c r="T222" s="157"/>
    </row>
    <row r="223" spans="1:20" ht="12.9" x14ac:dyDescent="0.2">
      <c r="A223" s="157"/>
      <c r="B223" s="343"/>
      <c r="C223" s="242"/>
      <c r="D223" s="242"/>
      <c r="E223" s="242"/>
      <c r="F223" s="157" t="e">
        <f>$B$8</f>
        <v>#REF!</v>
      </c>
      <c r="G223" s="171">
        <f>$F$8</f>
        <v>2500</v>
      </c>
      <c r="H223" s="171">
        <v>1</v>
      </c>
      <c r="I223" s="172"/>
      <c r="J223" s="173">
        <f t="shared" si="8"/>
        <v>0</v>
      </c>
      <c r="K223" s="159">
        <f t="shared" si="6"/>
        <v>0</v>
      </c>
      <c r="L223" s="159">
        <f t="shared" si="7"/>
        <v>0</v>
      </c>
      <c r="M223" s="158"/>
      <c r="N223" s="157"/>
      <c r="O223" s="157"/>
      <c r="P223" s="157"/>
      <c r="Q223" s="157"/>
      <c r="R223" s="157"/>
      <c r="S223" s="157"/>
      <c r="T223" s="157"/>
    </row>
    <row r="224" spans="1:20" ht="12.9" x14ac:dyDescent="0.2">
      <c r="A224" s="157"/>
      <c r="B224" s="343"/>
      <c r="C224" s="242"/>
      <c r="D224" s="242"/>
      <c r="E224" s="242"/>
      <c r="F224" s="157" t="e">
        <f>$B$9</f>
        <v>#REF!</v>
      </c>
      <c r="G224" s="171">
        <f>$F$9</f>
        <v>1800</v>
      </c>
      <c r="H224" s="171">
        <v>1</v>
      </c>
      <c r="I224" s="172"/>
      <c r="J224" s="173">
        <f t="shared" si="8"/>
        <v>0</v>
      </c>
      <c r="K224" s="159">
        <f t="shared" si="6"/>
        <v>0</v>
      </c>
      <c r="L224" s="159">
        <f t="shared" si="7"/>
        <v>0</v>
      </c>
      <c r="M224" s="158"/>
      <c r="N224" s="157"/>
      <c r="O224" s="157"/>
      <c r="P224" s="157"/>
      <c r="Q224" s="157"/>
      <c r="R224" s="157"/>
      <c r="S224" s="157"/>
      <c r="T224" s="157"/>
    </row>
    <row r="225" spans="1:20" ht="12.9" x14ac:dyDescent="0.2">
      <c r="A225" s="157"/>
      <c r="B225" s="343"/>
      <c r="C225" s="242"/>
      <c r="D225" s="242"/>
      <c r="E225" s="242"/>
      <c r="F225" s="157" t="e">
        <f>$B$10</f>
        <v>#REF!</v>
      </c>
      <c r="G225" s="171">
        <f>$F$10</f>
        <v>1500</v>
      </c>
      <c r="H225" s="171">
        <v>1</v>
      </c>
      <c r="I225" s="172"/>
      <c r="J225" s="173">
        <f t="shared" si="8"/>
        <v>0</v>
      </c>
      <c r="K225" s="159">
        <f t="shared" si="6"/>
        <v>0</v>
      </c>
      <c r="L225" s="159">
        <f t="shared" si="7"/>
        <v>0</v>
      </c>
      <c r="M225" s="158"/>
      <c r="N225" s="157"/>
      <c r="O225" s="157"/>
      <c r="P225" s="157"/>
      <c r="Q225" s="157"/>
      <c r="R225" s="157"/>
      <c r="S225" s="157"/>
      <c r="T225" s="157"/>
    </row>
    <row r="226" spans="1:20" ht="12.9" x14ac:dyDescent="0.2">
      <c r="A226" s="157"/>
      <c r="B226" s="312"/>
      <c r="C226" s="285"/>
      <c r="D226" s="285"/>
      <c r="E226" s="285"/>
      <c r="F226" s="174" t="e">
        <f>$B$11</f>
        <v>#REF!</v>
      </c>
      <c r="G226" s="175">
        <f>$F$11</f>
        <v>300</v>
      </c>
      <c r="H226" s="175">
        <v>1</v>
      </c>
      <c r="I226" s="176"/>
      <c r="J226" s="177">
        <f t="shared" si="8"/>
        <v>0</v>
      </c>
      <c r="K226" s="159">
        <f t="shared" si="6"/>
        <v>0</v>
      </c>
      <c r="L226" s="159">
        <f t="shared" si="7"/>
        <v>0</v>
      </c>
      <c r="M226" s="158"/>
      <c r="N226" s="157"/>
      <c r="O226" s="157"/>
      <c r="P226" s="157"/>
      <c r="Q226" s="157"/>
      <c r="R226" s="157"/>
      <c r="S226" s="157"/>
      <c r="T226" s="157"/>
    </row>
    <row r="227" spans="1:20" ht="12.9" x14ac:dyDescent="0.2">
      <c r="A227" s="157"/>
      <c r="B227" s="342" t="s">
        <v>361</v>
      </c>
      <c r="C227" s="281"/>
      <c r="D227" s="281"/>
      <c r="E227" s="281"/>
      <c r="F227" s="167" t="e">
        <f>$B$5</f>
        <v>#REF!</v>
      </c>
      <c r="G227" s="168">
        <f>$F$5</f>
        <v>1200</v>
      </c>
      <c r="H227" s="171">
        <v>2</v>
      </c>
      <c r="I227" s="172"/>
      <c r="J227" s="173">
        <f t="shared" si="8"/>
        <v>0</v>
      </c>
      <c r="K227" s="159">
        <f t="shared" si="6"/>
        <v>0</v>
      </c>
      <c r="L227" s="159">
        <f t="shared" si="7"/>
        <v>0</v>
      </c>
      <c r="M227" s="158"/>
      <c r="N227" s="157"/>
      <c r="O227" s="157"/>
      <c r="P227" s="157"/>
      <c r="Q227" s="157"/>
      <c r="R227" s="157"/>
      <c r="S227" s="157"/>
      <c r="T227" s="157"/>
    </row>
    <row r="228" spans="1:20" ht="12.9" x14ac:dyDescent="0.2">
      <c r="A228" s="157"/>
      <c r="B228" s="343"/>
      <c r="C228" s="242"/>
      <c r="D228" s="242"/>
      <c r="E228" s="242"/>
      <c r="F228" s="157" t="e">
        <f>$B$6</f>
        <v>#REF!</v>
      </c>
      <c r="G228" s="171">
        <f>$F$6</f>
        <v>1200</v>
      </c>
      <c r="H228" s="171">
        <v>2</v>
      </c>
      <c r="I228" s="172"/>
      <c r="J228" s="173">
        <f t="shared" si="8"/>
        <v>0</v>
      </c>
      <c r="K228" s="159">
        <f t="shared" si="6"/>
        <v>0</v>
      </c>
      <c r="L228" s="159">
        <f t="shared" si="7"/>
        <v>0</v>
      </c>
      <c r="M228" s="158"/>
      <c r="N228" s="157"/>
      <c r="O228" s="157"/>
      <c r="P228" s="157"/>
      <c r="Q228" s="157"/>
      <c r="R228" s="157"/>
      <c r="S228" s="157"/>
      <c r="T228" s="157"/>
    </row>
    <row r="229" spans="1:20" ht="12.9" x14ac:dyDescent="0.2">
      <c r="A229" s="157"/>
      <c r="B229" s="343"/>
      <c r="C229" s="242"/>
      <c r="D229" s="242"/>
      <c r="E229" s="242"/>
      <c r="F229" s="157" t="e">
        <f>$B$7</f>
        <v>#REF!</v>
      </c>
      <c r="G229" s="171">
        <f>$F$7</f>
        <v>450</v>
      </c>
      <c r="H229" s="171">
        <v>2</v>
      </c>
      <c r="I229" s="172"/>
      <c r="J229" s="173">
        <f t="shared" si="8"/>
        <v>0</v>
      </c>
      <c r="K229" s="159">
        <f t="shared" si="6"/>
        <v>0</v>
      </c>
      <c r="L229" s="159">
        <f t="shared" si="7"/>
        <v>0</v>
      </c>
      <c r="M229" s="158"/>
      <c r="N229" s="157"/>
      <c r="O229" s="157"/>
      <c r="P229" s="157"/>
      <c r="Q229" s="157"/>
      <c r="R229" s="157"/>
      <c r="S229" s="157"/>
      <c r="T229" s="157"/>
    </row>
    <row r="230" spans="1:20" ht="12.9" x14ac:dyDescent="0.2">
      <c r="A230" s="157"/>
      <c r="B230" s="343"/>
      <c r="C230" s="242"/>
      <c r="D230" s="242"/>
      <c r="E230" s="242"/>
      <c r="F230" s="157" t="e">
        <f>$B$8</f>
        <v>#REF!</v>
      </c>
      <c r="G230" s="171">
        <f>$F$8</f>
        <v>2500</v>
      </c>
      <c r="H230" s="171">
        <v>2</v>
      </c>
      <c r="I230" s="172"/>
      <c r="J230" s="173">
        <f t="shared" si="8"/>
        <v>0</v>
      </c>
      <c r="K230" s="159">
        <f t="shared" si="6"/>
        <v>0</v>
      </c>
      <c r="L230" s="159">
        <f t="shared" si="7"/>
        <v>0</v>
      </c>
      <c r="M230" s="158"/>
      <c r="N230" s="157"/>
      <c r="O230" s="157"/>
      <c r="P230" s="157"/>
      <c r="Q230" s="157"/>
      <c r="R230" s="157"/>
      <c r="S230" s="157"/>
      <c r="T230" s="157"/>
    </row>
    <row r="231" spans="1:20" ht="12.9" x14ac:dyDescent="0.2">
      <c r="A231" s="157"/>
      <c r="B231" s="343"/>
      <c r="C231" s="242"/>
      <c r="D231" s="242"/>
      <c r="E231" s="242"/>
      <c r="F231" s="157" t="e">
        <f>$B$9</f>
        <v>#REF!</v>
      </c>
      <c r="G231" s="171">
        <f>$F$9</f>
        <v>1800</v>
      </c>
      <c r="H231" s="171">
        <v>2</v>
      </c>
      <c r="I231" s="172"/>
      <c r="J231" s="173">
        <f t="shared" si="8"/>
        <v>0</v>
      </c>
      <c r="K231" s="159">
        <f t="shared" si="6"/>
        <v>0</v>
      </c>
      <c r="L231" s="159">
        <f t="shared" si="7"/>
        <v>0</v>
      </c>
      <c r="M231" s="158"/>
      <c r="N231" s="157"/>
      <c r="O231" s="157"/>
      <c r="P231" s="157"/>
      <c r="Q231" s="157"/>
      <c r="R231" s="157"/>
      <c r="S231" s="157"/>
      <c r="T231" s="157"/>
    </row>
    <row r="232" spans="1:20" ht="12.9" x14ac:dyDescent="0.2">
      <c r="A232" s="157"/>
      <c r="B232" s="343"/>
      <c r="C232" s="242"/>
      <c r="D232" s="242"/>
      <c r="E232" s="242"/>
      <c r="F232" s="157" t="e">
        <f>$B$10</f>
        <v>#REF!</v>
      </c>
      <c r="G232" s="171">
        <f>$F$10</f>
        <v>1500</v>
      </c>
      <c r="H232" s="171">
        <v>2</v>
      </c>
      <c r="I232" s="172"/>
      <c r="J232" s="173">
        <f t="shared" si="8"/>
        <v>0</v>
      </c>
      <c r="K232" s="159">
        <f t="shared" si="6"/>
        <v>0</v>
      </c>
      <c r="L232" s="159">
        <f t="shared" si="7"/>
        <v>0</v>
      </c>
      <c r="M232" s="158"/>
      <c r="N232" s="157"/>
      <c r="O232" s="157"/>
      <c r="P232" s="157"/>
      <c r="Q232" s="157"/>
      <c r="R232" s="157"/>
      <c r="S232" s="157"/>
      <c r="T232" s="157"/>
    </row>
    <row r="233" spans="1:20" ht="12.9" x14ac:dyDescent="0.2">
      <c r="A233" s="157"/>
      <c r="B233" s="312"/>
      <c r="C233" s="285"/>
      <c r="D233" s="285"/>
      <c r="E233" s="285"/>
      <c r="F233" s="174" t="e">
        <f>$B$11</f>
        <v>#REF!</v>
      </c>
      <c r="G233" s="175">
        <f>$F$11</f>
        <v>300</v>
      </c>
      <c r="H233" s="175">
        <v>2</v>
      </c>
      <c r="I233" s="176"/>
      <c r="J233" s="177">
        <f t="shared" si="8"/>
        <v>0</v>
      </c>
      <c r="K233" s="159">
        <f t="shared" si="6"/>
        <v>0</v>
      </c>
      <c r="L233" s="159">
        <f t="shared" si="7"/>
        <v>0</v>
      </c>
      <c r="M233" s="158"/>
      <c r="N233" s="157"/>
      <c r="O233" s="157"/>
      <c r="P233" s="157"/>
      <c r="Q233" s="157"/>
      <c r="R233" s="157"/>
      <c r="S233" s="157"/>
      <c r="T233" s="157"/>
    </row>
    <row r="234" spans="1:20" ht="12.9" x14ac:dyDescent="0.2">
      <c r="A234" s="157"/>
      <c r="B234" s="342" t="s">
        <v>362</v>
      </c>
      <c r="C234" s="281"/>
      <c r="D234" s="281"/>
      <c r="E234" s="281"/>
      <c r="F234" s="167" t="e">
        <f>$B$5</f>
        <v>#REF!</v>
      </c>
      <c r="G234" s="168">
        <f>$F$5</f>
        <v>1200</v>
      </c>
      <c r="H234" s="171">
        <v>1</v>
      </c>
      <c r="I234" s="172"/>
      <c r="J234" s="173">
        <f t="shared" si="8"/>
        <v>0</v>
      </c>
      <c r="K234" s="159">
        <f t="shared" si="6"/>
        <v>0</v>
      </c>
      <c r="L234" s="159">
        <f t="shared" si="7"/>
        <v>0</v>
      </c>
      <c r="M234" s="158"/>
      <c r="N234" s="157"/>
      <c r="O234" s="157"/>
      <c r="P234" s="157"/>
      <c r="Q234" s="157"/>
      <c r="R234" s="157"/>
      <c r="S234" s="157"/>
      <c r="T234" s="157"/>
    </row>
    <row r="235" spans="1:20" ht="12.9" x14ac:dyDescent="0.2">
      <c r="A235" s="157"/>
      <c r="B235" s="343"/>
      <c r="C235" s="242"/>
      <c r="D235" s="242"/>
      <c r="E235" s="242"/>
      <c r="F235" s="157" t="e">
        <f>$B$6</f>
        <v>#REF!</v>
      </c>
      <c r="G235" s="171">
        <f>$F$6</f>
        <v>1200</v>
      </c>
      <c r="H235" s="171">
        <v>1</v>
      </c>
      <c r="I235" s="172"/>
      <c r="J235" s="173">
        <f t="shared" si="8"/>
        <v>0</v>
      </c>
      <c r="K235" s="159">
        <f t="shared" si="6"/>
        <v>0</v>
      </c>
      <c r="L235" s="159">
        <f t="shared" si="7"/>
        <v>0</v>
      </c>
      <c r="M235" s="158"/>
      <c r="N235" s="157"/>
      <c r="O235" s="157"/>
      <c r="P235" s="157"/>
      <c r="Q235" s="157"/>
      <c r="R235" s="157"/>
      <c r="S235" s="157"/>
      <c r="T235" s="157"/>
    </row>
    <row r="236" spans="1:20" ht="12.9" x14ac:dyDescent="0.2">
      <c r="A236" s="157"/>
      <c r="B236" s="343"/>
      <c r="C236" s="242"/>
      <c r="D236" s="242"/>
      <c r="E236" s="242"/>
      <c r="F236" s="157" t="e">
        <f>$B$7</f>
        <v>#REF!</v>
      </c>
      <c r="G236" s="171">
        <f>$F$7</f>
        <v>450</v>
      </c>
      <c r="H236" s="171">
        <v>1</v>
      </c>
      <c r="I236" s="172"/>
      <c r="J236" s="173">
        <f t="shared" si="8"/>
        <v>0</v>
      </c>
      <c r="K236" s="159">
        <f t="shared" si="6"/>
        <v>0</v>
      </c>
      <c r="L236" s="159">
        <f t="shared" si="7"/>
        <v>0</v>
      </c>
      <c r="M236" s="158"/>
      <c r="N236" s="157"/>
      <c r="O236" s="157"/>
      <c r="P236" s="157"/>
      <c r="Q236" s="157"/>
      <c r="R236" s="157"/>
      <c r="S236" s="157"/>
      <c r="T236" s="157"/>
    </row>
    <row r="237" spans="1:20" ht="12.9" x14ac:dyDescent="0.2">
      <c r="A237" s="157"/>
      <c r="B237" s="343"/>
      <c r="C237" s="242"/>
      <c r="D237" s="242"/>
      <c r="E237" s="242"/>
      <c r="F237" s="157" t="e">
        <f>$B$8</f>
        <v>#REF!</v>
      </c>
      <c r="G237" s="171">
        <f>$F$8</f>
        <v>2500</v>
      </c>
      <c r="H237" s="171">
        <v>1</v>
      </c>
      <c r="I237" s="172"/>
      <c r="J237" s="173">
        <f t="shared" si="8"/>
        <v>0</v>
      </c>
      <c r="K237" s="159">
        <f t="shared" si="6"/>
        <v>0</v>
      </c>
      <c r="L237" s="159">
        <f t="shared" si="7"/>
        <v>0</v>
      </c>
      <c r="M237" s="158"/>
      <c r="N237" s="157"/>
      <c r="O237" s="157"/>
      <c r="P237" s="157"/>
      <c r="Q237" s="157"/>
      <c r="R237" s="157"/>
      <c r="S237" s="157"/>
      <c r="T237" s="157"/>
    </row>
    <row r="238" spans="1:20" ht="12.9" x14ac:dyDescent="0.2">
      <c r="A238" s="157"/>
      <c r="B238" s="343"/>
      <c r="C238" s="242"/>
      <c r="D238" s="242"/>
      <c r="E238" s="242"/>
      <c r="F238" s="157" t="e">
        <f>$B$9</f>
        <v>#REF!</v>
      </c>
      <c r="G238" s="171">
        <f>$F$9</f>
        <v>1800</v>
      </c>
      <c r="H238" s="171">
        <v>1</v>
      </c>
      <c r="I238" s="172"/>
      <c r="J238" s="173">
        <f t="shared" si="8"/>
        <v>0</v>
      </c>
      <c r="K238" s="159">
        <f t="shared" si="6"/>
        <v>0</v>
      </c>
      <c r="L238" s="159">
        <f t="shared" si="7"/>
        <v>0</v>
      </c>
      <c r="M238" s="158"/>
      <c r="N238" s="157"/>
      <c r="O238" s="157"/>
      <c r="P238" s="157"/>
      <c r="Q238" s="157"/>
      <c r="R238" s="157"/>
      <c r="S238" s="157"/>
      <c r="T238" s="157"/>
    </row>
    <row r="239" spans="1:20" ht="12.9" x14ac:dyDescent="0.2">
      <c r="A239" s="157"/>
      <c r="B239" s="343"/>
      <c r="C239" s="242"/>
      <c r="D239" s="242"/>
      <c r="E239" s="242"/>
      <c r="F239" s="157" t="e">
        <f>$B$10</f>
        <v>#REF!</v>
      </c>
      <c r="G239" s="171">
        <f>$F$10</f>
        <v>1500</v>
      </c>
      <c r="H239" s="171">
        <v>1</v>
      </c>
      <c r="I239" s="172"/>
      <c r="J239" s="173">
        <f t="shared" si="8"/>
        <v>0</v>
      </c>
      <c r="K239" s="159">
        <f t="shared" si="6"/>
        <v>0</v>
      </c>
      <c r="L239" s="159">
        <f t="shared" si="7"/>
        <v>0</v>
      </c>
      <c r="M239" s="158"/>
      <c r="N239" s="157"/>
      <c r="O239" s="157"/>
      <c r="P239" s="157"/>
      <c r="Q239" s="157"/>
      <c r="R239" s="157"/>
      <c r="S239" s="157"/>
      <c r="T239" s="157"/>
    </row>
    <row r="240" spans="1:20" ht="12.9" x14ac:dyDescent="0.2">
      <c r="A240" s="157"/>
      <c r="B240" s="312"/>
      <c r="C240" s="285"/>
      <c r="D240" s="285"/>
      <c r="E240" s="285"/>
      <c r="F240" s="174" t="e">
        <f>$B$11</f>
        <v>#REF!</v>
      </c>
      <c r="G240" s="175">
        <f>$F$11</f>
        <v>300</v>
      </c>
      <c r="H240" s="175">
        <v>1</v>
      </c>
      <c r="I240" s="176"/>
      <c r="J240" s="177">
        <f t="shared" si="8"/>
        <v>0</v>
      </c>
      <c r="K240" s="159">
        <f t="shared" si="6"/>
        <v>0</v>
      </c>
      <c r="L240" s="159">
        <f t="shared" si="7"/>
        <v>0</v>
      </c>
      <c r="M240" s="158"/>
      <c r="N240" s="157"/>
      <c r="O240" s="157"/>
      <c r="P240" s="157"/>
      <c r="Q240" s="157"/>
      <c r="R240" s="157"/>
      <c r="S240" s="157"/>
      <c r="T240" s="157"/>
    </row>
    <row r="241" spans="1:20" ht="12.9" x14ac:dyDescent="0.2">
      <c r="A241" s="157"/>
      <c r="B241" s="342" t="s">
        <v>363</v>
      </c>
      <c r="C241" s="281"/>
      <c r="D241" s="281"/>
      <c r="E241" s="281"/>
      <c r="F241" s="167" t="e">
        <f>$B$5</f>
        <v>#REF!</v>
      </c>
      <c r="G241" s="168">
        <f>$F$5</f>
        <v>1200</v>
      </c>
      <c r="H241" s="171">
        <v>1</v>
      </c>
      <c r="I241" s="172"/>
      <c r="J241" s="173">
        <f t="shared" si="8"/>
        <v>0</v>
      </c>
      <c r="K241" s="159">
        <f t="shared" si="6"/>
        <v>0</v>
      </c>
      <c r="L241" s="159">
        <f t="shared" si="7"/>
        <v>0</v>
      </c>
      <c r="M241" s="158"/>
      <c r="N241" s="157"/>
      <c r="O241" s="157"/>
      <c r="P241" s="157"/>
      <c r="Q241" s="157"/>
      <c r="R241" s="157"/>
      <c r="S241" s="157"/>
      <c r="T241" s="157"/>
    </row>
    <row r="242" spans="1:20" ht="12.9" x14ac:dyDescent="0.2">
      <c r="A242" s="157"/>
      <c r="B242" s="343"/>
      <c r="C242" s="242"/>
      <c r="D242" s="242"/>
      <c r="E242" s="242"/>
      <c r="F242" s="157" t="e">
        <f>$B$6</f>
        <v>#REF!</v>
      </c>
      <c r="G242" s="171">
        <f>$F$6</f>
        <v>1200</v>
      </c>
      <c r="H242" s="171">
        <v>1</v>
      </c>
      <c r="I242" s="172"/>
      <c r="J242" s="173">
        <f t="shared" si="8"/>
        <v>0</v>
      </c>
      <c r="K242" s="159">
        <f t="shared" si="6"/>
        <v>0</v>
      </c>
      <c r="L242" s="159">
        <f t="shared" si="7"/>
        <v>0</v>
      </c>
      <c r="M242" s="158"/>
      <c r="N242" s="157"/>
      <c r="O242" s="157"/>
      <c r="P242" s="157"/>
      <c r="Q242" s="157"/>
      <c r="R242" s="157"/>
      <c r="S242" s="157"/>
      <c r="T242" s="157"/>
    </row>
    <row r="243" spans="1:20" ht="12.9" x14ac:dyDescent="0.2">
      <c r="A243" s="157"/>
      <c r="B243" s="343"/>
      <c r="C243" s="242"/>
      <c r="D243" s="242"/>
      <c r="E243" s="242"/>
      <c r="F243" s="157" t="e">
        <f>$B$7</f>
        <v>#REF!</v>
      </c>
      <c r="G243" s="171">
        <f>$F$7</f>
        <v>450</v>
      </c>
      <c r="H243" s="171">
        <v>1</v>
      </c>
      <c r="I243" s="172"/>
      <c r="J243" s="173">
        <f t="shared" si="8"/>
        <v>0</v>
      </c>
      <c r="K243" s="159">
        <f t="shared" si="6"/>
        <v>0</v>
      </c>
      <c r="L243" s="159">
        <f t="shared" si="7"/>
        <v>0</v>
      </c>
      <c r="M243" s="158"/>
      <c r="N243" s="157"/>
      <c r="O243" s="157"/>
      <c r="P243" s="157"/>
      <c r="Q243" s="157"/>
      <c r="R243" s="157"/>
      <c r="S243" s="157"/>
      <c r="T243" s="157"/>
    </row>
    <row r="244" spans="1:20" ht="12.9" x14ac:dyDescent="0.2">
      <c r="A244" s="157"/>
      <c r="B244" s="343"/>
      <c r="C244" s="242"/>
      <c r="D244" s="242"/>
      <c r="E244" s="242"/>
      <c r="F244" s="157" t="e">
        <f>$B$8</f>
        <v>#REF!</v>
      </c>
      <c r="G244" s="171">
        <f>$F$8</f>
        <v>2500</v>
      </c>
      <c r="H244" s="171">
        <v>1</v>
      </c>
      <c r="I244" s="172"/>
      <c r="J244" s="173">
        <f t="shared" si="8"/>
        <v>0</v>
      </c>
      <c r="K244" s="159">
        <f t="shared" si="6"/>
        <v>0</v>
      </c>
      <c r="L244" s="159">
        <f t="shared" si="7"/>
        <v>0</v>
      </c>
      <c r="M244" s="158"/>
      <c r="N244" s="157"/>
      <c r="O244" s="157"/>
      <c r="P244" s="157"/>
      <c r="Q244" s="157"/>
      <c r="R244" s="157"/>
      <c r="S244" s="157"/>
      <c r="T244" s="157"/>
    </row>
    <row r="245" spans="1:20" ht="12.9" x14ac:dyDescent="0.2">
      <c r="A245" s="157"/>
      <c r="B245" s="343"/>
      <c r="C245" s="242"/>
      <c r="D245" s="242"/>
      <c r="E245" s="242"/>
      <c r="F245" s="157" t="e">
        <f>$B$9</f>
        <v>#REF!</v>
      </c>
      <c r="G245" s="171">
        <f>$F$9</f>
        <v>1800</v>
      </c>
      <c r="H245" s="171">
        <v>1</v>
      </c>
      <c r="I245" s="172"/>
      <c r="J245" s="173">
        <f t="shared" si="8"/>
        <v>0</v>
      </c>
      <c r="K245" s="159">
        <f t="shared" si="6"/>
        <v>0</v>
      </c>
      <c r="L245" s="159">
        <f t="shared" si="7"/>
        <v>0</v>
      </c>
      <c r="M245" s="158"/>
      <c r="N245" s="157"/>
      <c r="O245" s="157"/>
      <c r="P245" s="157"/>
      <c r="Q245" s="157"/>
      <c r="R245" s="157"/>
      <c r="S245" s="157"/>
      <c r="T245" s="157"/>
    </row>
    <row r="246" spans="1:20" ht="12.9" x14ac:dyDescent="0.2">
      <c r="A246" s="157"/>
      <c r="B246" s="343"/>
      <c r="C246" s="242"/>
      <c r="D246" s="242"/>
      <c r="E246" s="242"/>
      <c r="F246" s="157" t="e">
        <f>$B$10</f>
        <v>#REF!</v>
      </c>
      <c r="G246" s="171">
        <f>$F$10</f>
        <v>1500</v>
      </c>
      <c r="H246" s="171">
        <v>1</v>
      </c>
      <c r="I246" s="172"/>
      <c r="J246" s="173">
        <f t="shared" si="8"/>
        <v>0</v>
      </c>
      <c r="K246" s="159">
        <f t="shared" si="6"/>
        <v>0</v>
      </c>
      <c r="L246" s="159">
        <f t="shared" si="7"/>
        <v>0</v>
      </c>
      <c r="M246" s="158"/>
      <c r="N246" s="157"/>
      <c r="O246" s="157"/>
      <c r="P246" s="157"/>
      <c r="Q246" s="157"/>
      <c r="R246" s="157"/>
      <c r="S246" s="157"/>
      <c r="T246" s="157"/>
    </row>
    <row r="247" spans="1:20" ht="12.9" x14ac:dyDescent="0.2">
      <c r="A247" s="157"/>
      <c r="B247" s="312"/>
      <c r="C247" s="285"/>
      <c r="D247" s="285"/>
      <c r="E247" s="285"/>
      <c r="F247" s="174" t="e">
        <f>$B$11</f>
        <v>#REF!</v>
      </c>
      <c r="G247" s="175">
        <f>$F$11</f>
        <v>300</v>
      </c>
      <c r="H247" s="175">
        <v>1</v>
      </c>
      <c r="I247" s="176"/>
      <c r="J247" s="177">
        <f t="shared" si="8"/>
        <v>0</v>
      </c>
      <c r="K247" s="159">
        <f t="shared" si="6"/>
        <v>0</v>
      </c>
      <c r="L247" s="159">
        <f t="shared" si="7"/>
        <v>0</v>
      </c>
      <c r="M247" s="158"/>
      <c r="N247" s="157"/>
      <c r="O247" s="157"/>
      <c r="P247" s="157"/>
      <c r="Q247" s="157"/>
      <c r="R247" s="157"/>
      <c r="S247" s="157"/>
      <c r="T247" s="157"/>
    </row>
    <row r="248" spans="1:20" ht="12.9" x14ac:dyDescent="0.2">
      <c r="A248" s="157"/>
      <c r="B248" s="157"/>
      <c r="C248" s="157"/>
      <c r="D248" s="157"/>
      <c r="E248" s="157"/>
      <c r="F248" s="157"/>
      <c r="G248" s="157"/>
      <c r="H248" s="157"/>
      <c r="I248" s="158"/>
      <c r="J248" s="157"/>
      <c r="K248" s="159">
        <f t="shared" si="6"/>
        <v>0</v>
      </c>
      <c r="L248" s="159">
        <f t="shared" si="7"/>
        <v>0</v>
      </c>
      <c r="M248" s="158"/>
      <c r="N248" s="157"/>
      <c r="O248" s="157"/>
      <c r="P248" s="157"/>
      <c r="Q248" s="157"/>
      <c r="R248" s="157"/>
      <c r="S248" s="157"/>
      <c r="T248" s="157"/>
    </row>
    <row r="249" spans="1:20" ht="13.6" x14ac:dyDescent="0.2">
      <c r="A249" s="157"/>
      <c r="B249" s="340" t="s">
        <v>364</v>
      </c>
      <c r="C249" s="281"/>
      <c r="D249" s="281"/>
      <c r="E249" s="281"/>
      <c r="F249" s="163"/>
      <c r="G249" s="163"/>
      <c r="H249" s="163"/>
      <c r="I249" s="164"/>
      <c r="J249" s="165"/>
      <c r="K249" s="159">
        <f t="shared" si="6"/>
        <v>0</v>
      </c>
      <c r="L249" s="159">
        <f t="shared" si="7"/>
        <v>0</v>
      </c>
      <c r="M249" s="158"/>
      <c r="N249" s="157"/>
      <c r="O249" s="157"/>
      <c r="P249" s="157"/>
      <c r="Q249" s="157"/>
      <c r="R249" s="157"/>
      <c r="S249" s="157"/>
      <c r="T249" s="157"/>
    </row>
    <row r="250" spans="1:20" ht="40.75" x14ac:dyDescent="0.2">
      <c r="A250" s="157"/>
      <c r="B250" s="341" t="s">
        <v>329</v>
      </c>
      <c r="C250" s="245"/>
      <c r="D250" s="245"/>
      <c r="E250" s="237"/>
      <c r="F250" s="76" t="s">
        <v>330</v>
      </c>
      <c r="G250" s="10" t="s">
        <v>331</v>
      </c>
      <c r="H250" s="76" t="s">
        <v>365</v>
      </c>
      <c r="I250" s="166" t="s">
        <v>366</v>
      </c>
      <c r="J250" s="76" t="s">
        <v>321</v>
      </c>
      <c r="K250" s="159" t="str">
        <f t="shared" si="6"/>
        <v>Produtividade (1)</v>
      </c>
      <c r="L250" s="159" t="str">
        <f t="shared" si="7"/>
        <v>Ambiente</v>
      </c>
      <c r="M250" s="158"/>
      <c r="N250" s="157"/>
      <c r="O250" s="157"/>
      <c r="P250" s="157"/>
      <c r="Q250" s="157"/>
      <c r="R250" s="157"/>
      <c r="S250" s="157"/>
      <c r="T250" s="157"/>
    </row>
    <row r="251" spans="1:20" ht="12.9" x14ac:dyDescent="0.2">
      <c r="A251" s="157"/>
      <c r="B251" s="342" t="s">
        <v>367</v>
      </c>
      <c r="C251" s="281"/>
      <c r="D251" s="281"/>
      <c r="E251" s="281"/>
      <c r="F251" s="167" t="e">
        <f>$B$5</f>
        <v>#REF!</v>
      </c>
      <c r="G251" s="168">
        <f>$F$5</f>
        <v>1200</v>
      </c>
      <c r="H251" s="171">
        <v>1</v>
      </c>
      <c r="I251" s="172"/>
      <c r="J251" s="173">
        <f t="shared" ref="J251:J299" si="9">IF(I251=0,0,(G251/(I251/H251)))</f>
        <v>0</v>
      </c>
      <c r="K251" s="159">
        <f t="shared" si="6"/>
        <v>0</v>
      </c>
      <c r="L251" s="159">
        <f t="shared" si="7"/>
        <v>0</v>
      </c>
      <c r="M251" s="158"/>
      <c r="N251" s="157"/>
      <c r="O251" s="157"/>
      <c r="P251" s="157"/>
      <c r="Q251" s="157"/>
      <c r="R251" s="157"/>
      <c r="S251" s="157"/>
      <c r="T251" s="157"/>
    </row>
    <row r="252" spans="1:20" ht="12.9" x14ac:dyDescent="0.2">
      <c r="A252" s="157"/>
      <c r="B252" s="343"/>
      <c r="C252" s="242"/>
      <c r="D252" s="242"/>
      <c r="E252" s="242"/>
      <c r="F252" s="157" t="e">
        <f>$B$6</f>
        <v>#REF!</v>
      </c>
      <c r="G252" s="171">
        <f>$F$6</f>
        <v>1200</v>
      </c>
      <c r="H252" s="171">
        <v>1</v>
      </c>
      <c r="I252" s="172"/>
      <c r="J252" s="173">
        <f t="shared" si="9"/>
        <v>0</v>
      </c>
      <c r="K252" s="159">
        <f t="shared" si="6"/>
        <v>0</v>
      </c>
      <c r="L252" s="159">
        <f t="shared" si="7"/>
        <v>0</v>
      </c>
      <c r="M252" s="158"/>
      <c r="N252" s="157"/>
      <c r="O252" s="157"/>
      <c r="P252" s="157"/>
      <c r="Q252" s="157"/>
      <c r="R252" s="157"/>
      <c r="S252" s="157"/>
      <c r="T252" s="157"/>
    </row>
    <row r="253" spans="1:20" ht="12.9" x14ac:dyDescent="0.2">
      <c r="A253" s="157"/>
      <c r="B253" s="343"/>
      <c r="C253" s="242"/>
      <c r="D253" s="242"/>
      <c r="E253" s="242"/>
      <c r="F253" s="157" t="e">
        <f>$B$7</f>
        <v>#REF!</v>
      </c>
      <c r="G253" s="171">
        <f>$F$7</f>
        <v>450</v>
      </c>
      <c r="H253" s="171">
        <v>1</v>
      </c>
      <c r="I253" s="172"/>
      <c r="J253" s="173">
        <f t="shared" si="9"/>
        <v>0</v>
      </c>
      <c r="K253" s="159">
        <f t="shared" si="6"/>
        <v>0</v>
      </c>
      <c r="L253" s="159">
        <f t="shared" si="7"/>
        <v>0</v>
      </c>
      <c r="M253" s="158"/>
      <c r="N253" s="157"/>
      <c r="O253" s="157"/>
      <c r="P253" s="157"/>
      <c r="Q253" s="157"/>
      <c r="R253" s="157"/>
      <c r="S253" s="157"/>
      <c r="T253" s="157"/>
    </row>
    <row r="254" spans="1:20" ht="12.9" x14ac:dyDescent="0.2">
      <c r="A254" s="157"/>
      <c r="B254" s="343"/>
      <c r="C254" s="242"/>
      <c r="D254" s="242"/>
      <c r="E254" s="242"/>
      <c r="F254" s="157" t="e">
        <f>$B$8</f>
        <v>#REF!</v>
      </c>
      <c r="G254" s="171">
        <f>$F$8</f>
        <v>2500</v>
      </c>
      <c r="H254" s="171">
        <v>1</v>
      </c>
      <c r="I254" s="172"/>
      <c r="J254" s="173">
        <f t="shared" si="9"/>
        <v>0</v>
      </c>
      <c r="K254" s="159">
        <f t="shared" si="6"/>
        <v>0</v>
      </c>
      <c r="L254" s="159">
        <f t="shared" si="7"/>
        <v>0</v>
      </c>
      <c r="M254" s="158"/>
      <c r="N254" s="157"/>
      <c r="O254" s="157"/>
      <c r="P254" s="157"/>
      <c r="Q254" s="157"/>
      <c r="R254" s="157"/>
      <c r="S254" s="157"/>
      <c r="T254" s="157"/>
    </row>
    <row r="255" spans="1:20" ht="12.9" x14ac:dyDescent="0.2">
      <c r="A255" s="157"/>
      <c r="B255" s="343"/>
      <c r="C255" s="242"/>
      <c r="D255" s="242"/>
      <c r="E255" s="242"/>
      <c r="F255" s="157" t="e">
        <f>$B$9</f>
        <v>#REF!</v>
      </c>
      <c r="G255" s="171">
        <f>$F$9</f>
        <v>1800</v>
      </c>
      <c r="H255" s="171">
        <v>1</v>
      </c>
      <c r="I255" s="172"/>
      <c r="J255" s="173">
        <f t="shared" si="9"/>
        <v>0</v>
      </c>
      <c r="K255" s="159">
        <f t="shared" si="6"/>
        <v>0</v>
      </c>
      <c r="L255" s="159">
        <f t="shared" si="7"/>
        <v>0</v>
      </c>
      <c r="M255" s="158"/>
      <c r="N255" s="157"/>
      <c r="O255" s="157"/>
      <c r="P255" s="157"/>
      <c r="Q255" s="157"/>
      <c r="R255" s="157"/>
      <c r="S255" s="157"/>
      <c r="T255" s="157"/>
    </row>
    <row r="256" spans="1:20" ht="12.9" x14ac:dyDescent="0.2">
      <c r="A256" s="157"/>
      <c r="B256" s="343"/>
      <c r="C256" s="242"/>
      <c r="D256" s="242"/>
      <c r="E256" s="242"/>
      <c r="F256" s="157" t="e">
        <f>$B$10</f>
        <v>#REF!</v>
      </c>
      <c r="G256" s="171">
        <f>$F$10</f>
        <v>1500</v>
      </c>
      <c r="H256" s="171">
        <v>1</v>
      </c>
      <c r="I256" s="172"/>
      <c r="J256" s="173">
        <f t="shared" si="9"/>
        <v>0</v>
      </c>
      <c r="K256" s="159">
        <f t="shared" si="6"/>
        <v>0</v>
      </c>
      <c r="L256" s="159">
        <f t="shared" si="7"/>
        <v>0</v>
      </c>
      <c r="M256" s="158"/>
      <c r="N256" s="157"/>
      <c r="O256" s="157"/>
      <c r="P256" s="157"/>
      <c r="Q256" s="157"/>
      <c r="R256" s="157"/>
      <c r="S256" s="157"/>
      <c r="T256" s="157"/>
    </row>
    <row r="257" spans="1:20" ht="12.9" x14ac:dyDescent="0.2">
      <c r="A257" s="157"/>
      <c r="B257" s="312"/>
      <c r="C257" s="285"/>
      <c r="D257" s="285"/>
      <c r="E257" s="285"/>
      <c r="F257" s="174" t="e">
        <f>$B$11</f>
        <v>#REF!</v>
      </c>
      <c r="G257" s="175">
        <f>$F$11</f>
        <v>300</v>
      </c>
      <c r="H257" s="175">
        <v>1</v>
      </c>
      <c r="I257" s="176"/>
      <c r="J257" s="177">
        <f t="shared" si="9"/>
        <v>0</v>
      </c>
      <c r="K257" s="159">
        <f t="shared" si="6"/>
        <v>0</v>
      </c>
      <c r="L257" s="159">
        <f t="shared" si="7"/>
        <v>0</v>
      </c>
      <c r="M257" s="158"/>
      <c r="N257" s="157"/>
      <c r="O257" s="157"/>
      <c r="P257" s="157"/>
      <c r="Q257" s="157"/>
      <c r="R257" s="157"/>
      <c r="S257" s="157"/>
      <c r="T257" s="157"/>
    </row>
    <row r="258" spans="1:20" ht="12.9" x14ac:dyDescent="0.2">
      <c r="A258" s="157"/>
      <c r="B258" s="342" t="s">
        <v>368</v>
      </c>
      <c r="C258" s="281"/>
      <c r="D258" s="281"/>
      <c r="E258" s="281"/>
      <c r="F258" s="167" t="e">
        <f>$B$5</f>
        <v>#REF!</v>
      </c>
      <c r="G258" s="168">
        <f>$F$5</f>
        <v>1200</v>
      </c>
      <c r="H258" s="171">
        <v>1</v>
      </c>
      <c r="I258" s="172"/>
      <c r="J258" s="173">
        <f t="shared" si="9"/>
        <v>0</v>
      </c>
      <c r="K258" s="159">
        <f t="shared" si="6"/>
        <v>0</v>
      </c>
      <c r="L258" s="159">
        <f t="shared" si="7"/>
        <v>0</v>
      </c>
      <c r="M258" s="158"/>
      <c r="N258" s="157"/>
      <c r="O258" s="157"/>
      <c r="P258" s="157"/>
      <c r="Q258" s="157"/>
      <c r="R258" s="157"/>
      <c r="S258" s="157"/>
      <c r="T258" s="157"/>
    </row>
    <row r="259" spans="1:20" ht="12.9" x14ac:dyDescent="0.2">
      <c r="A259" s="157"/>
      <c r="B259" s="343"/>
      <c r="C259" s="242"/>
      <c r="D259" s="242"/>
      <c r="E259" s="242"/>
      <c r="F259" s="157" t="e">
        <f>$B$6</f>
        <v>#REF!</v>
      </c>
      <c r="G259" s="171">
        <f>$F$6</f>
        <v>1200</v>
      </c>
      <c r="H259" s="171">
        <v>1</v>
      </c>
      <c r="I259" s="172"/>
      <c r="J259" s="173">
        <f t="shared" si="9"/>
        <v>0</v>
      </c>
      <c r="K259" s="159">
        <f t="shared" si="6"/>
        <v>0</v>
      </c>
      <c r="L259" s="159">
        <f t="shared" si="7"/>
        <v>0</v>
      </c>
      <c r="M259" s="158"/>
      <c r="N259" s="157"/>
      <c r="O259" s="157"/>
      <c r="P259" s="157"/>
      <c r="Q259" s="157"/>
      <c r="R259" s="157"/>
      <c r="S259" s="157"/>
      <c r="T259" s="157"/>
    </row>
    <row r="260" spans="1:20" ht="12.9" x14ac:dyDescent="0.2">
      <c r="A260" s="157"/>
      <c r="B260" s="343"/>
      <c r="C260" s="242"/>
      <c r="D260" s="242"/>
      <c r="E260" s="242"/>
      <c r="F260" s="157" t="e">
        <f>$B$7</f>
        <v>#REF!</v>
      </c>
      <c r="G260" s="171">
        <f>$F$7</f>
        <v>450</v>
      </c>
      <c r="H260" s="171">
        <v>1</v>
      </c>
      <c r="I260" s="172"/>
      <c r="J260" s="173">
        <f t="shared" si="9"/>
        <v>0</v>
      </c>
      <c r="K260" s="159">
        <f t="shared" si="6"/>
        <v>0</v>
      </c>
      <c r="L260" s="159">
        <f t="shared" si="7"/>
        <v>0</v>
      </c>
      <c r="M260" s="158"/>
      <c r="N260" s="157"/>
      <c r="O260" s="157"/>
      <c r="P260" s="157"/>
      <c r="Q260" s="157"/>
      <c r="R260" s="157"/>
      <c r="S260" s="157"/>
      <c r="T260" s="157"/>
    </row>
    <row r="261" spans="1:20" ht="12.9" x14ac:dyDescent="0.2">
      <c r="A261" s="157"/>
      <c r="B261" s="343"/>
      <c r="C261" s="242"/>
      <c r="D261" s="242"/>
      <c r="E261" s="242"/>
      <c r="F261" s="157" t="e">
        <f>$B$8</f>
        <v>#REF!</v>
      </c>
      <c r="G261" s="171">
        <f>$F$8</f>
        <v>2500</v>
      </c>
      <c r="H261" s="171">
        <v>1</v>
      </c>
      <c r="I261" s="172"/>
      <c r="J261" s="173">
        <f t="shared" si="9"/>
        <v>0</v>
      </c>
      <c r="K261" s="159">
        <f t="shared" si="6"/>
        <v>0</v>
      </c>
      <c r="L261" s="159">
        <f t="shared" si="7"/>
        <v>0</v>
      </c>
      <c r="M261" s="158"/>
      <c r="N261" s="157"/>
      <c r="O261" s="157"/>
      <c r="P261" s="157"/>
      <c r="Q261" s="157"/>
      <c r="R261" s="157"/>
      <c r="S261" s="157"/>
      <c r="T261" s="157"/>
    </row>
    <row r="262" spans="1:20" ht="12.9" x14ac:dyDescent="0.2">
      <c r="A262" s="157"/>
      <c r="B262" s="343"/>
      <c r="C262" s="242"/>
      <c r="D262" s="242"/>
      <c r="E262" s="242"/>
      <c r="F262" s="157" t="e">
        <f>$B$9</f>
        <v>#REF!</v>
      </c>
      <c r="G262" s="171">
        <f>$F$9</f>
        <v>1800</v>
      </c>
      <c r="H262" s="171">
        <v>1</v>
      </c>
      <c r="I262" s="172"/>
      <c r="J262" s="173">
        <f t="shared" si="9"/>
        <v>0</v>
      </c>
      <c r="K262" s="159">
        <f t="shared" si="6"/>
        <v>0</v>
      </c>
      <c r="L262" s="159">
        <f t="shared" si="7"/>
        <v>0</v>
      </c>
      <c r="M262" s="158"/>
      <c r="N262" s="157"/>
      <c r="O262" s="157"/>
      <c r="P262" s="157"/>
      <c r="Q262" s="157"/>
      <c r="R262" s="157"/>
      <c r="S262" s="157"/>
      <c r="T262" s="157"/>
    </row>
    <row r="263" spans="1:20" ht="12.9" x14ac:dyDescent="0.2">
      <c r="A263" s="157"/>
      <c r="B263" s="343"/>
      <c r="C263" s="242"/>
      <c r="D263" s="242"/>
      <c r="E263" s="242"/>
      <c r="F263" s="157" t="e">
        <f>$B$10</f>
        <v>#REF!</v>
      </c>
      <c r="G263" s="171">
        <f>$F$10</f>
        <v>1500</v>
      </c>
      <c r="H263" s="171">
        <v>1</v>
      </c>
      <c r="I263" s="172"/>
      <c r="J263" s="173">
        <f t="shared" si="9"/>
        <v>0</v>
      </c>
      <c r="K263" s="159">
        <f t="shared" si="6"/>
        <v>0</v>
      </c>
      <c r="L263" s="159">
        <f t="shared" si="7"/>
        <v>0</v>
      </c>
      <c r="M263" s="158"/>
      <c r="N263" s="157"/>
      <c r="O263" s="157"/>
      <c r="P263" s="157"/>
      <c r="Q263" s="157"/>
      <c r="R263" s="157"/>
      <c r="S263" s="157"/>
      <c r="T263" s="157"/>
    </row>
    <row r="264" spans="1:20" ht="12.9" x14ac:dyDescent="0.2">
      <c r="A264" s="157"/>
      <c r="B264" s="312"/>
      <c r="C264" s="285"/>
      <c r="D264" s="285"/>
      <c r="E264" s="285"/>
      <c r="F264" s="174" t="e">
        <f>$B$11</f>
        <v>#REF!</v>
      </c>
      <c r="G264" s="175">
        <f>$F$11</f>
        <v>300</v>
      </c>
      <c r="H264" s="175">
        <v>1</v>
      </c>
      <c r="I264" s="176"/>
      <c r="J264" s="177">
        <f t="shared" si="9"/>
        <v>0</v>
      </c>
      <c r="K264" s="159">
        <f t="shared" si="6"/>
        <v>0</v>
      </c>
      <c r="L264" s="159">
        <f t="shared" si="7"/>
        <v>0</v>
      </c>
      <c r="M264" s="158"/>
      <c r="N264" s="157"/>
      <c r="O264" s="157"/>
      <c r="P264" s="157"/>
      <c r="Q264" s="157"/>
      <c r="R264" s="157"/>
      <c r="S264" s="157"/>
      <c r="T264" s="157"/>
    </row>
    <row r="265" spans="1:20" ht="12.9" x14ac:dyDescent="0.2">
      <c r="A265" s="157"/>
      <c r="B265" s="342" t="s">
        <v>369</v>
      </c>
      <c r="C265" s="281"/>
      <c r="D265" s="281"/>
      <c r="E265" s="281"/>
      <c r="F265" s="167" t="e">
        <f>$B$5</f>
        <v>#REF!</v>
      </c>
      <c r="G265" s="168">
        <f>$F$5</f>
        <v>1200</v>
      </c>
      <c r="H265" s="171">
        <v>1</v>
      </c>
      <c r="I265" s="172"/>
      <c r="J265" s="173">
        <f t="shared" si="9"/>
        <v>0</v>
      </c>
      <c r="K265" s="159">
        <f t="shared" si="6"/>
        <v>0</v>
      </c>
      <c r="L265" s="159">
        <f t="shared" si="7"/>
        <v>0</v>
      </c>
      <c r="M265" s="158"/>
      <c r="N265" s="157"/>
      <c r="O265" s="157"/>
      <c r="P265" s="157"/>
      <c r="Q265" s="157"/>
      <c r="R265" s="157"/>
      <c r="S265" s="157"/>
      <c r="T265" s="157"/>
    </row>
    <row r="266" spans="1:20" ht="12.9" x14ac:dyDescent="0.2">
      <c r="A266" s="157"/>
      <c r="B266" s="343"/>
      <c r="C266" s="242"/>
      <c r="D266" s="242"/>
      <c r="E266" s="242"/>
      <c r="F266" s="157" t="e">
        <f>$B$6</f>
        <v>#REF!</v>
      </c>
      <c r="G266" s="171">
        <f>$F$6</f>
        <v>1200</v>
      </c>
      <c r="H266" s="171">
        <v>1</v>
      </c>
      <c r="I266" s="172"/>
      <c r="J266" s="173">
        <f t="shared" si="9"/>
        <v>0</v>
      </c>
      <c r="K266" s="159">
        <f t="shared" si="6"/>
        <v>0</v>
      </c>
      <c r="L266" s="159">
        <f t="shared" si="7"/>
        <v>0</v>
      </c>
      <c r="M266" s="158"/>
      <c r="N266" s="157"/>
      <c r="O266" s="157"/>
      <c r="P266" s="157"/>
      <c r="Q266" s="157"/>
      <c r="R266" s="157"/>
      <c r="S266" s="157"/>
      <c r="T266" s="157"/>
    </row>
    <row r="267" spans="1:20" ht="12.9" x14ac:dyDescent="0.2">
      <c r="A267" s="157"/>
      <c r="B267" s="343"/>
      <c r="C267" s="242"/>
      <c r="D267" s="242"/>
      <c r="E267" s="242"/>
      <c r="F267" s="157" t="e">
        <f>$B$7</f>
        <v>#REF!</v>
      </c>
      <c r="G267" s="171">
        <f>$F$7</f>
        <v>450</v>
      </c>
      <c r="H267" s="171">
        <v>1</v>
      </c>
      <c r="I267" s="172"/>
      <c r="J267" s="173">
        <f t="shared" si="9"/>
        <v>0</v>
      </c>
      <c r="K267" s="159">
        <f t="shared" si="6"/>
        <v>0</v>
      </c>
      <c r="L267" s="159">
        <f t="shared" si="7"/>
        <v>0</v>
      </c>
      <c r="M267" s="158"/>
      <c r="N267" s="157"/>
      <c r="O267" s="157"/>
      <c r="P267" s="157"/>
      <c r="Q267" s="157"/>
      <c r="R267" s="157"/>
      <c r="S267" s="157"/>
      <c r="T267" s="157"/>
    </row>
    <row r="268" spans="1:20" ht="12.9" x14ac:dyDescent="0.2">
      <c r="A268" s="157"/>
      <c r="B268" s="343"/>
      <c r="C268" s="242"/>
      <c r="D268" s="242"/>
      <c r="E268" s="242"/>
      <c r="F268" s="157" t="e">
        <f>$B$8</f>
        <v>#REF!</v>
      </c>
      <c r="G268" s="171">
        <f>$F$8</f>
        <v>2500</v>
      </c>
      <c r="H268" s="171">
        <v>1</v>
      </c>
      <c r="I268" s="172"/>
      <c r="J268" s="173">
        <f t="shared" si="9"/>
        <v>0</v>
      </c>
      <c r="K268" s="159">
        <f t="shared" si="6"/>
        <v>0</v>
      </c>
      <c r="L268" s="159">
        <f t="shared" si="7"/>
        <v>0</v>
      </c>
      <c r="M268" s="158"/>
      <c r="N268" s="157"/>
      <c r="O268" s="157"/>
      <c r="P268" s="157"/>
      <c r="Q268" s="157"/>
      <c r="R268" s="157"/>
      <c r="S268" s="157"/>
      <c r="T268" s="157"/>
    </row>
    <row r="269" spans="1:20" ht="12.9" x14ac:dyDescent="0.2">
      <c r="A269" s="157"/>
      <c r="B269" s="343"/>
      <c r="C269" s="242"/>
      <c r="D269" s="242"/>
      <c r="E269" s="242"/>
      <c r="F269" s="157" t="e">
        <f>$B$9</f>
        <v>#REF!</v>
      </c>
      <c r="G269" s="171">
        <f>$F$9</f>
        <v>1800</v>
      </c>
      <c r="H269" s="171">
        <v>1</v>
      </c>
      <c r="I269" s="172"/>
      <c r="J269" s="173">
        <f t="shared" si="9"/>
        <v>0</v>
      </c>
      <c r="K269" s="159">
        <f t="shared" si="6"/>
        <v>0</v>
      </c>
      <c r="L269" s="159">
        <f t="shared" si="7"/>
        <v>0</v>
      </c>
      <c r="M269" s="158"/>
      <c r="N269" s="157"/>
      <c r="O269" s="157"/>
      <c r="P269" s="157"/>
      <c r="Q269" s="157"/>
      <c r="R269" s="157"/>
      <c r="S269" s="157"/>
      <c r="T269" s="157"/>
    </row>
    <row r="270" spans="1:20" ht="12.9" x14ac:dyDescent="0.2">
      <c r="A270" s="157"/>
      <c r="B270" s="343"/>
      <c r="C270" s="242"/>
      <c r="D270" s="242"/>
      <c r="E270" s="242"/>
      <c r="F270" s="157" t="e">
        <f>$B$10</f>
        <v>#REF!</v>
      </c>
      <c r="G270" s="171">
        <f>$F$10</f>
        <v>1500</v>
      </c>
      <c r="H270" s="171">
        <v>1</v>
      </c>
      <c r="I270" s="172"/>
      <c r="J270" s="173">
        <f t="shared" si="9"/>
        <v>0</v>
      </c>
      <c r="K270" s="159">
        <f t="shared" si="6"/>
        <v>0</v>
      </c>
      <c r="L270" s="159">
        <f t="shared" si="7"/>
        <v>0</v>
      </c>
      <c r="M270" s="158"/>
      <c r="N270" s="157"/>
      <c r="O270" s="157"/>
      <c r="P270" s="157"/>
      <c r="Q270" s="157"/>
      <c r="R270" s="157"/>
      <c r="S270" s="157"/>
      <c r="T270" s="157"/>
    </row>
    <row r="271" spans="1:20" ht="12.9" x14ac:dyDescent="0.2">
      <c r="A271" s="157"/>
      <c r="B271" s="312"/>
      <c r="C271" s="285"/>
      <c r="D271" s="285"/>
      <c r="E271" s="285"/>
      <c r="F271" s="174" t="e">
        <f>$B$11</f>
        <v>#REF!</v>
      </c>
      <c r="G271" s="175">
        <f>$F$11</f>
        <v>300</v>
      </c>
      <c r="H271" s="175">
        <v>1</v>
      </c>
      <c r="I271" s="176"/>
      <c r="J271" s="177">
        <f t="shared" si="9"/>
        <v>0</v>
      </c>
      <c r="K271" s="159">
        <f t="shared" si="6"/>
        <v>0</v>
      </c>
      <c r="L271" s="159">
        <f t="shared" si="7"/>
        <v>0</v>
      </c>
      <c r="M271" s="158"/>
      <c r="N271" s="157"/>
      <c r="O271" s="157"/>
      <c r="P271" s="157"/>
      <c r="Q271" s="157"/>
      <c r="R271" s="157"/>
      <c r="S271" s="157"/>
      <c r="T271" s="157"/>
    </row>
    <row r="272" spans="1:20" ht="12.9" x14ac:dyDescent="0.2">
      <c r="A272" s="157"/>
      <c r="B272" s="342" t="s">
        <v>370</v>
      </c>
      <c r="C272" s="281"/>
      <c r="D272" s="281"/>
      <c r="E272" s="281"/>
      <c r="F272" s="167" t="e">
        <f>$B$5</f>
        <v>#REF!</v>
      </c>
      <c r="G272" s="168">
        <f>$F$5</f>
        <v>1200</v>
      </c>
      <c r="H272" s="171">
        <v>1</v>
      </c>
      <c r="I272" s="172"/>
      <c r="J272" s="173">
        <f t="shared" si="9"/>
        <v>0</v>
      </c>
      <c r="K272" s="159">
        <f t="shared" si="6"/>
        <v>0</v>
      </c>
      <c r="L272" s="159">
        <f t="shared" si="7"/>
        <v>0</v>
      </c>
      <c r="M272" s="158"/>
      <c r="N272" s="157"/>
      <c r="O272" s="157"/>
      <c r="P272" s="157"/>
      <c r="Q272" s="157"/>
      <c r="R272" s="157"/>
      <c r="S272" s="157"/>
      <c r="T272" s="157"/>
    </row>
    <row r="273" spans="1:20" ht="12.9" x14ac:dyDescent="0.2">
      <c r="A273" s="157"/>
      <c r="B273" s="343"/>
      <c r="C273" s="242"/>
      <c r="D273" s="242"/>
      <c r="E273" s="242"/>
      <c r="F273" s="157" t="e">
        <f>$B$6</f>
        <v>#REF!</v>
      </c>
      <c r="G273" s="171">
        <f>$F$6</f>
        <v>1200</v>
      </c>
      <c r="H273" s="171">
        <v>1</v>
      </c>
      <c r="I273" s="172"/>
      <c r="J273" s="173">
        <f t="shared" si="9"/>
        <v>0</v>
      </c>
      <c r="K273" s="159">
        <f t="shared" si="6"/>
        <v>0</v>
      </c>
      <c r="L273" s="159">
        <f t="shared" si="7"/>
        <v>0</v>
      </c>
      <c r="M273" s="158"/>
      <c r="N273" s="157"/>
      <c r="O273" s="157"/>
      <c r="P273" s="157"/>
      <c r="Q273" s="157"/>
      <c r="R273" s="157"/>
      <c r="S273" s="157"/>
      <c r="T273" s="157"/>
    </row>
    <row r="274" spans="1:20" ht="12.9" x14ac:dyDescent="0.2">
      <c r="A274" s="157"/>
      <c r="B274" s="343"/>
      <c r="C274" s="242"/>
      <c r="D274" s="242"/>
      <c r="E274" s="242"/>
      <c r="F274" s="157" t="e">
        <f>$B$7</f>
        <v>#REF!</v>
      </c>
      <c r="G274" s="171">
        <f>$F$7</f>
        <v>450</v>
      </c>
      <c r="H274" s="171">
        <v>1</v>
      </c>
      <c r="I274" s="172"/>
      <c r="J274" s="173">
        <f t="shared" si="9"/>
        <v>0</v>
      </c>
      <c r="K274" s="159">
        <f t="shared" si="6"/>
        <v>0</v>
      </c>
      <c r="L274" s="159">
        <f t="shared" si="7"/>
        <v>0</v>
      </c>
      <c r="M274" s="158"/>
      <c r="N274" s="157"/>
      <c r="O274" s="157"/>
      <c r="P274" s="157"/>
      <c r="Q274" s="157"/>
      <c r="R274" s="157"/>
      <c r="S274" s="157"/>
      <c r="T274" s="157"/>
    </row>
    <row r="275" spans="1:20" ht="12.9" x14ac:dyDescent="0.2">
      <c r="A275" s="157"/>
      <c r="B275" s="343"/>
      <c r="C275" s="242"/>
      <c r="D275" s="242"/>
      <c r="E275" s="242"/>
      <c r="F275" s="157" t="e">
        <f>$B$8</f>
        <v>#REF!</v>
      </c>
      <c r="G275" s="171">
        <f>$F$8</f>
        <v>2500</v>
      </c>
      <c r="H275" s="171">
        <v>1</v>
      </c>
      <c r="I275" s="172"/>
      <c r="J275" s="173">
        <f t="shared" si="9"/>
        <v>0</v>
      </c>
      <c r="K275" s="159">
        <f t="shared" si="6"/>
        <v>0</v>
      </c>
      <c r="L275" s="159">
        <f t="shared" si="7"/>
        <v>0</v>
      </c>
      <c r="M275" s="158"/>
      <c r="N275" s="157"/>
      <c r="O275" s="157"/>
      <c r="P275" s="157"/>
      <c r="Q275" s="157"/>
      <c r="R275" s="157"/>
      <c r="S275" s="157"/>
      <c r="T275" s="157"/>
    </row>
    <row r="276" spans="1:20" ht="12.9" x14ac:dyDescent="0.2">
      <c r="A276" s="157"/>
      <c r="B276" s="343"/>
      <c r="C276" s="242"/>
      <c r="D276" s="242"/>
      <c r="E276" s="242"/>
      <c r="F276" s="157" t="e">
        <f>$B$9</f>
        <v>#REF!</v>
      </c>
      <c r="G276" s="171">
        <f>$F$9</f>
        <v>1800</v>
      </c>
      <c r="H276" s="171">
        <v>1</v>
      </c>
      <c r="I276" s="172"/>
      <c r="J276" s="173">
        <f t="shared" si="9"/>
        <v>0</v>
      </c>
      <c r="K276" s="159">
        <f t="shared" si="6"/>
        <v>0</v>
      </c>
      <c r="L276" s="159">
        <f t="shared" si="7"/>
        <v>0</v>
      </c>
      <c r="M276" s="158"/>
      <c r="N276" s="157"/>
      <c r="O276" s="157"/>
      <c r="P276" s="157"/>
      <c r="Q276" s="157"/>
      <c r="R276" s="157"/>
      <c r="S276" s="157"/>
      <c r="T276" s="157"/>
    </row>
    <row r="277" spans="1:20" ht="12.9" x14ac:dyDescent="0.2">
      <c r="A277" s="157"/>
      <c r="B277" s="343"/>
      <c r="C277" s="242"/>
      <c r="D277" s="242"/>
      <c r="E277" s="242"/>
      <c r="F277" s="157" t="e">
        <f>$B$10</f>
        <v>#REF!</v>
      </c>
      <c r="G277" s="171">
        <f>$F$10</f>
        <v>1500</v>
      </c>
      <c r="H277" s="171">
        <v>1</v>
      </c>
      <c r="I277" s="172"/>
      <c r="J277" s="173">
        <f t="shared" si="9"/>
        <v>0</v>
      </c>
      <c r="K277" s="159">
        <f t="shared" si="6"/>
        <v>0</v>
      </c>
      <c r="L277" s="159">
        <f t="shared" si="7"/>
        <v>0</v>
      </c>
      <c r="M277" s="158"/>
      <c r="N277" s="157"/>
      <c r="O277" s="157"/>
      <c r="P277" s="157"/>
      <c r="Q277" s="157"/>
      <c r="R277" s="157"/>
      <c r="S277" s="157"/>
      <c r="T277" s="157"/>
    </row>
    <row r="278" spans="1:20" ht="12.9" x14ac:dyDescent="0.2">
      <c r="A278" s="157"/>
      <c r="B278" s="312"/>
      <c r="C278" s="285"/>
      <c r="D278" s="285"/>
      <c r="E278" s="285"/>
      <c r="F278" s="174" t="e">
        <f>$B$11</f>
        <v>#REF!</v>
      </c>
      <c r="G278" s="175">
        <f>$F$11</f>
        <v>300</v>
      </c>
      <c r="H278" s="175">
        <v>1</v>
      </c>
      <c r="I278" s="176"/>
      <c r="J278" s="177">
        <f t="shared" si="9"/>
        <v>0</v>
      </c>
      <c r="K278" s="159">
        <f t="shared" si="6"/>
        <v>0</v>
      </c>
      <c r="L278" s="159">
        <f t="shared" si="7"/>
        <v>0</v>
      </c>
      <c r="M278" s="158"/>
      <c r="N278" s="157"/>
      <c r="O278" s="157"/>
      <c r="P278" s="157"/>
      <c r="Q278" s="157"/>
      <c r="R278" s="157"/>
      <c r="S278" s="157"/>
      <c r="T278" s="157"/>
    </row>
    <row r="279" spans="1:20" ht="12.9" x14ac:dyDescent="0.2">
      <c r="A279" s="157"/>
      <c r="B279" s="342" t="s">
        <v>371</v>
      </c>
      <c r="C279" s="281"/>
      <c r="D279" s="281"/>
      <c r="E279" s="281"/>
      <c r="F279" s="167" t="e">
        <f>$B$5</f>
        <v>#REF!</v>
      </c>
      <c r="G279" s="168">
        <f>$F$5</f>
        <v>1200</v>
      </c>
      <c r="H279" s="171">
        <v>1</v>
      </c>
      <c r="I279" s="172"/>
      <c r="J279" s="173">
        <f t="shared" si="9"/>
        <v>0</v>
      </c>
      <c r="K279" s="159">
        <f t="shared" si="6"/>
        <v>0</v>
      </c>
      <c r="L279" s="159">
        <f t="shared" si="7"/>
        <v>0</v>
      </c>
      <c r="M279" s="158"/>
      <c r="N279" s="157"/>
      <c r="O279" s="157"/>
      <c r="P279" s="157"/>
      <c r="Q279" s="157"/>
      <c r="R279" s="157"/>
      <c r="S279" s="157"/>
      <c r="T279" s="157"/>
    </row>
    <row r="280" spans="1:20" ht="12.9" x14ac:dyDescent="0.2">
      <c r="A280" s="157"/>
      <c r="B280" s="343"/>
      <c r="C280" s="242"/>
      <c r="D280" s="242"/>
      <c r="E280" s="242"/>
      <c r="F280" s="157" t="e">
        <f>$B$6</f>
        <v>#REF!</v>
      </c>
      <c r="G280" s="171">
        <f>$F$6</f>
        <v>1200</v>
      </c>
      <c r="H280" s="171">
        <v>1</v>
      </c>
      <c r="I280" s="172"/>
      <c r="J280" s="173">
        <f t="shared" si="9"/>
        <v>0</v>
      </c>
      <c r="K280" s="159">
        <f t="shared" si="6"/>
        <v>0</v>
      </c>
      <c r="L280" s="159">
        <f t="shared" si="7"/>
        <v>0</v>
      </c>
      <c r="M280" s="158"/>
      <c r="N280" s="157"/>
      <c r="O280" s="157"/>
      <c r="P280" s="157"/>
      <c r="Q280" s="157"/>
      <c r="R280" s="157"/>
      <c r="S280" s="157"/>
      <c r="T280" s="157"/>
    </row>
    <row r="281" spans="1:20" ht="12.9" x14ac:dyDescent="0.2">
      <c r="A281" s="157"/>
      <c r="B281" s="343"/>
      <c r="C281" s="242"/>
      <c r="D281" s="242"/>
      <c r="E281" s="242"/>
      <c r="F281" s="157" t="e">
        <f>$B$7</f>
        <v>#REF!</v>
      </c>
      <c r="G281" s="171">
        <f>$F$7</f>
        <v>450</v>
      </c>
      <c r="H281" s="171">
        <v>1</v>
      </c>
      <c r="I281" s="172"/>
      <c r="J281" s="173">
        <f t="shared" si="9"/>
        <v>0</v>
      </c>
      <c r="K281" s="159">
        <f t="shared" si="6"/>
        <v>0</v>
      </c>
      <c r="L281" s="159">
        <f t="shared" si="7"/>
        <v>0</v>
      </c>
      <c r="M281" s="158"/>
      <c r="N281" s="157"/>
      <c r="O281" s="157"/>
      <c r="P281" s="157"/>
      <c r="Q281" s="157"/>
      <c r="R281" s="157"/>
      <c r="S281" s="157"/>
      <c r="T281" s="157"/>
    </row>
    <row r="282" spans="1:20" ht="12.9" x14ac:dyDescent="0.2">
      <c r="A282" s="157"/>
      <c r="B282" s="343"/>
      <c r="C282" s="242"/>
      <c r="D282" s="242"/>
      <c r="E282" s="242"/>
      <c r="F282" s="157" t="e">
        <f>$B$8</f>
        <v>#REF!</v>
      </c>
      <c r="G282" s="171">
        <f>$F$8</f>
        <v>2500</v>
      </c>
      <c r="H282" s="171">
        <v>1</v>
      </c>
      <c r="I282" s="172"/>
      <c r="J282" s="173">
        <f t="shared" si="9"/>
        <v>0</v>
      </c>
      <c r="K282" s="159">
        <f t="shared" si="6"/>
        <v>0</v>
      </c>
      <c r="L282" s="159">
        <f t="shared" si="7"/>
        <v>0</v>
      </c>
      <c r="M282" s="158"/>
      <c r="N282" s="157"/>
      <c r="O282" s="157"/>
      <c r="P282" s="157"/>
      <c r="Q282" s="157"/>
      <c r="R282" s="157"/>
      <c r="S282" s="157"/>
      <c r="T282" s="157"/>
    </row>
    <row r="283" spans="1:20" ht="12.9" x14ac:dyDescent="0.2">
      <c r="A283" s="157"/>
      <c r="B283" s="343"/>
      <c r="C283" s="242"/>
      <c r="D283" s="242"/>
      <c r="E283" s="242"/>
      <c r="F283" s="157" t="e">
        <f>$B$9</f>
        <v>#REF!</v>
      </c>
      <c r="G283" s="171">
        <f>$F$9</f>
        <v>1800</v>
      </c>
      <c r="H283" s="171">
        <v>1</v>
      </c>
      <c r="I283" s="172"/>
      <c r="J283" s="173">
        <f t="shared" si="9"/>
        <v>0</v>
      </c>
      <c r="K283" s="159">
        <f t="shared" si="6"/>
        <v>0</v>
      </c>
      <c r="L283" s="159">
        <f t="shared" si="7"/>
        <v>0</v>
      </c>
      <c r="M283" s="158"/>
      <c r="N283" s="157"/>
      <c r="O283" s="157"/>
      <c r="P283" s="157"/>
      <c r="Q283" s="157"/>
      <c r="R283" s="157"/>
      <c r="S283" s="157"/>
      <c r="T283" s="157"/>
    </row>
    <row r="284" spans="1:20" ht="12.9" x14ac:dyDescent="0.2">
      <c r="A284" s="157"/>
      <c r="B284" s="343"/>
      <c r="C284" s="242"/>
      <c r="D284" s="242"/>
      <c r="E284" s="242"/>
      <c r="F284" s="157" t="e">
        <f>$B$10</f>
        <v>#REF!</v>
      </c>
      <c r="G284" s="171">
        <f>$F$10</f>
        <v>1500</v>
      </c>
      <c r="H284" s="171">
        <v>1</v>
      </c>
      <c r="I284" s="172"/>
      <c r="J284" s="173">
        <f t="shared" si="9"/>
        <v>0</v>
      </c>
      <c r="K284" s="159">
        <f t="shared" si="6"/>
        <v>0</v>
      </c>
      <c r="L284" s="159">
        <f t="shared" si="7"/>
        <v>0</v>
      </c>
      <c r="M284" s="158"/>
      <c r="N284" s="157"/>
      <c r="O284" s="157"/>
      <c r="P284" s="157"/>
      <c r="Q284" s="157"/>
      <c r="R284" s="157"/>
      <c r="S284" s="157"/>
      <c r="T284" s="157"/>
    </row>
    <row r="285" spans="1:20" ht="12.9" x14ac:dyDescent="0.2">
      <c r="A285" s="157"/>
      <c r="B285" s="312"/>
      <c r="C285" s="285"/>
      <c r="D285" s="285"/>
      <c r="E285" s="285"/>
      <c r="F285" s="174" t="e">
        <f>$B$11</f>
        <v>#REF!</v>
      </c>
      <c r="G285" s="175">
        <f>$F$11</f>
        <v>300</v>
      </c>
      <c r="H285" s="175">
        <v>1</v>
      </c>
      <c r="I285" s="176"/>
      <c r="J285" s="177">
        <f t="shared" si="9"/>
        <v>0</v>
      </c>
      <c r="K285" s="159">
        <f t="shared" si="6"/>
        <v>0</v>
      </c>
      <c r="L285" s="159">
        <f t="shared" si="7"/>
        <v>0</v>
      </c>
      <c r="M285" s="158"/>
      <c r="N285" s="157"/>
      <c r="O285" s="157"/>
      <c r="P285" s="157"/>
      <c r="Q285" s="157"/>
      <c r="R285" s="157"/>
      <c r="S285" s="157"/>
      <c r="T285" s="157"/>
    </row>
    <row r="286" spans="1:20" ht="12.9" x14ac:dyDescent="0.2">
      <c r="A286" s="157"/>
      <c r="B286" s="342" t="s">
        <v>372</v>
      </c>
      <c r="C286" s="281"/>
      <c r="D286" s="281"/>
      <c r="E286" s="281"/>
      <c r="F286" s="167" t="e">
        <f>$B$5</f>
        <v>#REF!</v>
      </c>
      <c r="G286" s="168">
        <f>$F$5</f>
        <v>1200</v>
      </c>
      <c r="H286" s="171">
        <v>1</v>
      </c>
      <c r="I286" s="172"/>
      <c r="J286" s="173">
        <f t="shared" si="9"/>
        <v>0</v>
      </c>
      <c r="K286" s="159">
        <f t="shared" si="6"/>
        <v>0</v>
      </c>
      <c r="L286" s="159">
        <f t="shared" si="7"/>
        <v>0</v>
      </c>
      <c r="M286" s="158"/>
      <c r="N286" s="157"/>
      <c r="O286" s="157"/>
      <c r="P286" s="157"/>
      <c r="Q286" s="157"/>
      <c r="R286" s="157"/>
      <c r="S286" s="157"/>
      <c r="T286" s="157"/>
    </row>
    <row r="287" spans="1:20" ht="12.9" x14ac:dyDescent="0.2">
      <c r="A287" s="157"/>
      <c r="B287" s="343"/>
      <c r="C287" s="242"/>
      <c r="D287" s="242"/>
      <c r="E287" s="242"/>
      <c r="F287" s="157" t="e">
        <f>$B$6</f>
        <v>#REF!</v>
      </c>
      <c r="G287" s="171">
        <f>$F$6</f>
        <v>1200</v>
      </c>
      <c r="H287" s="171">
        <v>1</v>
      </c>
      <c r="I287" s="172"/>
      <c r="J287" s="173">
        <f t="shared" si="9"/>
        <v>0</v>
      </c>
      <c r="K287" s="159">
        <f t="shared" si="6"/>
        <v>0</v>
      </c>
      <c r="L287" s="159">
        <f t="shared" si="7"/>
        <v>0</v>
      </c>
      <c r="M287" s="158"/>
      <c r="N287" s="157"/>
      <c r="O287" s="157"/>
      <c r="P287" s="157"/>
      <c r="Q287" s="157"/>
      <c r="R287" s="157"/>
      <c r="S287" s="157"/>
      <c r="T287" s="157"/>
    </row>
    <row r="288" spans="1:20" ht="12.9" x14ac:dyDescent="0.2">
      <c r="A288" s="157"/>
      <c r="B288" s="343"/>
      <c r="C288" s="242"/>
      <c r="D288" s="242"/>
      <c r="E288" s="242"/>
      <c r="F288" s="157" t="e">
        <f>$B$7</f>
        <v>#REF!</v>
      </c>
      <c r="G288" s="171">
        <f>$F$7</f>
        <v>450</v>
      </c>
      <c r="H288" s="171">
        <v>1</v>
      </c>
      <c r="I288" s="172"/>
      <c r="J288" s="173">
        <f t="shared" si="9"/>
        <v>0</v>
      </c>
      <c r="K288" s="159">
        <f t="shared" si="6"/>
        <v>0</v>
      </c>
      <c r="L288" s="159">
        <f t="shared" si="7"/>
        <v>0</v>
      </c>
      <c r="M288" s="158"/>
      <c r="N288" s="157"/>
      <c r="O288" s="157"/>
      <c r="P288" s="157"/>
      <c r="Q288" s="157"/>
      <c r="R288" s="157"/>
      <c r="S288" s="157"/>
      <c r="T288" s="157"/>
    </row>
    <row r="289" spans="1:20" ht="12.9" x14ac:dyDescent="0.2">
      <c r="A289" s="157"/>
      <c r="B289" s="343"/>
      <c r="C289" s="242"/>
      <c r="D289" s="242"/>
      <c r="E289" s="242"/>
      <c r="F289" s="157" t="e">
        <f>$B$8</f>
        <v>#REF!</v>
      </c>
      <c r="G289" s="171">
        <f>$F$8</f>
        <v>2500</v>
      </c>
      <c r="H289" s="171">
        <v>1</v>
      </c>
      <c r="I289" s="172"/>
      <c r="J289" s="173">
        <f t="shared" si="9"/>
        <v>0</v>
      </c>
      <c r="K289" s="159">
        <f t="shared" si="6"/>
        <v>0</v>
      </c>
      <c r="L289" s="159">
        <f t="shared" si="7"/>
        <v>0</v>
      </c>
      <c r="M289" s="158"/>
      <c r="N289" s="157"/>
      <c r="O289" s="157"/>
      <c r="P289" s="157"/>
      <c r="Q289" s="157"/>
      <c r="R289" s="157"/>
      <c r="S289" s="157"/>
      <c r="T289" s="157"/>
    </row>
    <row r="290" spans="1:20" ht="12.9" x14ac:dyDescent="0.2">
      <c r="A290" s="157"/>
      <c r="B290" s="343"/>
      <c r="C290" s="242"/>
      <c r="D290" s="242"/>
      <c r="E290" s="242"/>
      <c r="F290" s="157" t="e">
        <f>$B$9</f>
        <v>#REF!</v>
      </c>
      <c r="G290" s="171">
        <f>$F$9</f>
        <v>1800</v>
      </c>
      <c r="H290" s="171">
        <v>1</v>
      </c>
      <c r="I290" s="172"/>
      <c r="J290" s="173">
        <f t="shared" si="9"/>
        <v>0</v>
      </c>
      <c r="K290" s="159">
        <f t="shared" si="6"/>
        <v>0</v>
      </c>
      <c r="L290" s="159">
        <f t="shared" si="7"/>
        <v>0</v>
      </c>
      <c r="M290" s="158"/>
      <c r="N290" s="157"/>
      <c r="O290" s="157"/>
      <c r="P290" s="157"/>
      <c r="Q290" s="157"/>
      <c r="R290" s="157"/>
      <c r="S290" s="157"/>
      <c r="T290" s="157"/>
    </row>
    <row r="291" spans="1:20" ht="12.9" x14ac:dyDescent="0.2">
      <c r="A291" s="157"/>
      <c r="B291" s="343"/>
      <c r="C291" s="242"/>
      <c r="D291" s="242"/>
      <c r="E291" s="242"/>
      <c r="F291" s="157" t="e">
        <f>$B$10</f>
        <v>#REF!</v>
      </c>
      <c r="G291" s="171">
        <f>$F$10</f>
        <v>1500</v>
      </c>
      <c r="H291" s="171">
        <v>1</v>
      </c>
      <c r="I291" s="172"/>
      <c r="J291" s="173">
        <f t="shared" si="9"/>
        <v>0</v>
      </c>
      <c r="K291" s="159">
        <f t="shared" si="6"/>
        <v>0</v>
      </c>
      <c r="L291" s="159">
        <f t="shared" si="7"/>
        <v>0</v>
      </c>
      <c r="M291" s="158"/>
      <c r="N291" s="157"/>
      <c r="O291" s="157"/>
      <c r="P291" s="157"/>
      <c r="Q291" s="157"/>
      <c r="R291" s="157"/>
      <c r="S291" s="157"/>
      <c r="T291" s="157"/>
    </row>
    <row r="292" spans="1:20" ht="12.9" x14ac:dyDescent="0.2">
      <c r="A292" s="157"/>
      <c r="B292" s="312"/>
      <c r="C292" s="285"/>
      <c r="D292" s="285"/>
      <c r="E292" s="285"/>
      <c r="F292" s="174" t="e">
        <f>$B$11</f>
        <v>#REF!</v>
      </c>
      <c r="G292" s="175">
        <f>$F$11</f>
        <v>300</v>
      </c>
      <c r="H292" s="175">
        <v>1</v>
      </c>
      <c r="I292" s="176"/>
      <c r="J292" s="177">
        <f t="shared" si="9"/>
        <v>0</v>
      </c>
      <c r="K292" s="159">
        <f t="shared" si="6"/>
        <v>0</v>
      </c>
      <c r="L292" s="159">
        <f t="shared" si="7"/>
        <v>0</v>
      </c>
      <c r="M292" s="158"/>
      <c r="N292" s="157"/>
      <c r="O292" s="157"/>
      <c r="P292" s="157"/>
      <c r="Q292" s="157"/>
      <c r="R292" s="157"/>
      <c r="S292" s="157"/>
      <c r="T292" s="157"/>
    </row>
    <row r="293" spans="1:20" ht="12.9" x14ac:dyDescent="0.2">
      <c r="A293" s="157"/>
      <c r="B293" s="342" t="s">
        <v>373</v>
      </c>
      <c r="C293" s="281"/>
      <c r="D293" s="281"/>
      <c r="E293" s="281"/>
      <c r="F293" s="167" t="e">
        <f>$B$5</f>
        <v>#REF!</v>
      </c>
      <c r="G293" s="168">
        <f>$F$5</f>
        <v>1200</v>
      </c>
      <c r="H293" s="171">
        <v>1</v>
      </c>
      <c r="I293" s="172"/>
      <c r="J293" s="173">
        <f t="shared" si="9"/>
        <v>0</v>
      </c>
      <c r="K293" s="159">
        <f t="shared" si="6"/>
        <v>0</v>
      </c>
      <c r="L293" s="159">
        <f t="shared" si="7"/>
        <v>0</v>
      </c>
      <c r="M293" s="158"/>
      <c r="N293" s="157"/>
      <c r="O293" s="157"/>
      <c r="P293" s="157"/>
      <c r="Q293" s="157"/>
      <c r="R293" s="157"/>
      <c r="S293" s="157"/>
      <c r="T293" s="157"/>
    </row>
    <row r="294" spans="1:20" ht="12.9" x14ac:dyDescent="0.2">
      <c r="A294" s="157"/>
      <c r="B294" s="343"/>
      <c r="C294" s="242"/>
      <c r="D294" s="242"/>
      <c r="E294" s="242"/>
      <c r="F294" s="157" t="e">
        <f>$B$6</f>
        <v>#REF!</v>
      </c>
      <c r="G294" s="171">
        <f>$F$6</f>
        <v>1200</v>
      </c>
      <c r="H294" s="171">
        <v>1</v>
      </c>
      <c r="I294" s="172"/>
      <c r="J294" s="173">
        <f t="shared" si="9"/>
        <v>0</v>
      </c>
      <c r="K294" s="159">
        <f t="shared" si="6"/>
        <v>0</v>
      </c>
      <c r="L294" s="159">
        <f t="shared" si="7"/>
        <v>0</v>
      </c>
      <c r="M294" s="158"/>
      <c r="N294" s="157"/>
      <c r="O294" s="157"/>
      <c r="P294" s="157"/>
      <c r="Q294" s="157"/>
      <c r="R294" s="157"/>
      <c r="S294" s="157"/>
      <c r="T294" s="157"/>
    </row>
    <row r="295" spans="1:20" ht="12.9" x14ac:dyDescent="0.2">
      <c r="A295" s="157"/>
      <c r="B295" s="343"/>
      <c r="C295" s="242"/>
      <c r="D295" s="242"/>
      <c r="E295" s="242"/>
      <c r="F295" s="157" t="e">
        <f>$B$7</f>
        <v>#REF!</v>
      </c>
      <c r="G295" s="171">
        <f>$F$7</f>
        <v>450</v>
      </c>
      <c r="H295" s="171">
        <v>1</v>
      </c>
      <c r="I295" s="172"/>
      <c r="J295" s="173">
        <f t="shared" si="9"/>
        <v>0</v>
      </c>
      <c r="K295" s="159">
        <f t="shared" si="6"/>
        <v>0</v>
      </c>
      <c r="L295" s="159">
        <f t="shared" si="7"/>
        <v>0</v>
      </c>
      <c r="M295" s="158"/>
      <c r="N295" s="157"/>
      <c r="O295" s="157"/>
      <c r="P295" s="157"/>
      <c r="Q295" s="157"/>
      <c r="R295" s="157"/>
      <c r="S295" s="157"/>
      <c r="T295" s="157"/>
    </row>
    <row r="296" spans="1:20" ht="12.9" x14ac:dyDescent="0.2">
      <c r="A296" s="157"/>
      <c r="B296" s="343"/>
      <c r="C296" s="242"/>
      <c r="D296" s="242"/>
      <c r="E296" s="242"/>
      <c r="F296" s="157" t="e">
        <f>$B$8</f>
        <v>#REF!</v>
      </c>
      <c r="G296" s="171">
        <f>$F$8</f>
        <v>2500</v>
      </c>
      <c r="H296" s="171">
        <v>1</v>
      </c>
      <c r="I296" s="172"/>
      <c r="J296" s="173">
        <f t="shared" si="9"/>
        <v>0</v>
      </c>
      <c r="K296" s="159">
        <f t="shared" si="6"/>
        <v>0</v>
      </c>
      <c r="L296" s="159">
        <f t="shared" si="7"/>
        <v>0</v>
      </c>
      <c r="M296" s="158"/>
      <c r="N296" s="157"/>
      <c r="O296" s="157"/>
      <c r="P296" s="157"/>
      <c r="Q296" s="157"/>
      <c r="R296" s="157"/>
      <c r="S296" s="157"/>
      <c r="T296" s="157"/>
    </row>
    <row r="297" spans="1:20" ht="12.9" x14ac:dyDescent="0.2">
      <c r="A297" s="157"/>
      <c r="B297" s="343"/>
      <c r="C297" s="242"/>
      <c r="D297" s="242"/>
      <c r="E297" s="242"/>
      <c r="F297" s="157" t="e">
        <f>$B$9</f>
        <v>#REF!</v>
      </c>
      <c r="G297" s="171">
        <f>$F$9</f>
        <v>1800</v>
      </c>
      <c r="H297" s="171">
        <v>1</v>
      </c>
      <c r="I297" s="172"/>
      <c r="J297" s="173">
        <f t="shared" si="9"/>
        <v>0</v>
      </c>
      <c r="K297" s="159">
        <f t="shared" si="6"/>
        <v>0</v>
      </c>
      <c r="L297" s="159">
        <f t="shared" si="7"/>
        <v>0</v>
      </c>
      <c r="M297" s="158"/>
      <c r="N297" s="157"/>
      <c r="O297" s="157"/>
      <c r="P297" s="157"/>
      <c r="Q297" s="157"/>
      <c r="R297" s="157"/>
      <c r="S297" s="157"/>
      <c r="T297" s="157"/>
    </row>
    <row r="298" spans="1:20" ht="12.9" x14ac:dyDescent="0.2">
      <c r="A298" s="157"/>
      <c r="B298" s="343"/>
      <c r="C298" s="242"/>
      <c r="D298" s="242"/>
      <c r="E298" s="242"/>
      <c r="F298" s="157" t="e">
        <f>$B$10</f>
        <v>#REF!</v>
      </c>
      <c r="G298" s="171">
        <f>$F$10</f>
        <v>1500</v>
      </c>
      <c r="H298" s="171">
        <v>1</v>
      </c>
      <c r="I298" s="172"/>
      <c r="J298" s="173">
        <f t="shared" si="9"/>
        <v>0</v>
      </c>
      <c r="K298" s="159">
        <f t="shared" si="6"/>
        <v>0</v>
      </c>
      <c r="L298" s="159">
        <f t="shared" si="7"/>
        <v>0</v>
      </c>
      <c r="M298" s="158"/>
      <c r="N298" s="157"/>
      <c r="O298" s="157"/>
      <c r="P298" s="157"/>
      <c r="Q298" s="157"/>
      <c r="R298" s="157"/>
      <c r="S298" s="157"/>
      <c r="T298" s="157"/>
    </row>
    <row r="299" spans="1:20" ht="12.9" x14ac:dyDescent="0.2">
      <c r="A299" s="157"/>
      <c r="B299" s="312"/>
      <c r="C299" s="285"/>
      <c r="D299" s="285"/>
      <c r="E299" s="285"/>
      <c r="F299" s="174" t="e">
        <f>$B$11</f>
        <v>#REF!</v>
      </c>
      <c r="G299" s="175">
        <f>$F$11</f>
        <v>300</v>
      </c>
      <c r="H299" s="175">
        <v>1</v>
      </c>
      <c r="I299" s="176"/>
      <c r="J299" s="177">
        <f t="shared" si="9"/>
        <v>0</v>
      </c>
      <c r="K299" s="159">
        <f t="shared" si="6"/>
        <v>0</v>
      </c>
      <c r="L299" s="159">
        <f t="shared" si="7"/>
        <v>0</v>
      </c>
      <c r="M299" s="158"/>
      <c r="N299" s="157"/>
      <c r="O299" s="157"/>
      <c r="P299" s="157"/>
      <c r="Q299" s="157"/>
      <c r="R299" s="157"/>
      <c r="S299" s="157"/>
      <c r="T299" s="157"/>
    </row>
    <row r="300" spans="1:20" ht="12.9" x14ac:dyDescent="0.2">
      <c r="A300" s="157"/>
      <c r="B300" s="157"/>
      <c r="C300" s="157"/>
      <c r="D300" s="157"/>
      <c r="E300" s="157"/>
      <c r="F300" s="157"/>
      <c r="G300" s="157"/>
      <c r="H300" s="157"/>
      <c r="I300" s="158"/>
      <c r="J300" s="157"/>
      <c r="K300" s="159">
        <f t="shared" si="6"/>
        <v>0</v>
      </c>
      <c r="L300" s="159">
        <f t="shared" si="7"/>
        <v>0</v>
      </c>
      <c r="M300" s="158"/>
      <c r="N300" s="157"/>
      <c r="O300" s="157"/>
      <c r="P300" s="157"/>
      <c r="Q300" s="157"/>
      <c r="R300" s="157"/>
      <c r="S300" s="157"/>
      <c r="T300" s="157"/>
    </row>
    <row r="301" spans="1:20" ht="13.6" x14ac:dyDescent="0.2">
      <c r="A301" s="157"/>
      <c r="B301" s="340" t="s">
        <v>374</v>
      </c>
      <c r="C301" s="281"/>
      <c r="D301" s="281"/>
      <c r="E301" s="281"/>
      <c r="F301" s="163"/>
      <c r="G301" s="163"/>
      <c r="H301" s="163"/>
      <c r="I301" s="164"/>
      <c r="J301" s="165"/>
      <c r="K301" s="159">
        <f t="shared" si="6"/>
        <v>0</v>
      </c>
      <c r="L301" s="159">
        <f t="shared" si="7"/>
        <v>0</v>
      </c>
      <c r="M301" s="158"/>
      <c r="N301" s="157"/>
      <c r="O301" s="157"/>
      <c r="P301" s="157"/>
      <c r="Q301" s="157"/>
      <c r="R301" s="157"/>
      <c r="S301" s="157"/>
      <c r="T301" s="157"/>
    </row>
    <row r="302" spans="1:20" ht="40.75" x14ac:dyDescent="0.2">
      <c r="A302" s="157"/>
      <c r="B302" s="341" t="s">
        <v>329</v>
      </c>
      <c r="C302" s="245"/>
      <c r="D302" s="245"/>
      <c r="E302" s="237"/>
      <c r="F302" s="76" t="s">
        <v>330</v>
      </c>
      <c r="G302" s="10" t="s">
        <v>331</v>
      </c>
      <c r="H302" s="76" t="s">
        <v>375</v>
      </c>
      <c r="I302" s="166" t="s">
        <v>376</v>
      </c>
      <c r="J302" s="76" t="s">
        <v>321</v>
      </c>
      <c r="K302" s="159" t="str">
        <f t="shared" si="6"/>
        <v>Produtividade (1)</v>
      </c>
      <c r="L302" s="159" t="str">
        <f t="shared" si="7"/>
        <v>Ambiente</v>
      </c>
      <c r="M302" s="158"/>
      <c r="N302" s="157"/>
      <c r="O302" s="157"/>
      <c r="P302" s="157"/>
      <c r="Q302" s="157"/>
      <c r="R302" s="157"/>
      <c r="S302" s="157"/>
      <c r="T302" s="157"/>
    </row>
    <row r="303" spans="1:20" ht="12.9" x14ac:dyDescent="0.2">
      <c r="A303" s="157"/>
      <c r="B303" s="342" t="s">
        <v>377</v>
      </c>
      <c r="C303" s="281"/>
      <c r="D303" s="281"/>
      <c r="E303" s="281"/>
      <c r="F303" s="167" t="e">
        <f>$B$5</f>
        <v>#REF!</v>
      </c>
      <c r="G303" s="168">
        <f>$F$5</f>
        <v>1200</v>
      </c>
      <c r="H303" s="171">
        <v>1</v>
      </c>
      <c r="I303" s="172"/>
      <c r="J303" s="173">
        <f t="shared" ref="J303:J323" si="10">IF(I303=0,0,(G303/(I303/H303)))</f>
        <v>0</v>
      </c>
      <c r="K303" s="159">
        <f t="shared" si="6"/>
        <v>0</v>
      </c>
      <c r="L303" s="159">
        <f t="shared" si="7"/>
        <v>0</v>
      </c>
      <c r="M303" s="158"/>
      <c r="N303" s="157"/>
      <c r="O303" s="157"/>
      <c r="P303" s="157"/>
      <c r="Q303" s="157"/>
      <c r="R303" s="157"/>
      <c r="S303" s="157"/>
      <c r="T303" s="157"/>
    </row>
    <row r="304" spans="1:20" ht="12.9" x14ac:dyDescent="0.2">
      <c r="A304" s="157"/>
      <c r="B304" s="343"/>
      <c r="C304" s="242"/>
      <c r="D304" s="242"/>
      <c r="E304" s="242"/>
      <c r="F304" s="157" t="e">
        <f>$B$6</f>
        <v>#REF!</v>
      </c>
      <c r="G304" s="171">
        <f>$F$6</f>
        <v>1200</v>
      </c>
      <c r="H304" s="171">
        <v>1</v>
      </c>
      <c r="I304" s="172"/>
      <c r="J304" s="173">
        <f t="shared" si="10"/>
        <v>0</v>
      </c>
      <c r="K304" s="159">
        <f t="shared" si="6"/>
        <v>0</v>
      </c>
      <c r="L304" s="159">
        <f t="shared" si="7"/>
        <v>0</v>
      </c>
      <c r="M304" s="158"/>
      <c r="N304" s="157"/>
      <c r="O304" s="157"/>
      <c r="P304" s="157"/>
      <c r="Q304" s="157"/>
      <c r="R304" s="157"/>
      <c r="S304" s="157"/>
      <c r="T304" s="157"/>
    </row>
    <row r="305" spans="1:20" ht="12.9" x14ac:dyDescent="0.2">
      <c r="A305" s="157"/>
      <c r="B305" s="343"/>
      <c r="C305" s="242"/>
      <c r="D305" s="242"/>
      <c r="E305" s="242"/>
      <c r="F305" s="157" t="e">
        <f>$B$7</f>
        <v>#REF!</v>
      </c>
      <c r="G305" s="171">
        <f>$F$7</f>
        <v>450</v>
      </c>
      <c r="H305" s="171">
        <v>1</v>
      </c>
      <c r="I305" s="172"/>
      <c r="J305" s="173">
        <f t="shared" si="10"/>
        <v>0</v>
      </c>
      <c r="K305" s="159">
        <f t="shared" si="6"/>
        <v>0</v>
      </c>
      <c r="L305" s="159">
        <f t="shared" si="7"/>
        <v>0</v>
      </c>
      <c r="M305" s="158"/>
      <c r="N305" s="157"/>
      <c r="O305" s="157"/>
      <c r="P305" s="157"/>
      <c r="Q305" s="157"/>
      <c r="R305" s="157"/>
      <c r="S305" s="157"/>
      <c r="T305" s="157"/>
    </row>
    <row r="306" spans="1:20" ht="12.9" x14ac:dyDescent="0.2">
      <c r="A306" s="157"/>
      <c r="B306" s="343"/>
      <c r="C306" s="242"/>
      <c r="D306" s="242"/>
      <c r="E306" s="242"/>
      <c r="F306" s="157" t="e">
        <f>$B$8</f>
        <v>#REF!</v>
      </c>
      <c r="G306" s="171">
        <f>$F$8</f>
        <v>2500</v>
      </c>
      <c r="H306" s="171">
        <v>1</v>
      </c>
      <c r="I306" s="172"/>
      <c r="J306" s="173">
        <f t="shared" si="10"/>
        <v>0</v>
      </c>
      <c r="K306" s="159">
        <f t="shared" si="6"/>
        <v>0</v>
      </c>
      <c r="L306" s="159">
        <f t="shared" si="7"/>
        <v>0</v>
      </c>
      <c r="M306" s="158"/>
      <c r="N306" s="157"/>
      <c r="O306" s="157"/>
      <c r="P306" s="157"/>
      <c r="Q306" s="157"/>
      <c r="R306" s="157"/>
      <c r="S306" s="157"/>
      <c r="T306" s="157"/>
    </row>
    <row r="307" spans="1:20" ht="12.9" x14ac:dyDescent="0.2">
      <c r="A307" s="157"/>
      <c r="B307" s="343"/>
      <c r="C307" s="242"/>
      <c r="D307" s="242"/>
      <c r="E307" s="242"/>
      <c r="F307" s="157" t="e">
        <f>$B$9</f>
        <v>#REF!</v>
      </c>
      <c r="G307" s="171">
        <f>$F$9</f>
        <v>1800</v>
      </c>
      <c r="H307" s="171">
        <v>1</v>
      </c>
      <c r="I307" s="172"/>
      <c r="J307" s="173">
        <f t="shared" si="10"/>
        <v>0</v>
      </c>
      <c r="K307" s="159">
        <f t="shared" si="6"/>
        <v>0</v>
      </c>
      <c r="L307" s="159">
        <f t="shared" si="7"/>
        <v>0</v>
      </c>
      <c r="M307" s="158"/>
      <c r="N307" s="157"/>
      <c r="O307" s="157"/>
      <c r="P307" s="157"/>
      <c r="Q307" s="157"/>
      <c r="R307" s="157"/>
      <c r="S307" s="157"/>
      <c r="T307" s="157"/>
    </row>
    <row r="308" spans="1:20" ht="12.9" x14ac:dyDescent="0.2">
      <c r="A308" s="157"/>
      <c r="B308" s="343"/>
      <c r="C308" s="242"/>
      <c r="D308" s="242"/>
      <c r="E308" s="242"/>
      <c r="F308" s="157" t="e">
        <f>$B$10</f>
        <v>#REF!</v>
      </c>
      <c r="G308" s="171">
        <f>$F$10</f>
        <v>1500</v>
      </c>
      <c r="H308" s="171">
        <v>1</v>
      </c>
      <c r="I308" s="172"/>
      <c r="J308" s="173">
        <f t="shared" si="10"/>
        <v>0</v>
      </c>
      <c r="K308" s="159">
        <f t="shared" si="6"/>
        <v>0</v>
      </c>
      <c r="L308" s="159">
        <f t="shared" si="7"/>
        <v>0</v>
      </c>
      <c r="M308" s="158"/>
      <c r="N308" s="157"/>
      <c r="O308" s="157"/>
      <c r="P308" s="157"/>
      <c r="Q308" s="157"/>
      <c r="R308" s="157"/>
      <c r="S308" s="157"/>
      <c r="T308" s="157"/>
    </row>
    <row r="309" spans="1:20" ht="12.9" x14ac:dyDescent="0.2">
      <c r="A309" s="157"/>
      <c r="B309" s="312"/>
      <c r="C309" s="285"/>
      <c r="D309" s="285"/>
      <c r="E309" s="285"/>
      <c r="F309" s="174" t="e">
        <f>$B$11</f>
        <v>#REF!</v>
      </c>
      <c r="G309" s="175">
        <f>$F$11</f>
        <v>300</v>
      </c>
      <c r="H309" s="175">
        <v>1</v>
      </c>
      <c r="I309" s="176"/>
      <c r="J309" s="177">
        <f t="shared" si="10"/>
        <v>0</v>
      </c>
      <c r="K309" s="159">
        <f t="shared" si="6"/>
        <v>0</v>
      </c>
      <c r="L309" s="159">
        <f t="shared" si="7"/>
        <v>0</v>
      </c>
      <c r="M309" s="158"/>
      <c r="N309" s="157"/>
      <c r="O309" s="157"/>
      <c r="P309" s="157"/>
      <c r="Q309" s="157"/>
      <c r="R309" s="157"/>
      <c r="S309" s="157"/>
      <c r="T309" s="157"/>
    </row>
    <row r="310" spans="1:20" ht="12.9" x14ac:dyDescent="0.2">
      <c r="A310" s="157"/>
      <c r="B310" s="342" t="s">
        <v>378</v>
      </c>
      <c r="C310" s="281"/>
      <c r="D310" s="281"/>
      <c r="E310" s="281"/>
      <c r="F310" s="167" t="e">
        <f>$B$5</f>
        <v>#REF!</v>
      </c>
      <c r="G310" s="168">
        <f>$F$5</f>
        <v>1200</v>
      </c>
      <c r="H310" s="171">
        <v>1</v>
      </c>
      <c r="I310" s="172"/>
      <c r="J310" s="173">
        <f t="shared" si="10"/>
        <v>0</v>
      </c>
      <c r="K310" s="159">
        <f t="shared" si="6"/>
        <v>0</v>
      </c>
      <c r="L310" s="159">
        <f t="shared" si="7"/>
        <v>0</v>
      </c>
      <c r="M310" s="158"/>
      <c r="N310" s="157"/>
      <c r="O310" s="157"/>
      <c r="P310" s="157"/>
      <c r="Q310" s="157"/>
      <c r="R310" s="157"/>
      <c r="S310" s="157"/>
      <c r="T310" s="157"/>
    </row>
    <row r="311" spans="1:20" ht="12.9" x14ac:dyDescent="0.2">
      <c r="A311" s="157"/>
      <c r="B311" s="343"/>
      <c r="C311" s="242"/>
      <c r="D311" s="242"/>
      <c r="E311" s="242"/>
      <c r="F311" s="157" t="e">
        <f>$B$6</f>
        <v>#REF!</v>
      </c>
      <c r="G311" s="171">
        <f>$F$6</f>
        <v>1200</v>
      </c>
      <c r="H311" s="171">
        <v>1</v>
      </c>
      <c r="I311" s="172"/>
      <c r="J311" s="173">
        <f t="shared" si="10"/>
        <v>0</v>
      </c>
      <c r="K311" s="159">
        <f t="shared" si="6"/>
        <v>0</v>
      </c>
      <c r="L311" s="159">
        <f t="shared" si="7"/>
        <v>0</v>
      </c>
      <c r="M311" s="158"/>
      <c r="N311" s="157"/>
      <c r="O311" s="157"/>
      <c r="P311" s="157"/>
      <c r="Q311" s="157"/>
      <c r="R311" s="157"/>
      <c r="S311" s="157"/>
      <c r="T311" s="157"/>
    </row>
    <row r="312" spans="1:20" ht="12.9" x14ac:dyDescent="0.2">
      <c r="A312" s="157"/>
      <c r="B312" s="343"/>
      <c r="C312" s="242"/>
      <c r="D312" s="242"/>
      <c r="E312" s="242"/>
      <c r="F312" s="157" t="e">
        <f>$B$7</f>
        <v>#REF!</v>
      </c>
      <c r="G312" s="171">
        <f>$F$7</f>
        <v>450</v>
      </c>
      <c r="H312" s="171">
        <v>1</v>
      </c>
      <c r="I312" s="172"/>
      <c r="J312" s="173">
        <f t="shared" si="10"/>
        <v>0</v>
      </c>
      <c r="K312" s="159">
        <f t="shared" si="6"/>
        <v>0</v>
      </c>
      <c r="L312" s="159">
        <f t="shared" si="7"/>
        <v>0</v>
      </c>
      <c r="M312" s="158"/>
      <c r="N312" s="157"/>
      <c r="O312" s="157"/>
      <c r="P312" s="157"/>
      <c r="Q312" s="157"/>
      <c r="R312" s="157"/>
      <c r="S312" s="157"/>
      <c r="T312" s="157"/>
    </row>
    <row r="313" spans="1:20" ht="12.9" x14ac:dyDescent="0.2">
      <c r="A313" s="157"/>
      <c r="B313" s="343"/>
      <c r="C313" s="242"/>
      <c r="D313" s="242"/>
      <c r="E313" s="242"/>
      <c r="F313" s="157" t="e">
        <f>$B$8</f>
        <v>#REF!</v>
      </c>
      <c r="G313" s="171">
        <f>$F$8</f>
        <v>2500</v>
      </c>
      <c r="H313" s="171">
        <v>1</v>
      </c>
      <c r="I313" s="172"/>
      <c r="J313" s="173">
        <f t="shared" si="10"/>
        <v>0</v>
      </c>
      <c r="K313" s="159">
        <f t="shared" si="6"/>
        <v>0</v>
      </c>
      <c r="L313" s="159">
        <f t="shared" si="7"/>
        <v>0</v>
      </c>
      <c r="M313" s="158"/>
      <c r="N313" s="157"/>
      <c r="O313" s="157"/>
      <c r="P313" s="157"/>
      <c r="Q313" s="157"/>
      <c r="R313" s="157"/>
      <c r="S313" s="157"/>
      <c r="T313" s="157"/>
    </row>
    <row r="314" spans="1:20" ht="12.9" x14ac:dyDescent="0.2">
      <c r="A314" s="157"/>
      <c r="B314" s="343"/>
      <c r="C314" s="242"/>
      <c r="D314" s="242"/>
      <c r="E314" s="242"/>
      <c r="F314" s="157" t="e">
        <f>$B$9</f>
        <v>#REF!</v>
      </c>
      <c r="G314" s="171">
        <f>$F$9</f>
        <v>1800</v>
      </c>
      <c r="H314" s="171">
        <v>1</v>
      </c>
      <c r="I314" s="172"/>
      <c r="J314" s="173">
        <f t="shared" si="10"/>
        <v>0</v>
      </c>
      <c r="K314" s="159">
        <f t="shared" si="6"/>
        <v>0</v>
      </c>
      <c r="L314" s="159">
        <f t="shared" si="7"/>
        <v>0</v>
      </c>
      <c r="M314" s="158"/>
      <c r="N314" s="157"/>
      <c r="O314" s="157"/>
      <c r="P314" s="157"/>
      <c r="Q314" s="157"/>
      <c r="R314" s="157"/>
      <c r="S314" s="157"/>
      <c r="T314" s="157"/>
    </row>
    <row r="315" spans="1:20" ht="12.9" x14ac:dyDescent="0.2">
      <c r="A315" s="157"/>
      <c r="B315" s="343"/>
      <c r="C315" s="242"/>
      <c r="D315" s="242"/>
      <c r="E315" s="242"/>
      <c r="F315" s="157" t="e">
        <f>$B$10</f>
        <v>#REF!</v>
      </c>
      <c r="G315" s="171">
        <f>$F$10</f>
        <v>1500</v>
      </c>
      <c r="H315" s="171">
        <v>1</v>
      </c>
      <c r="I315" s="172"/>
      <c r="J315" s="173">
        <f t="shared" si="10"/>
        <v>0</v>
      </c>
      <c r="K315" s="159">
        <f t="shared" si="6"/>
        <v>0</v>
      </c>
      <c r="L315" s="159">
        <f t="shared" si="7"/>
        <v>0</v>
      </c>
      <c r="M315" s="158"/>
      <c r="N315" s="157"/>
      <c r="O315" s="157"/>
      <c r="P315" s="157"/>
      <c r="Q315" s="157"/>
      <c r="R315" s="157"/>
      <c r="S315" s="157"/>
      <c r="T315" s="157"/>
    </row>
    <row r="316" spans="1:20" ht="12.9" x14ac:dyDescent="0.2">
      <c r="A316" s="157"/>
      <c r="B316" s="312"/>
      <c r="C316" s="285"/>
      <c r="D316" s="285"/>
      <c r="E316" s="285"/>
      <c r="F316" s="174" t="e">
        <f>$B$11</f>
        <v>#REF!</v>
      </c>
      <c r="G316" s="175">
        <f>$F$11</f>
        <v>300</v>
      </c>
      <c r="H316" s="175">
        <v>1</v>
      </c>
      <c r="I316" s="176"/>
      <c r="J316" s="177">
        <f t="shared" si="10"/>
        <v>0</v>
      </c>
      <c r="K316" s="159">
        <f t="shared" si="6"/>
        <v>0</v>
      </c>
      <c r="L316" s="159">
        <f t="shared" si="7"/>
        <v>0</v>
      </c>
      <c r="M316" s="158"/>
      <c r="N316" s="157"/>
      <c r="O316" s="157"/>
      <c r="P316" s="157"/>
      <c r="Q316" s="157"/>
      <c r="R316" s="157"/>
      <c r="S316" s="157"/>
      <c r="T316" s="157"/>
    </row>
    <row r="317" spans="1:20" ht="12.9" x14ac:dyDescent="0.2">
      <c r="A317" s="157"/>
      <c r="B317" s="342" t="s">
        <v>379</v>
      </c>
      <c r="C317" s="281"/>
      <c r="D317" s="281"/>
      <c r="E317" s="281"/>
      <c r="F317" s="167" t="e">
        <f>$B$5</f>
        <v>#REF!</v>
      </c>
      <c r="G317" s="168">
        <f>$F$5</f>
        <v>1200</v>
      </c>
      <c r="H317" s="171">
        <v>2</v>
      </c>
      <c r="I317" s="172"/>
      <c r="J317" s="173">
        <f t="shared" si="10"/>
        <v>0</v>
      </c>
      <c r="K317" s="159">
        <f t="shared" si="6"/>
        <v>0</v>
      </c>
      <c r="L317" s="159">
        <f t="shared" si="7"/>
        <v>0</v>
      </c>
      <c r="M317" s="158"/>
      <c r="N317" s="157"/>
      <c r="O317" s="157"/>
      <c r="P317" s="157"/>
      <c r="Q317" s="157"/>
      <c r="R317" s="157"/>
      <c r="S317" s="157"/>
      <c r="T317" s="157"/>
    </row>
    <row r="318" spans="1:20" ht="12.9" x14ac:dyDescent="0.2">
      <c r="A318" s="157"/>
      <c r="B318" s="343"/>
      <c r="C318" s="242"/>
      <c r="D318" s="242"/>
      <c r="E318" s="242"/>
      <c r="F318" s="157" t="e">
        <f>$B$6</f>
        <v>#REF!</v>
      </c>
      <c r="G318" s="171">
        <f>$F$6</f>
        <v>1200</v>
      </c>
      <c r="H318" s="171">
        <v>2</v>
      </c>
      <c r="I318" s="172"/>
      <c r="J318" s="173">
        <f t="shared" si="10"/>
        <v>0</v>
      </c>
      <c r="K318" s="159">
        <f t="shared" si="6"/>
        <v>0</v>
      </c>
      <c r="L318" s="159">
        <f t="shared" si="7"/>
        <v>0</v>
      </c>
      <c r="M318" s="158"/>
      <c r="N318" s="157"/>
      <c r="O318" s="157"/>
      <c r="P318" s="157"/>
      <c r="Q318" s="157"/>
      <c r="R318" s="157"/>
      <c r="S318" s="157"/>
      <c r="T318" s="157"/>
    </row>
    <row r="319" spans="1:20" ht="12.9" x14ac:dyDescent="0.2">
      <c r="A319" s="157"/>
      <c r="B319" s="343"/>
      <c r="C319" s="242"/>
      <c r="D319" s="242"/>
      <c r="E319" s="242"/>
      <c r="F319" s="157" t="e">
        <f>$B$7</f>
        <v>#REF!</v>
      </c>
      <c r="G319" s="171">
        <f>$F$7</f>
        <v>450</v>
      </c>
      <c r="H319" s="171">
        <v>2</v>
      </c>
      <c r="I319" s="172"/>
      <c r="J319" s="173">
        <f t="shared" si="10"/>
        <v>0</v>
      </c>
      <c r="K319" s="159">
        <f t="shared" si="6"/>
        <v>0</v>
      </c>
      <c r="L319" s="159">
        <f t="shared" si="7"/>
        <v>0</v>
      </c>
      <c r="M319" s="158"/>
      <c r="N319" s="157"/>
      <c r="O319" s="157"/>
      <c r="P319" s="157"/>
      <c r="Q319" s="157"/>
      <c r="R319" s="157"/>
      <c r="S319" s="157"/>
      <c r="T319" s="157"/>
    </row>
    <row r="320" spans="1:20" ht="12.9" x14ac:dyDescent="0.2">
      <c r="A320" s="157"/>
      <c r="B320" s="343"/>
      <c r="C320" s="242"/>
      <c r="D320" s="242"/>
      <c r="E320" s="242"/>
      <c r="F320" s="157" t="e">
        <f>$B$8</f>
        <v>#REF!</v>
      </c>
      <c r="G320" s="171">
        <f>$F$8</f>
        <v>2500</v>
      </c>
      <c r="H320" s="171">
        <v>2</v>
      </c>
      <c r="I320" s="172"/>
      <c r="J320" s="173">
        <f t="shared" si="10"/>
        <v>0</v>
      </c>
      <c r="K320" s="159">
        <f t="shared" si="6"/>
        <v>0</v>
      </c>
      <c r="L320" s="159">
        <f t="shared" si="7"/>
        <v>0</v>
      </c>
      <c r="M320" s="158"/>
      <c r="N320" s="157"/>
      <c r="O320" s="157"/>
      <c r="P320" s="157"/>
      <c r="Q320" s="157"/>
      <c r="R320" s="157"/>
      <c r="S320" s="157"/>
      <c r="T320" s="157"/>
    </row>
    <row r="321" spans="1:20" ht="12.9" x14ac:dyDescent="0.2">
      <c r="A321" s="157"/>
      <c r="B321" s="343"/>
      <c r="C321" s="242"/>
      <c r="D321" s="242"/>
      <c r="E321" s="242"/>
      <c r="F321" s="157" t="e">
        <f>$B$9</f>
        <v>#REF!</v>
      </c>
      <c r="G321" s="171">
        <f>$F$9</f>
        <v>1800</v>
      </c>
      <c r="H321" s="171">
        <v>2</v>
      </c>
      <c r="I321" s="172"/>
      <c r="J321" s="173">
        <f t="shared" si="10"/>
        <v>0</v>
      </c>
      <c r="K321" s="159">
        <f t="shared" si="6"/>
        <v>0</v>
      </c>
      <c r="L321" s="159">
        <f t="shared" si="7"/>
        <v>0</v>
      </c>
      <c r="M321" s="158"/>
      <c r="N321" s="157"/>
      <c r="O321" s="157"/>
      <c r="P321" s="157"/>
      <c r="Q321" s="157"/>
      <c r="R321" s="157"/>
      <c r="S321" s="157"/>
      <c r="T321" s="157"/>
    </row>
    <row r="322" spans="1:20" ht="12.9" x14ac:dyDescent="0.2">
      <c r="A322" s="157"/>
      <c r="B322" s="343"/>
      <c r="C322" s="242"/>
      <c r="D322" s="242"/>
      <c r="E322" s="242"/>
      <c r="F322" s="157" t="e">
        <f>$B$10</f>
        <v>#REF!</v>
      </c>
      <c r="G322" s="171">
        <f>$F$10</f>
        <v>1500</v>
      </c>
      <c r="H322" s="171">
        <v>2</v>
      </c>
      <c r="I322" s="172"/>
      <c r="J322" s="173">
        <f t="shared" si="10"/>
        <v>0</v>
      </c>
      <c r="K322" s="159">
        <f t="shared" si="6"/>
        <v>0</v>
      </c>
      <c r="L322" s="159">
        <f t="shared" si="7"/>
        <v>0</v>
      </c>
      <c r="M322" s="158"/>
      <c r="N322" s="157"/>
      <c r="O322" s="157"/>
      <c r="P322" s="157"/>
      <c r="Q322" s="157"/>
      <c r="R322" s="157"/>
      <c r="S322" s="157"/>
      <c r="T322" s="157"/>
    </row>
    <row r="323" spans="1:20" ht="12.9" x14ac:dyDescent="0.2">
      <c r="A323" s="157"/>
      <c r="B323" s="312"/>
      <c r="C323" s="285"/>
      <c r="D323" s="285"/>
      <c r="E323" s="285"/>
      <c r="F323" s="174" t="e">
        <f>$B$11</f>
        <v>#REF!</v>
      </c>
      <c r="G323" s="175">
        <f>$F$11</f>
        <v>300</v>
      </c>
      <c r="H323" s="175">
        <v>2</v>
      </c>
      <c r="I323" s="176"/>
      <c r="J323" s="177">
        <f t="shared" si="10"/>
        <v>0</v>
      </c>
      <c r="K323" s="159">
        <f t="shared" si="6"/>
        <v>0</v>
      </c>
      <c r="L323" s="159">
        <f t="shared" si="7"/>
        <v>0</v>
      </c>
      <c r="M323" s="158"/>
      <c r="N323" s="157"/>
      <c r="O323" s="157"/>
      <c r="P323" s="157"/>
      <c r="Q323" s="157"/>
      <c r="R323" s="157"/>
      <c r="S323" s="157"/>
      <c r="T323" s="157"/>
    </row>
    <row r="324" spans="1:20" ht="12.9" x14ac:dyDescent="0.2">
      <c r="A324" s="157"/>
      <c r="B324" s="157"/>
      <c r="C324" s="157"/>
      <c r="D324" s="157"/>
      <c r="E324" s="157"/>
      <c r="F324" s="157"/>
      <c r="G324" s="157"/>
      <c r="H324" s="157"/>
      <c r="I324" s="158"/>
      <c r="J324" s="157"/>
      <c r="K324" s="159">
        <f t="shared" si="6"/>
        <v>0</v>
      </c>
      <c r="L324" s="159">
        <f t="shared" si="7"/>
        <v>0</v>
      </c>
      <c r="M324" s="158"/>
      <c r="N324" s="157"/>
      <c r="O324" s="157"/>
      <c r="P324" s="157"/>
      <c r="Q324" s="157"/>
      <c r="R324" s="157"/>
      <c r="S324" s="157"/>
      <c r="T324" s="157"/>
    </row>
    <row r="325" spans="1:20" ht="12.9" x14ac:dyDescent="0.2">
      <c r="A325" s="157"/>
      <c r="B325" s="157"/>
      <c r="C325" s="157"/>
      <c r="D325" s="157"/>
      <c r="E325" s="157"/>
      <c r="F325" s="157"/>
      <c r="G325" s="157"/>
      <c r="H325" s="157"/>
      <c r="I325" s="158"/>
      <c r="J325" s="157"/>
      <c r="K325" s="159">
        <f t="shared" si="6"/>
        <v>0</v>
      </c>
      <c r="L325" s="159">
        <f t="shared" si="7"/>
        <v>0</v>
      </c>
      <c r="M325" s="158"/>
      <c r="N325" s="157"/>
      <c r="O325" s="157"/>
      <c r="P325" s="157"/>
      <c r="Q325" s="157"/>
      <c r="R325" s="157"/>
      <c r="S325" s="157"/>
      <c r="T325" s="157"/>
    </row>
    <row r="326" spans="1:20" ht="12.9" x14ac:dyDescent="0.2">
      <c r="A326" s="157"/>
      <c r="B326" s="239" t="s">
        <v>31</v>
      </c>
      <c r="C326" s="245"/>
      <c r="D326" s="245"/>
      <c r="E326" s="245"/>
      <c r="F326" s="160"/>
      <c r="G326" s="160"/>
      <c r="H326" s="160"/>
      <c r="I326" s="161"/>
      <c r="J326" s="162"/>
      <c r="K326" s="159">
        <f t="shared" si="6"/>
        <v>0</v>
      </c>
      <c r="L326" s="159">
        <f t="shared" si="7"/>
        <v>0</v>
      </c>
      <c r="M326" s="158"/>
      <c r="N326" s="157"/>
      <c r="O326" s="157"/>
      <c r="P326" s="157"/>
      <c r="Q326" s="157"/>
      <c r="R326" s="157"/>
      <c r="S326" s="157"/>
      <c r="T326" s="157"/>
    </row>
    <row r="327" spans="1:20" ht="12.9" x14ac:dyDescent="0.2">
      <c r="A327" s="157"/>
      <c r="B327" s="157"/>
      <c r="C327" s="157"/>
      <c r="D327" s="157"/>
      <c r="E327" s="157"/>
      <c r="F327" s="157"/>
      <c r="G327" s="157"/>
      <c r="H327" s="157"/>
      <c r="I327" s="158"/>
      <c r="J327" s="157"/>
      <c r="K327" s="159">
        <f t="shared" si="6"/>
        <v>0</v>
      </c>
      <c r="L327" s="159">
        <f t="shared" si="7"/>
        <v>0</v>
      </c>
      <c r="M327" s="157"/>
      <c r="N327" s="157"/>
      <c r="O327" s="157"/>
      <c r="P327" s="157"/>
      <c r="Q327" s="157"/>
      <c r="R327" s="157"/>
      <c r="S327" s="157"/>
      <c r="T327" s="157"/>
    </row>
    <row r="328" spans="1:20" ht="13.6" x14ac:dyDescent="0.2">
      <c r="A328" s="157"/>
      <c r="B328" s="340" t="s">
        <v>328</v>
      </c>
      <c r="C328" s="281"/>
      <c r="D328" s="281"/>
      <c r="E328" s="281"/>
      <c r="F328" s="163"/>
      <c r="G328" s="163"/>
      <c r="H328" s="163"/>
      <c r="I328" s="164"/>
      <c r="J328" s="165"/>
      <c r="K328" s="159">
        <f t="shared" si="6"/>
        <v>0</v>
      </c>
      <c r="L328" s="159">
        <f t="shared" si="7"/>
        <v>0</v>
      </c>
      <c r="M328" s="158"/>
      <c r="N328" s="157"/>
      <c r="O328" s="157"/>
      <c r="P328" s="157"/>
      <c r="Q328" s="157"/>
      <c r="R328" s="157"/>
      <c r="S328" s="157"/>
      <c r="T328" s="157"/>
    </row>
    <row r="329" spans="1:20" ht="54.35" x14ac:dyDescent="0.2">
      <c r="A329" s="157"/>
      <c r="B329" s="341" t="s">
        <v>329</v>
      </c>
      <c r="C329" s="245"/>
      <c r="D329" s="245"/>
      <c r="E329" s="237"/>
      <c r="F329" s="178" t="s">
        <v>330</v>
      </c>
      <c r="G329" s="91" t="s">
        <v>331</v>
      </c>
      <c r="H329" s="76" t="s">
        <v>332</v>
      </c>
      <c r="I329" s="179" t="s">
        <v>333</v>
      </c>
      <c r="J329" s="178" t="s">
        <v>321</v>
      </c>
      <c r="K329" s="159" t="str">
        <f t="shared" si="6"/>
        <v>Produtividade (1)</v>
      </c>
      <c r="L329" s="159" t="str">
        <f t="shared" si="7"/>
        <v>Ambiente</v>
      </c>
      <c r="M329" s="158"/>
      <c r="N329" s="157"/>
      <c r="O329" s="157"/>
      <c r="P329" s="157"/>
      <c r="Q329" s="157"/>
      <c r="R329" s="157"/>
      <c r="S329" s="157"/>
      <c r="T329" s="157"/>
    </row>
    <row r="330" spans="1:20" ht="12.9" x14ac:dyDescent="0.2">
      <c r="A330" s="157"/>
      <c r="B330" s="342" t="s">
        <v>380</v>
      </c>
      <c r="C330" s="281"/>
      <c r="D330" s="281"/>
      <c r="E330" s="281"/>
      <c r="F330" s="167" t="e">
        <f>$B$14</f>
        <v>#REF!</v>
      </c>
      <c r="G330" s="180">
        <f>$F$14</f>
        <v>2700</v>
      </c>
      <c r="H330" s="168">
        <v>5</v>
      </c>
      <c r="I330" s="169"/>
      <c r="J330" s="181">
        <f t="shared" ref="J330:J365" si="11">IF(I330=0,0,(G330/(I330/H330)))</f>
        <v>0</v>
      </c>
      <c r="K330" s="159">
        <f t="shared" si="6"/>
        <v>0</v>
      </c>
      <c r="L330" s="159">
        <f t="shared" si="7"/>
        <v>0</v>
      </c>
      <c r="M330" s="158"/>
      <c r="N330" s="157"/>
      <c r="O330" s="157"/>
      <c r="P330" s="157"/>
      <c r="Q330" s="157"/>
      <c r="R330" s="157"/>
      <c r="S330" s="157"/>
      <c r="T330" s="157"/>
    </row>
    <row r="331" spans="1:20" ht="12.9" x14ac:dyDescent="0.2">
      <c r="A331" s="157"/>
      <c r="B331" s="343"/>
      <c r="C331" s="242"/>
      <c r="D331" s="242"/>
      <c r="E331" s="242"/>
      <c r="F331" s="157" t="e">
        <f>$B$15</f>
        <v>#REF!</v>
      </c>
      <c r="G331" s="182">
        <f>$F$15</f>
        <v>9000</v>
      </c>
      <c r="H331" s="171">
        <v>5</v>
      </c>
      <c r="I331" s="172"/>
      <c r="J331" s="183">
        <f t="shared" si="11"/>
        <v>0</v>
      </c>
      <c r="K331" s="159">
        <f t="shared" si="6"/>
        <v>0</v>
      </c>
      <c r="L331" s="159">
        <f t="shared" si="7"/>
        <v>0</v>
      </c>
      <c r="M331" s="158"/>
      <c r="N331" s="157"/>
      <c r="O331" s="157"/>
      <c r="P331" s="157"/>
      <c r="Q331" s="157"/>
      <c r="R331" s="157"/>
      <c r="S331" s="157"/>
      <c r="T331" s="157"/>
    </row>
    <row r="332" spans="1:20" ht="12.9" x14ac:dyDescent="0.2">
      <c r="A332" s="157"/>
      <c r="B332" s="343"/>
      <c r="C332" s="242"/>
      <c r="D332" s="242"/>
      <c r="E332" s="242"/>
      <c r="F332" s="157" t="e">
        <f>$B$16</f>
        <v>#REF!</v>
      </c>
      <c r="G332" s="182">
        <f>$F$16</f>
        <v>2700</v>
      </c>
      <c r="H332" s="171">
        <v>5</v>
      </c>
      <c r="I332" s="172"/>
      <c r="J332" s="183">
        <f t="shared" si="11"/>
        <v>0</v>
      </c>
      <c r="K332" s="159">
        <f t="shared" si="6"/>
        <v>0</v>
      </c>
      <c r="L332" s="159">
        <f t="shared" si="7"/>
        <v>0</v>
      </c>
      <c r="M332" s="158"/>
      <c r="N332" s="157"/>
      <c r="O332" s="157"/>
      <c r="P332" s="157"/>
      <c r="Q332" s="157"/>
      <c r="R332" s="157"/>
      <c r="S332" s="157"/>
      <c r="T332" s="157"/>
    </row>
    <row r="333" spans="1:20" ht="12.9" x14ac:dyDescent="0.2">
      <c r="A333" s="157"/>
      <c r="B333" s="343"/>
      <c r="C333" s="242"/>
      <c r="D333" s="242"/>
      <c r="E333" s="242"/>
      <c r="F333" s="157" t="e">
        <f>$B$17</f>
        <v>#REF!</v>
      </c>
      <c r="G333" s="182">
        <f>$F$17</f>
        <v>2700</v>
      </c>
      <c r="H333" s="171">
        <v>5</v>
      </c>
      <c r="I333" s="172"/>
      <c r="J333" s="183">
        <f t="shared" si="11"/>
        <v>0</v>
      </c>
      <c r="K333" s="159">
        <f t="shared" si="6"/>
        <v>0</v>
      </c>
      <c r="L333" s="159">
        <f t="shared" si="7"/>
        <v>0</v>
      </c>
      <c r="M333" s="158"/>
      <c r="N333" s="157"/>
      <c r="O333" s="157"/>
      <c r="P333" s="157"/>
      <c r="Q333" s="157"/>
      <c r="R333" s="157"/>
      <c r="S333" s="157"/>
      <c r="T333" s="157"/>
    </row>
    <row r="334" spans="1:20" ht="12.9" x14ac:dyDescent="0.2">
      <c r="B334" s="343"/>
      <c r="C334" s="242"/>
      <c r="D334" s="242"/>
      <c r="E334" s="242"/>
      <c r="F334" s="157" t="e">
        <f>$B$18</f>
        <v>#REF!</v>
      </c>
      <c r="G334" s="182">
        <f>$F$18</f>
        <v>2700</v>
      </c>
      <c r="H334" s="171">
        <v>5</v>
      </c>
      <c r="I334" s="172"/>
      <c r="J334" s="184">
        <f t="shared" si="11"/>
        <v>0</v>
      </c>
      <c r="K334" s="159">
        <f t="shared" si="6"/>
        <v>0</v>
      </c>
      <c r="L334" s="159">
        <f t="shared" si="7"/>
        <v>0</v>
      </c>
      <c r="M334" s="144"/>
    </row>
    <row r="335" spans="1:20" ht="12.9" x14ac:dyDescent="0.2">
      <c r="B335" s="312"/>
      <c r="C335" s="285"/>
      <c r="D335" s="285"/>
      <c r="E335" s="285"/>
      <c r="F335" s="174" t="e">
        <f>$B$19</f>
        <v>#REF!</v>
      </c>
      <c r="G335" s="185">
        <f>$F$19</f>
        <v>100000</v>
      </c>
      <c r="H335" s="175">
        <v>5</v>
      </c>
      <c r="I335" s="176"/>
      <c r="J335" s="186">
        <f t="shared" si="11"/>
        <v>0</v>
      </c>
      <c r="K335" s="159">
        <f t="shared" si="6"/>
        <v>0</v>
      </c>
      <c r="L335" s="159">
        <f t="shared" si="7"/>
        <v>0</v>
      </c>
      <c r="M335" s="144"/>
    </row>
    <row r="336" spans="1:20" ht="12.9" x14ac:dyDescent="0.2">
      <c r="B336" s="342" t="s">
        <v>381</v>
      </c>
      <c r="C336" s="281"/>
      <c r="D336" s="281"/>
      <c r="E336" s="281"/>
      <c r="F336" s="167" t="e">
        <f>$B$14</f>
        <v>#REF!</v>
      </c>
      <c r="G336" s="180">
        <f>$F$14</f>
        <v>2700</v>
      </c>
      <c r="H336" s="171">
        <v>5</v>
      </c>
      <c r="I336" s="172"/>
      <c r="J336" s="181">
        <f t="shared" si="11"/>
        <v>0</v>
      </c>
      <c r="K336" s="159">
        <f t="shared" si="6"/>
        <v>0</v>
      </c>
      <c r="L336" s="159">
        <f t="shared" si="7"/>
        <v>0</v>
      </c>
      <c r="M336" s="144"/>
    </row>
    <row r="337" spans="2:13" ht="12.9" x14ac:dyDescent="0.2">
      <c r="B337" s="343"/>
      <c r="C337" s="242"/>
      <c r="D337" s="242"/>
      <c r="E337" s="242"/>
      <c r="F337" s="157" t="e">
        <f>$B$15</f>
        <v>#REF!</v>
      </c>
      <c r="G337" s="182">
        <f>$F$15</f>
        <v>9000</v>
      </c>
      <c r="H337" s="171">
        <v>5</v>
      </c>
      <c r="I337" s="172"/>
      <c r="J337" s="183">
        <f t="shared" si="11"/>
        <v>0</v>
      </c>
      <c r="K337" s="159">
        <f t="shared" si="6"/>
        <v>0</v>
      </c>
      <c r="L337" s="159">
        <f t="shared" si="7"/>
        <v>0</v>
      </c>
      <c r="M337" s="144"/>
    </row>
    <row r="338" spans="2:13" ht="12.9" x14ac:dyDescent="0.2">
      <c r="B338" s="343"/>
      <c r="C338" s="242"/>
      <c r="D338" s="242"/>
      <c r="E338" s="242"/>
      <c r="F338" s="157" t="e">
        <f>$B$16</f>
        <v>#REF!</v>
      </c>
      <c r="G338" s="182">
        <f>$F$16</f>
        <v>2700</v>
      </c>
      <c r="H338" s="171">
        <v>5</v>
      </c>
      <c r="I338" s="172"/>
      <c r="J338" s="183">
        <f t="shared" si="11"/>
        <v>0</v>
      </c>
      <c r="K338" s="159">
        <f t="shared" si="6"/>
        <v>0</v>
      </c>
      <c r="L338" s="159">
        <f t="shared" si="7"/>
        <v>0</v>
      </c>
      <c r="M338" s="144"/>
    </row>
    <row r="339" spans="2:13" ht="12.9" x14ac:dyDescent="0.2">
      <c r="B339" s="343"/>
      <c r="C339" s="242"/>
      <c r="D339" s="242"/>
      <c r="E339" s="242"/>
      <c r="F339" s="157" t="e">
        <f>$B$17</f>
        <v>#REF!</v>
      </c>
      <c r="G339" s="182">
        <f>$F$17</f>
        <v>2700</v>
      </c>
      <c r="H339" s="171">
        <v>5</v>
      </c>
      <c r="I339" s="172"/>
      <c r="J339" s="183">
        <f t="shared" si="11"/>
        <v>0</v>
      </c>
      <c r="K339" s="159">
        <f t="shared" si="6"/>
        <v>0</v>
      </c>
      <c r="L339" s="159">
        <f t="shared" si="7"/>
        <v>0</v>
      </c>
      <c r="M339" s="144"/>
    </row>
    <row r="340" spans="2:13" ht="12.9" x14ac:dyDescent="0.2">
      <c r="B340" s="343"/>
      <c r="C340" s="242"/>
      <c r="D340" s="242"/>
      <c r="E340" s="242"/>
      <c r="F340" s="157" t="e">
        <f>$B$18</f>
        <v>#REF!</v>
      </c>
      <c r="G340" s="182">
        <f>$F$18</f>
        <v>2700</v>
      </c>
      <c r="H340" s="171">
        <v>5</v>
      </c>
      <c r="I340" s="172"/>
      <c r="J340" s="184">
        <f t="shared" si="11"/>
        <v>0</v>
      </c>
      <c r="K340" s="159">
        <f t="shared" si="6"/>
        <v>0</v>
      </c>
      <c r="L340" s="159">
        <f t="shared" si="7"/>
        <v>0</v>
      </c>
      <c r="M340" s="144"/>
    </row>
    <row r="341" spans="2:13" ht="12.9" x14ac:dyDescent="0.2">
      <c r="B341" s="312"/>
      <c r="C341" s="285"/>
      <c r="D341" s="285"/>
      <c r="E341" s="285"/>
      <c r="F341" s="174" t="e">
        <f>$B$19</f>
        <v>#REF!</v>
      </c>
      <c r="G341" s="185">
        <f>$F$19</f>
        <v>100000</v>
      </c>
      <c r="H341" s="171">
        <v>5</v>
      </c>
      <c r="I341" s="172"/>
      <c r="J341" s="186">
        <f t="shared" si="11"/>
        <v>0</v>
      </c>
      <c r="K341" s="159">
        <f t="shared" si="6"/>
        <v>0</v>
      </c>
      <c r="L341" s="159">
        <f t="shared" si="7"/>
        <v>0</v>
      </c>
      <c r="M341" s="144"/>
    </row>
    <row r="342" spans="2:13" ht="12.9" x14ac:dyDescent="0.2">
      <c r="B342" s="342" t="s">
        <v>382</v>
      </c>
      <c r="C342" s="281"/>
      <c r="D342" s="281"/>
      <c r="E342" s="281"/>
      <c r="F342" s="167" t="e">
        <f>$B$14</f>
        <v>#REF!</v>
      </c>
      <c r="G342" s="180">
        <f>$F$14</f>
        <v>2700</v>
      </c>
      <c r="H342" s="168">
        <v>5</v>
      </c>
      <c r="I342" s="169"/>
      <c r="J342" s="181">
        <f t="shared" si="11"/>
        <v>0</v>
      </c>
      <c r="K342" s="159">
        <f t="shared" si="6"/>
        <v>0</v>
      </c>
      <c r="L342" s="159">
        <f t="shared" si="7"/>
        <v>0</v>
      </c>
      <c r="M342" s="144"/>
    </row>
    <row r="343" spans="2:13" ht="12.9" x14ac:dyDescent="0.2">
      <c r="B343" s="343"/>
      <c r="C343" s="242"/>
      <c r="D343" s="242"/>
      <c r="E343" s="242"/>
      <c r="F343" s="157" t="e">
        <f>$B$15</f>
        <v>#REF!</v>
      </c>
      <c r="G343" s="182">
        <f>$F$15</f>
        <v>9000</v>
      </c>
      <c r="H343" s="171">
        <v>5</v>
      </c>
      <c r="I343" s="172"/>
      <c r="J343" s="183">
        <f t="shared" si="11"/>
        <v>0</v>
      </c>
      <c r="K343" s="159">
        <f t="shared" si="6"/>
        <v>0</v>
      </c>
      <c r="L343" s="159">
        <f t="shared" si="7"/>
        <v>0</v>
      </c>
      <c r="M343" s="144"/>
    </row>
    <row r="344" spans="2:13" ht="12.9" x14ac:dyDescent="0.2">
      <c r="B344" s="343"/>
      <c r="C344" s="242"/>
      <c r="D344" s="242"/>
      <c r="E344" s="242"/>
      <c r="F344" s="157" t="e">
        <f>$B$16</f>
        <v>#REF!</v>
      </c>
      <c r="G344" s="182">
        <f>$F$16</f>
        <v>2700</v>
      </c>
      <c r="H344" s="171">
        <v>5</v>
      </c>
      <c r="I344" s="172"/>
      <c r="J344" s="183">
        <f t="shared" si="11"/>
        <v>0</v>
      </c>
      <c r="K344" s="159">
        <f t="shared" si="6"/>
        <v>0</v>
      </c>
      <c r="L344" s="159">
        <f t="shared" si="7"/>
        <v>0</v>
      </c>
      <c r="M344" s="144"/>
    </row>
    <row r="345" spans="2:13" ht="12.9" x14ac:dyDescent="0.2">
      <c r="B345" s="343"/>
      <c r="C345" s="242"/>
      <c r="D345" s="242"/>
      <c r="E345" s="242"/>
      <c r="F345" s="157" t="e">
        <f>$B$17</f>
        <v>#REF!</v>
      </c>
      <c r="G345" s="182">
        <f>$F$17</f>
        <v>2700</v>
      </c>
      <c r="H345" s="171">
        <v>5</v>
      </c>
      <c r="I345" s="172"/>
      <c r="J345" s="183">
        <f t="shared" si="11"/>
        <v>0</v>
      </c>
      <c r="K345" s="159">
        <f t="shared" si="6"/>
        <v>0</v>
      </c>
      <c r="L345" s="159">
        <f t="shared" si="7"/>
        <v>0</v>
      </c>
      <c r="M345" s="144"/>
    </row>
    <row r="346" spans="2:13" ht="12.9" x14ac:dyDescent="0.2">
      <c r="B346" s="343"/>
      <c r="C346" s="242"/>
      <c r="D346" s="242"/>
      <c r="E346" s="242"/>
      <c r="F346" s="157" t="e">
        <f>$B$18</f>
        <v>#REF!</v>
      </c>
      <c r="G346" s="182">
        <f>$F$18</f>
        <v>2700</v>
      </c>
      <c r="H346" s="171">
        <v>5</v>
      </c>
      <c r="I346" s="172"/>
      <c r="J346" s="184">
        <f t="shared" si="11"/>
        <v>0</v>
      </c>
      <c r="K346" s="159">
        <f t="shared" si="6"/>
        <v>0</v>
      </c>
      <c r="L346" s="159">
        <f t="shared" si="7"/>
        <v>0</v>
      </c>
      <c r="M346" s="144"/>
    </row>
    <row r="347" spans="2:13" ht="12.9" x14ac:dyDescent="0.2">
      <c r="B347" s="312"/>
      <c r="C347" s="285"/>
      <c r="D347" s="285"/>
      <c r="E347" s="285"/>
      <c r="F347" s="174" t="e">
        <f>$B$19</f>
        <v>#REF!</v>
      </c>
      <c r="G347" s="185">
        <f>$F$19</f>
        <v>100000</v>
      </c>
      <c r="H347" s="175">
        <v>5</v>
      </c>
      <c r="I347" s="176"/>
      <c r="J347" s="186">
        <f t="shared" si="11"/>
        <v>0</v>
      </c>
      <c r="K347" s="159">
        <f t="shared" si="6"/>
        <v>0</v>
      </c>
      <c r="L347" s="159">
        <f t="shared" si="7"/>
        <v>0</v>
      </c>
      <c r="M347" s="144"/>
    </row>
    <row r="348" spans="2:13" ht="12.9" x14ac:dyDescent="0.2">
      <c r="B348" s="342" t="s">
        <v>383</v>
      </c>
      <c r="C348" s="281"/>
      <c r="D348" s="281"/>
      <c r="E348" s="281"/>
      <c r="F348" s="167" t="e">
        <f>$B$14</f>
        <v>#REF!</v>
      </c>
      <c r="G348" s="180">
        <f>$F$14</f>
        <v>2700</v>
      </c>
      <c r="H348" s="168">
        <v>10</v>
      </c>
      <c r="I348" s="169"/>
      <c r="J348" s="181">
        <f t="shared" si="11"/>
        <v>0</v>
      </c>
      <c r="K348" s="159">
        <f t="shared" si="6"/>
        <v>0</v>
      </c>
      <c r="L348" s="159">
        <f t="shared" si="7"/>
        <v>0</v>
      </c>
      <c r="M348" s="144"/>
    </row>
    <row r="349" spans="2:13" ht="12.9" x14ac:dyDescent="0.2">
      <c r="B349" s="343"/>
      <c r="C349" s="242"/>
      <c r="D349" s="242"/>
      <c r="E349" s="242"/>
      <c r="F349" s="157" t="e">
        <f>$B$15</f>
        <v>#REF!</v>
      </c>
      <c r="G349" s="182">
        <f>$F$15</f>
        <v>9000</v>
      </c>
      <c r="H349" s="171">
        <v>10</v>
      </c>
      <c r="I349" s="172"/>
      <c r="J349" s="183">
        <f t="shared" si="11"/>
        <v>0</v>
      </c>
      <c r="K349" s="159">
        <f t="shared" si="6"/>
        <v>0</v>
      </c>
      <c r="L349" s="159">
        <f t="shared" si="7"/>
        <v>0</v>
      </c>
      <c r="M349" s="144"/>
    </row>
    <row r="350" spans="2:13" ht="12.9" x14ac:dyDescent="0.2">
      <c r="B350" s="343"/>
      <c r="C350" s="242"/>
      <c r="D350" s="242"/>
      <c r="E350" s="242"/>
      <c r="F350" s="157" t="e">
        <f>$B$16</f>
        <v>#REF!</v>
      </c>
      <c r="G350" s="182">
        <f>$F$16</f>
        <v>2700</v>
      </c>
      <c r="H350" s="171">
        <v>10</v>
      </c>
      <c r="I350" s="172"/>
      <c r="J350" s="183">
        <f t="shared" si="11"/>
        <v>0</v>
      </c>
      <c r="K350" s="159">
        <f t="shared" si="6"/>
        <v>0</v>
      </c>
      <c r="L350" s="159">
        <f t="shared" si="7"/>
        <v>0</v>
      </c>
      <c r="M350" s="144"/>
    </row>
    <row r="351" spans="2:13" ht="12.9" x14ac:dyDescent="0.2">
      <c r="B351" s="343"/>
      <c r="C351" s="242"/>
      <c r="D351" s="242"/>
      <c r="E351" s="242"/>
      <c r="F351" s="157" t="e">
        <f>$B$17</f>
        <v>#REF!</v>
      </c>
      <c r="G351" s="182">
        <f>$F$17</f>
        <v>2700</v>
      </c>
      <c r="H351" s="171">
        <v>10</v>
      </c>
      <c r="I351" s="172"/>
      <c r="J351" s="183">
        <f t="shared" si="11"/>
        <v>0</v>
      </c>
      <c r="K351" s="159">
        <f t="shared" si="6"/>
        <v>0</v>
      </c>
      <c r="L351" s="159">
        <f t="shared" si="7"/>
        <v>0</v>
      </c>
      <c r="M351" s="144"/>
    </row>
    <row r="352" spans="2:13" ht="12.9" x14ac:dyDescent="0.2">
      <c r="B352" s="343"/>
      <c r="C352" s="242"/>
      <c r="D352" s="242"/>
      <c r="E352" s="242"/>
      <c r="F352" s="157" t="e">
        <f>$B$18</f>
        <v>#REF!</v>
      </c>
      <c r="G352" s="182">
        <f>$F$18</f>
        <v>2700</v>
      </c>
      <c r="H352" s="171">
        <v>10</v>
      </c>
      <c r="I352" s="172"/>
      <c r="J352" s="184">
        <f t="shared" si="11"/>
        <v>0</v>
      </c>
      <c r="K352" s="159">
        <f t="shared" si="6"/>
        <v>0</v>
      </c>
      <c r="L352" s="159">
        <f t="shared" si="7"/>
        <v>0</v>
      </c>
      <c r="M352" s="144"/>
    </row>
    <row r="353" spans="2:13" ht="12.9" x14ac:dyDescent="0.2">
      <c r="B353" s="312"/>
      <c r="C353" s="285"/>
      <c r="D353" s="285"/>
      <c r="E353" s="285"/>
      <c r="F353" s="174" t="e">
        <f>$B$19</f>
        <v>#REF!</v>
      </c>
      <c r="G353" s="185">
        <f>$F$19</f>
        <v>100000</v>
      </c>
      <c r="H353" s="175">
        <v>10</v>
      </c>
      <c r="I353" s="176"/>
      <c r="J353" s="186">
        <f t="shared" si="11"/>
        <v>0</v>
      </c>
      <c r="K353" s="159">
        <f t="shared" si="6"/>
        <v>0</v>
      </c>
      <c r="L353" s="159">
        <f t="shared" si="7"/>
        <v>0</v>
      </c>
      <c r="M353" s="144"/>
    </row>
    <row r="354" spans="2:13" ht="12.9" x14ac:dyDescent="0.2">
      <c r="B354" s="342" t="s">
        <v>384</v>
      </c>
      <c r="C354" s="281"/>
      <c r="D354" s="281"/>
      <c r="E354" s="281"/>
      <c r="F354" s="167" t="e">
        <f>$B$14</f>
        <v>#REF!</v>
      </c>
      <c r="G354" s="180">
        <f>$F$14</f>
        <v>2700</v>
      </c>
      <c r="H354" s="171">
        <v>5</v>
      </c>
      <c r="I354" s="172"/>
      <c r="J354" s="181">
        <f t="shared" si="11"/>
        <v>0</v>
      </c>
      <c r="K354" s="159">
        <f t="shared" si="6"/>
        <v>0</v>
      </c>
      <c r="L354" s="159">
        <f t="shared" si="7"/>
        <v>0</v>
      </c>
      <c r="M354" s="144"/>
    </row>
    <row r="355" spans="2:13" ht="12.9" x14ac:dyDescent="0.2">
      <c r="B355" s="343"/>
      <c r="C355" s="242"/>
      <c r="D355" s="242"/>
      <c r="E355" s="242"/>
      <c r="F355" s="157" t="e">
        <f>$B$15</f>
        <v>#REF!</v>
      </c>
      <c r="G355" s="182">
        <f>$F$15</f>
        <v>9000</v>
      </c>
      <c r="H355" s="171">
        <v>5</v>
      </c>
      <c r="I355" s="172"/>
      <c r="J355" s="183">
        <f t="shared" si="11"/>
        <v>0</v>
      </c>
      <c r="K355" s="159">
        <f t="shared" si="6"/>
        <v>0</v>
      </c>
      <c r="L355" s="159">
        <f t="shared" si="7"/>
        <v>0</v>
      </c>
      <c r="M355" s="144"/>
    </row>
    <row r="356" spans="2:13" ht="12.9" x14ac:dyDescent="0.2">
      <c r="B356" s="343"/>
      <c r="C356" s="242"/>
      <c r="D356" s="242"/>
      <c r="E356" s="242"/>
      <c r="F356" s="157" t="e">
        <f>$B$16</f>
        <v>#REF!</v>
      </c>
      <c r="G356" s="182">
        <f>$F$16</f>
        <v>2700</v>
      </c>
      <c r="H356" s="171">
        <v>5</v>
      </c>
      <c r="I356" s="172"/>
      <c r="J356" s="183">
        <f t="shared" si="11"/>
        <v>0</v>
      </c>
      <c r="K356" s="159">
        <f t="shared" si="6"/>
        <v>0</v>
      </c>
      <c r="L356" s="159">
        <f t="shared" si="7"/>
        <v>0</v>
      </c>
      <c r="M356" s="144"/>
    </row>
    <row r="357" spans="2:13" ht="12.9" x14ac:dyDescent="0.2">
      <c r="B357" s="343"/>
      <c r="C357" s="242"/>
      <c r="D357" s="242"/>
      <c r="E357" s="242"/>
      <c r="F357" s="157" t="e">
        <f>$B$17</f>
        <v>#REF!</v>
      </c>
      <c r="G357" s="182">
        <f>$F$17</f>
        <v>2700</v>
      </c>
      <c r="H357" s="171">
        <v>5</v>
      </c>
      <c r="I357" s="172"/>
      <c r="J357" s="183">
        <f t="shared" si="11"/>
        <v>0</v>
      </c>
      <c r="K357" s="159">
        <f t="shared" si="6"/>
        <v>0</v>
      </c>
      <c r="L357" s="159">
        <f t="shared" si="7"/>
        <v>0</v>
      </c>
      <c r="M357" s="144"/>
    </row>
    <row r="358" spans="2:13" ht="12.9" x14ac:dyDescent="0.2">
      <c r="B358" s="343"/>
      <c r="C358" s="242"/>
      <c r="D358" s="242"/>
      <c r="E358" s="242"/>
      <c r="F358" s="157" t="e">
        <f>$B$18</f>
        <v>#REF!</v>
      </c>
      <c r="G358" s="182">
        <f>$F$18</f>
        <v>2700</v>
      </c>
      <c r="H358" s="171">
        <v>5</v>
      </c>
      <c r="I358" s="172"/>
      <c r="J358" s="184">
        <f t="shared" si="11"/>
        <v>0</v>
      </c>
      <c r="K358" s="159">
        <f t="shared" si="6"/>
        <v>0</v>
      </c>
      <c r="L358" s="159">
        <f t="shared" si="7"/>
        <v>0</v>
      </c>
      <c r="M358" s="144"/>
    </row>
    <row r="359" spans="2:13" ht="12.9" x14ac:dyDescent="0.2">
      <c r="B359" s="312"/>
      <c r="C359" s="285"/>
      <c r="D359" s="285"/>
      <c r="E359" s="285"/>
      <c r="F359" s="174" t="e">
        <f>$B$19</f>
        <v>#REF!</v>
      </c>
      <c r="G359" s="185">
        <f>$F$19</f>
        <v>100000</v>
      </c>
      <c r="H359" s="171">
        <v>5</v>
      </c>
      <c r="I359" s="172"/>
      <c r="J359" s="186">
        <f t="shared" si="11"/>
        <v>0</v>
      </c>
      <c r="K359" s="159">
        <f t="shared" si="6"/>
        <v>0</v>
      </c>
      <c r="L359" s="159">
        <f t="shared" si="7"/>
        <v>0</v>
      </c>
      <c r="M359" s="144"/>
    </row>
    <row r="360" spans="2:13" ht="12.9" x14ac:dyDescent="0.2">
      <c r="B360" s="342" t="s">
        <v>385</v>
      </c>
      <c r="C360" s="281"/>
      <c r="D360" s="281"/>
      <c r="E360" s="281"/>
      <c r="F360" s="167" t="e">
        <f>$B$14</f>
        <v>#REF!</v>
      </c>
      <c r="G360" s="180">
        <f>$F$14</f>
        <v>2700</v>
      </c>
      <c r="H360" s="168">
        <v>5</v>
      </c>
      <c r="I360" s="169"/>
      <c r="J360" s="181">
        <f t="shared" si="11"/>
        <v>0</v>
      </c>
      <c r="K360" s="159">
        <f t="shared" si="6"/>
        <v>0</v>
      </c>
      <c r="L360" s="159">
        <f t="shared" si="7"/>
        <v>0</v>
      </c>
      <c r="M360" s="144"/>
    </row>
    <row r="361" spans="2:13" ht="12.9" x14ac:dyDescent="0.2">
      <c r="B361" s="343"/>
      <c r="C361" s="242"/>
      <c r="D361" s="242"/>
      <c r="E361" s="242"/>
      <c r="F361" s="157" t="e">
        <f>$B$15</f>
        <v>#REF!</v>
      </c>
      <c r="G361" s="182">
        <f>$F$15</f>
        <v>9000</v>
      </c>
      <c r="H361" s="171">
        <v>5</v>
      </c>
      <c r="I361" s="172"/>
      <c r="J361" s="183">
        <f t="shared" si="11"/>
        <v>0</v>
      </c>
      <c r="K361" s="159">
        <f t="shared" si="6"/>
        <v>0</v>
      </c>
      <c r="L361" s="159">
        <f t="shared" si="7"/>
        <v>0</v>
      </c>
      <c r="M361" s="144"/>
    </row>
    <row r="362" spans="2:13" ht="12.9" x14ac:dyDescent="0.2">
      <c r="B362" s="343"/>
      <c r="C362" s="242"/>
      <c r="D362" s="242"/>
      <c r="E362" s="242"/>
      <c r="F362" s="157" t="e">
        <f>$B$16</f>
        <v>#REF!</v>
      </c>
      <c r="G362" s="182">
        <f>$F$16</f>
        <v>2700</v>
      </c>
      <c r="H362" s="171">
        <v>5</v>
      </c>
      <c r="I362" s="172"/>
      <c r="J362" s="183">
        <f t="shared" si="11"/>
        <v>0</v>
      </c>
      <c r="K362" s="159">
        <f t="shared" si="6"/>
        <v>0</v>
      </c>
      <c r="L362" s="159">
        <f t="shared" si="7"/>
        <v>0</v>
      </c>
      <c r="M362" s="144"/>
    </row>
    <row r="363" spans="2:13" ht="12.9" x14ac:dyDescent="0.2">
      <c r="B363" s="343"/>
      <c r="C363" s="242"/>
      <c r="D363" s="242"/>
      <c r="E363" s="242"/>
      <c r="F363" s="157" t="e">
        <f>$B$17</f>
        <v>#REF!</v>
      </c>
      <c r="G363" s="182">
        <f>$F$17</f>
        <v>2700</v>
      </c>
      <c r="H363" s="171">
        <v>5</v>
      </c>
      <c r="I363" s="172"/>
      <c r="J363" s="183">
        <f t="shared" si="11"/>
        <v>0</v>
      </c>
      <c r="K363" s="159">
        <f t="shared" si="6"/>
        <v>0</v>
      </c>
      <c r="L363" s="159">
        <f t="shared" si="7"/>
        <v>0</v>
      </c>
      <c r="M363" s="144"/>
    </row>
    <row r="364" spans="2:13" ht="12.9" x14ac:dyDescent="0.2">
      <c r="B364" s="343"/>
      <c r="C364" s="242"/>
      <c r="D364" s="242"/>
      <c r="E364" s="242"/>
      <c r="F364" s="157" t="e">
        <f>$B$18</f>
        <v>#REF!</v>
      </c>
      <c r="G364" s="182">
        <f>$F$18</f>
        <v>2700</v>
      </c>
      <c r="H364" s="171">
        <v>5</v>
      </c>
      <c r="I364" s="172"/>
      <c r="J364" s="184">
        <f t="shared" si="11"/>
        <v>0</v>
      </c>
      <c r="K364" s="159">
        <f t="shared" si="6"/>
        <v>0</v>
      </c>
      <c r="L364" s="159">
        <f t="shared" si="7"/>
        <v>0</v>
      </c>
      <c r="M364" s="144"/>
    </row>
    <row r="365" spans="2:13" ht="12.9" x14ac:dyDescent="0.2">
      <c r="B365" s="312"/>
      <c r="C365" s="285"/>
      <c r="D365" s="285"/>
      <c r="E365" s="285"/>
      <c r="F365" s="174" t="e">
        <f>$B$19</f>
        <v>#REF!</v>
      </c>
      <c r="G365" s="185">
        <f>$F$19</f>
        <v>100000</v>
      </c>
      <c r="H365" s="175">
        <v>5</v>
      </c>
      <c r="I365" s="176"/>
      <c r="J365" s="186">
        <f t="shared" si="11"/>
        <v>0</v>
      </c>
      <c r="K365" s="159">
        <f t="shared" si="6"/>
        <v>0</v>
      </c>
      <c r="L365" s="159">
        <f t="shared" si="7"/>
        <v>0</v>
      </c>
      <c r="M365" s="144"/>
    </row>
    <row r="366" spans="2:13" ht="12.9" x14ac:dyDescent="0.2">
      <c r="I366" s="144"/>
      <c r="K366" s="159">
        <f t="shared" si="6"/>
        <v>0</v>
      </c>
      <c r="L366" s="159">
        <f t="shared" si="7"/>
        <v>0</v>
      </c>
      <c r="M366" s="144"/>
    </row>
    <row r="367" spans="2:13" ht="13.6" x14ac:dyDescent="0.2">
      <c r="B367" s="340" t="s">
        <v>386</v>
      </c>
      <c r="C367" s="281"/>
      <c r="D367" s="281"/>
      <c r="E367" s="281"/>
      <c r="F367" s="163"/>
      <c r="G367" s="163"/>
      <c r="H367" s="163"/>
      <c r="I367" s="164"/>
      <c r="J367" s="165"/>
      <c r="K367" s="159">
        <f t="shared" si="6"/>
        <v>0</v>
      </c>
      <c r="L367" s="159">
        <f t="shared" si="7"/>
        <v>0</v>
      </c>
      <c r="M367" s="144"/>
    </row>
    <row r="368" spans="2:13" ht="54.35" x14ac:dyDescent="0.2">
      <c r="B368" s="341" t="s">
        <v>329</v>
      </c>
      <c r="C368" s="245"/>
      <c r="D368" s="245"/>
      <c r="E368" s="237"/>
      <c r="F368" s="178" t="s">
        <v>330</v>
      </c>
      <c r="G368" s="187" t="s">
        <v>331</v>
      </c>
      <c r="H368" s="178" t="s">
        <v>332</v>
      </c>
      <c r="I368" s="179" t="s">
        <v>333</v>
      </c>
      <c r="J368" s="178" t="s">
        <v>321</v>
      </c>
      <c r="K368" s="159" t="str">
        <f t="shared" si="6"/>
        <v>Produtividade (1)</v>
      </c>
      <c r="L368" s="159" t="str">
        <f t="shared" si="7"/>
        <v>Ambiente</v>
      </c>
      <c r="M368" s="144"/>
    </row>
    <row r="369" spans="2:13" ht="12.9" x14ac:dyDescent="0.2">
      <c r="B369" s="342" t="s">
        <v>387</v>
      </c>
      <c r="C369" s="281"/>
      <c r="D369" s="281"/>
      <c r="E369" s="281"/>
      <c r="F369" s="167" t="e">
        <f>$B$14</f>
        <v>#REF!</v>
      </c>
      <c r="G369" s="180">
        <f>$F$14</f>
        <v>2700</v>
      </c>
      <c r="H369" s="180">
        <v>1</v>
      </c>
      <c r="I369" s="188"/>
      <c r="J369" s="181">
        <f t="shared" ref="J369:J392" si="12">IF(I369=0,0,(G369/(I369/H369)))</f>
        <v>0</v>
      </c>
      <c r="K369" s="159">
        <f t="shared" si="6"/>
        <v>0</v>
      </c>
      <c r="L369" s="159">
        <f t="shared" si="7"/>
        <v>0</v>
      </c>
      <c r="M369" s="144"/>
    </row>
    <row r="370" spans="2:13" ht="12.9" x14ac:dyDescent="0.2">
      <c r="B370" s="343"/>
      <c r="C370" s="242"/>
      <c r="D370" s="242"/>
      <c r="E370" s="242"/>
      <c r="F370" s="157" t="e">
        <f>$B$15</f>
        <v>#REF!</v>
      </c>
      <c r="G370" s="182">
        <f>$F$15</f>
        <v>9000</v>
      </c>
      <c r="H370" s="182">
        <v>1</v>
      </c>
      <c r="I370" s="189"/>
      <c r="J370" s="183">
        <f t="shared" si="12"/>
        <v>0</v>
      </c>
      <c r="K370" s="159">
        <f t="shared" si="6"/>
        <v>0</v>
      </c>
      <c r="L370" s="159">
        <f t="shared" si="7"/>
        <v>0</v>
      </c>
      <c r="M370" s="144"/>
    </row>
    <row r="371" spans="2:13" ht="12.9" x14ac:dyDescent="0.2">
      <c r="B371" s="343"/>
      <c r="C371" s="242"/>
      <c r="D371" s="242"/>
      <c r="E371" s="242"/>
      <c r="F371" s="157" t="e">
        <f>$B$16</f>
        <v>#REF!</v>
      </c>
      <c r="G371" s="182">
        <f>$F$16</f>
        <v>2700</v>
      </c>
      <c r="H371" s="182">
        <v>1</v>
      </c>
      <c r="I371" s="189"/>
      <c r="J371" s="183">
        <f t="shared" si="12"/>
        <v>0</v>
      </c>
      <c r="K371" s="159">
        <f t="shared" si="6"/>
        <v>0</v>
      </c>
      <c r="L371" s="159">
        <f t="shared" si="7"/>
        <v>0</v>
      </c>
      <c r="M371" s="144"/>
    </row>
    <row r="372" spans="2:13" ht="12.9" x14ac:dyDescent="0.2">
      <c r="B372" s="343"/>
      <c r="C372" s="242"/>
      <c r="D372" s="242"/>
      <c r="E372" s="242"/>
      <c r="F372" s="157" t="e">
        <f>$B$17</f>
        <v>#REF!</v>
      </c>
      <c r="G372" s="182">
        <f>$F$17</f>
        <v>2700</v>
      </c>
      <c r="H372" s="182">
        <v>1</v>
      </c>
      <c r="I372" s="189"/>
      <c r="J372" s="183">
        <f t="shared" si="12"/>
        <v>0</v>
      </c>
      <c r="K372" s="159">
        <f t="shared" si="6"/>
        <v>0</v>
      </c>
      <c r="L372" s="159">
        <f t="shared" si="7"/>
        <v>0</v>
      </c>
      <c r="M372" s="144"/>
    </row>
    <row r="373" spans="2:13" ht="12.9" x14ac:dyDescent="0.2">
      <c r="B373" s="343"/>
      <c r="C373" s="242"/>
      <c r="D373" s="242"/>
      <c r="E373" s="242"/>
      <c r="F373" s="157" t="e">
        <f>$B$18</f>
        <v>#REF!</v>
      </c>
      <c r="G373" s="182">
        <f>$F$18</f>
        <v>2700</v>
      </c>
      <c r="H373" s="190">
        <v>1</v>
      </c>
      <c r="I373" s="191"/>
      <c r="J373" s="184">
        <f t="shared" si="12"/>
        <v>0</v>
      </c>
      <c r="K373" s="159">
        <f t="shared" si="6"/>
        <v>0</v>
      </c>
      <c r="L373" s="159">
        <f t="shared" si="7"/>
        <v>0</v>
      </c>
      <c r="M373" s="144"/>
    </row>
    <row r="374" spans="2:13" ht="12.9" x14ac:dyDescent="0.2">
      <c r="B374" s="312"/>
      <c r="C374" s="285"/>
      <c r="D374" s="285"/>
      <c r="E374" s="285"/>
      <c r="F374" s="174" t="e">
        <f>$B$19</f>
        <v>#REF!</v>
      </c>
      <c r="G374" s="185">
        <f>$F$19</f>
        <v>100000</v>
      </c>
      <c r="H374" s="192">
        <v>1</v>
      </c>
      <c r="I374" s="193"/>
      <c r="J374" s="186">
        <f t="shared" si="12"/>
        <v>0</v>
      </c>
      <c r="K374" s="159">
        <f t="shared" si="6"/>
        <v>0</v>
      </c>
      <c r="L374" s="159">
        <f t="shared" si="7"/>
        <v>0</v>
      </c>
      <c r="M374" s="144"/>
    </row>
    <row r="375" spans="2:13" ht="12.9" x14ac:dyDescent="0.2">
      <c r="B375" s="342" t="s">
        <v>388</v>
      </c>
      <c r="C375" s="281"/>
      <c r="D375" s="281"/>
      <c r="E375" s="281"/>
      <c r="F375" s="167" t="e">
        <f>$B$14</f>
        <v>#REF!</v>
      </c>
      <c r="G375" s="180">
        <f>$F$14</f>
        <v>2700</v>
      </c>
      <c r="H375" s="180">
        <v>1</v>
      </c>
      <c r="I375" s="188"/>
      <c r="J375" s="181">
        <f t="shared" si="12"/>
        <v>0</v>
      </c>
      <c r="K375" s="159">
        <f t="shared" si="6"/>
        <v>0</v>
      </c>
      <c r="L375" s="159">
        <f t="shared" si="7"/>
        <v>0</v>
      </c>
      <c r="M375" s="144"/>
    </row>
    <row r="376" spans="2:13" ht="12.9" x14ac:dyDescent="0.2">
      <c r="B376" s="343"/>
      <c r="C376" s="242"/>
      <c r="D376" s="242"/>
      <c r="E376" s="242"/>
      <c r="F376" s="157" t="e">
        <f>$B$15</f>
        <v>#REF!</v>
      </c>
      <c r="G376" s="182">
        <f>$F$15</f>
        <v>9000</v>
      </c>
      <c r="H376" s="182">
        <v>1</v>
      </c>
      <c r="I376" s="189"/>
      <c r="J376" s="183">
        <f t="shared" si="12"/>
        <v>0</v>
      </c>
      <c r="K376" s="159">
        <f t="shared" si="6"/>
        <v>0</v>
      </c>
      <c r="L376" s="159">
        <f t="shared" si="7"/>
        <v>0</v>
      </c>
      <c r="M376" s="144"/>
    </row>
    <row r="377" spans="2:13" ht="12.9" x14ac:dyDescent="0.2">
      <c r="B377" s="343"/>
      <c r="C377" s="242"/>
      <c r="D377" s="242"/>
      <c r="E377" s="242"/>
      <c r="F377" s="157" t="e">
        <f>$B$16</f>
        <v>#REF!</v>
      </c>
      <c r="G377" s="182">
        <f>$F$16</f>
        <v>2700</v>
      </c>
      <c r="H377" s="182">
        <v>1</v>
      </c>
      <c r="I377" s="189"/>
      <c r="J377" s="183">
        <f t="shared" si="12"/>
        <v>0</v>
      </c>
      <c r="K377" s="159">
        <f t="shared" si="6"/>
        <v>0</v>
      </c>
      <c r="L377" s="159">
        <f t="shared" si="7"/>
        <v>0</v>
      </c>
      <c r="M377" s="144"/>
    </row>
    <row r="378" spans="2:13" ht="12.9" x14ac:dyDescent="0.2">
      <c r="B378" s="343"/>
      <c r="C378" s="242"/>
      <c r="D378" s="242"/>
      <c r="E378" s="242"/>
      <c r="F378" s="157" t="e">
        <f>$B$17</f>
        <v>#REF!</v>
      </c>
      <c r="G378" s="182">
        <f>$F$17</f>
        <v>2700</v>
      </c>
      <c r="H378" s="182">
        <v>1</v>
      </c>
      <c r="I378" s="189"/>
      <c r="J378" s="183">
        <f t="shared" si="12"/>
        <v>0</v>
      </c>
      <c r="K378" s="159">
        <f t="shared" si="6"/>
        <v>0</v>
      </c>
      <c r="L378" s="159">
        <f t="shared" si="7"/>
        <v>0</v>
      </c>
      <c r="M378" s="144"/>
    </row>
    <row r="379" spans="2:13" ht="12.9" x14ac:dyDescent="0.2">
      <c r="B379" s="343"/>
      <c r="C379" s="242"/>
      <c r="D379" s="242"/>
      <c r="E379" s="242"/>
      <c r="F379" s="157" t="e">
        <f>$B$18</f>
        <v>#REF!</v>
      </c>
      <c r="G379" s="182">
        <f>$F$18</f>
        <v>2700</v>
      </c>
      <c r="H379" s="190">
        <v>1</v>
      </c>
      <c r="I379" s="191"/>
      <c r="J379" s="184">
        <f t="shared" si="12"/>
        <v>0</v>
      </c>
      <c r="K379" s="159">
        <f t="shared" si="6"/>
        <v>0</v>
      </c>
      <c r="L379" s="159">
        <f t="shared" si="7"/>
        <v>0</v>
      </c>
      <c r="M379" s="144"/>
    </row>
    <row r="380" spans="2:13" ht="12.9" x14ac:dyDescent="0.2">
      <c r="B380" s="312"/>
      <c r="C380" s="285"/>
      <c r="D380" s="285"/>
      <c r="E380" s="285"/>
      <c r="F380" s="174" t="e">
        <f>$B$19</f>
        <v>#REF!</v>
      </c>
      <c r="G380" s="185">
        <f>$F$19</f>
        <v>100000</v>
      </c>
      <c r="H380" s="192">
        <v>1</v>
      </c>
      <c r="I380" s="193"/>
      <c r="J380" s="186">
        <f t="shared" si="12"/>
        <v>0</v>
      </c>
      <c r="K380" s="159">
        <f t="shared" si="6"/>
        <v>0</v>
      </c>
      <c r="L380" s="159">
        <f t="shared" si="7"/>
        <v>0</v>
      </c>
      <c r="M380" s="144"/>
    </row>
    <row r="381" spans="2:13" ht="12.9" x14ac:dyDescent="0.2">
      <c r="B381" s="342" t="s">
        <v>389</v>
      </c>
      <c r="C381" s="281"/>
      <c r="D381" s="281"/>
      <c r="E381" s="281"/>
      <c r="F381" s="167" t="e">
        <f>$B$14</f>
        <v>#REF!</v>
      </c>
      <c r="G381" s="180">
        <f>$F$14</f>
        <v>2700</v>
      </c>
      <c r="H381" s="180">
        <v>1</v>
      </c>
      <c r="I381" s="188"/>
      <c r="J381" s="181">
        <f t="shared" si="12"/>
        <v>0</v>
      </c>
      <c r="K381" s="159">
        <f t="shared" si="6"/>
        <v>0</v>
      </c>
      <c r="L381" s="159">
        <f t="shared" si="7"/>
        <v>0</v>
      </c>
      <c r="M381" s="144"/>
    </row>
    <row r="382" spans="2:13" ht="12.9" x14ac:dyDescent="0.2">
      <c r="B382" s="343"/>
      <c r="C382" s="242"/>
      <c r="D382" s="242"/>
      <c r="E382" s="242"/>
      <c r="F382" s="157" t="e">
        <f>$B$15</f>
        <v>#REF!</v>
      </c>
      <c r="G382" s="182">
        <f>$F$15</f>
        <v>9000</v>
      </c>
      <c r="H382" s="182">
        <v>1</v>
      </c>
      <c r="I382" s="189"/>
      <c r="J382" s="183">
        <f t="shared" si="12"/>
        <v>0</v>
      </c>
      <c r="K382" s="159">
        <f t="shared" si="6"/>
        <v>0</v>
      </c>
      <c r="L382" s="159">
        <f t="shared" si="7"/>
        <v>0</v>
      </c>
      <c r="M382" s="144"/>
    </row>
    <row r="383" spans="2:13" ht="12.9" x14ac:dyDescent="0.2">
      <c r="B383" s="343"/>
      <c r="C383" s="242"/>
      <c r="D383" s="242"/>
      <c r="E383" s="242"/>
      <c r="F383" s="157" t="e">
        <f>$B$16</f>
        <v>#REF!</v>
      </c>
      <c r="G383" s="182">
        <f>$F$16</f>
        <v>2700</v>
      </c>
      <c r="H383" s="182">
        <v>1</v>
      </c>
      <c r="I383" s="189"/>
      <c r="J383" s="183">
        <f t="shared" si="12"/>
        <v>0</v>
      </c>
      <c r="K383" s="159">
        <f t="shared" si="6"/>
        <v>0</v>
      </c>
      <c r="L383" s="159">
        <f t="shared" si="7"/>
        <v>0</v>
      </c>
      <c r="M383" s="144"/>
    </row>
    <row r="384" spans="2:13" ht="12.9" x14ac:dyDescent="0.2">
      <c r="B384" s="343"/>
      <c r="C384" s="242"/>
      <c r="D384" s="242"/>
      <c r="E384" s="242"/>
      <c r="F384" s="157" t="e">
        <f>$B$17</f>
        <v>#REF!</v>
      </c>
      <c r="G384" s="182">
        <f>$F$17</f>
        <v>2700</v>
      </c>
      <c r="H384" s="182">
        <v>1</v>
      </c>
      <c r="I384" s="189"/>
      <c r="J384" s="183">
        <f t="shared" si="12"/>
        <v>0</v>
      </c>
      <c r="K384" s="159">
        <f t="shared" si="6"/>
        <v>0</v>
      </c>
      <c r="L384" s="159">
        <f t="shared" si="7"/>
        <v>0</v>
      </c>
      <c r="M384" s="144"/>
    </row>
    <row r="385" spans="2:13" ht="12.9" x14ac:dyDescent="0.2">
      <c r="B385" s="343"/>
      <c r="C385" s="242"/>
      <c r="D385" s="242"/>
      <c r="E385" s="242"/>
      <c r="F385" s="157" t="e">
        <f>$B$18</f>
        <v>#REF!</v>
      </c>
      <c r="G385" s="182">
        <f>$F$18</f>
        <v>2700</v>
      </c>
      <c r="H385" s="190">
        <v>1</v>
      </c>
      <c r="I385" s="191"/>
      <c r="J385" s="184">
        <f t="shared" si="12"/>
        <v>0</v>
      </c>
      <c r="K385" s="159">
        <f t="shared" si="6"/>
        <v>0</v>
      </c>
      <c r="L385" s="159">
        <f t="shared" si="7"/>
        <v>0</v>
      </c>
      <c r="M385" s="144"/>
    </row>
    <row r="386" spans="2:13" ht="12.9" x14ac:dyDescent="0.2">
      <c r="B386" s="312"/>
      <c r="C386" s="285"/>
      <c r="D386" s="285"/>
      <c r="E386" s="285"/>
      <c r="F386" s="174" t="e">
        <f>$B$19</f>
        <v>#REF!</v>
      </c>
      <c r="G386" s="185">
        <f>$F$19</f>
        <v>100000</v>
      </c>
      <c r="H386" s="192">
        <v>1</v>
      </c>
      <c r="I386" s="193"/>
      <c r="J386" s="186">
        <f t="shared" si="12"/>
        <v>0</v>
      </c>
      <c r="K386" s="159">
        <f t="shared" si="6"/>
        <v>0</v>
      </c>
      <c r="L386" s="159">
        <f t="shared" si="7"/>
        <v>0</v>
      </c>
      <c r="M386" s="144"/>
    </row>
    <row r="387" spans="2:13" ht="12.9" x14ac:dyDescent="0.2">
      <c r="B387" s="342" t="s">
        <v>390</v>
      </c>
      <c r="C387" s="281"/>
      <c r="D387" s="281"/>
      <c r="E387" s="281"/>
      <c r="F387" s="167" t="e">
        <f>$B$14</f>
        <v>#REF!</v>
      </c>
      <c r="G387" s="180">
        <f>$F$14</f>
        <v>2700</v>
      </c>
      <c r="H387" s="180">
        <v>1</v>
      </c>
      <c r="I387" s="188"/>
      <c r="J387" s="181">
        <f t="shared" si="12"/>
        <v>0</v>
      </c>
      <c r="K387" s="159">
        <f t="shared" si="6"/>
        <v>0</v>
      </c>
      <c r="L387" s="159">
        <f t="shared" si="7"/>
        <v>0</v>
      </c>
      <c r="M387" s="144"/>
    </row>
    <row r="388" spans="2:13" ht="12.9" x14ac:dyDescent="0.2">
      <c r="B388" s="343"/>
      <c r="C388" s="242"/>
      <c r="D388" s="242"/>
      <c r="E388" s="242"/>
      <c r="F388" s="157" t="e">
        <f>$B$15</f>
        <v>#REF!</v>
      </c>
      <c r="G388" s="182">
        <f>$F$15</f>
        <v>9000</v>
      </c>
      <c r="H388" s="182">
        <v>1</v>
      </c>
      <c r="I388" s="189"/>
      <c r="J388" s="183">
        <f t="shared" si="12"/>
        <v>0</v>
      </c>
      <c r="K388" s="159">
        <f t="shared" si="6"/>
        <v>0</v>
      </c>
      <c r="L388" s="159">
        <f t="shared" si="7"/>
        <v>0</v>
      </c>
      <c r="M388" s="144"/>
    </row>
    <row r="389" spans="2:13" ht="12.9" x14ac:dyDescent="0.2">
      <c r="B389" s="343"/>
      <c r="C389" s="242"/>
      <c r="D389" s="242"/>
      <c r="E389" s="242"/>
      <c r="F389" s="157" t="e">
        <f>$B$16</f>
        <v>#REF!</v>
      </c>
      <c r="G389" s="182">
        <f>$F$16</f>
        <v>2700</v>
      </c>
      <c r="H389" s="182">
        <v>1</v>
      </c>
      <c r="I389" s="189"/>
      <c r="J389" s="183">
        <f t="shared" si="12"/>
        <v>0</v>
      </c>
      <c r="K389" s="159">
        <f t="shared" si="6"/>
        <v>0</v>
      </c>
      <c r="L389" s="159">
        <f t="shared" si="7"/>
        <v>0</v>
      </c>
      <c r="M389" s="144"/>
    </row>
    <row r="390" spans="2:13" ht="12.9" x14ac:dyDescent="0.2">
      <c r="B390" s="343"/>
      <c r="C390" s="242"/>
      <c r="D390" s="242"/>
      <c r="E390" s="242"/>
      <c r="F390" s="157" t="e">
        <f>$B$17</f>
        <v>#REF!</v>
      </c>
      <c r="G390" s="182">
        <f>$F$17</f>
        <v>2700</v>
      </c>
      <c r="H390" s="182">
        <v>1</v>
      </c>
      <c r="I390" s="189"/>
      <c r="J390" s="183">
        <f t="shared" si="12"/>
        <v>0</v>
      </c>
      <c r="K390" s="159">
        <f t="shared" si="6"/>
        <v>0</v>
      </c>
      <c r="L390" s="159">
        <f t="shared" si="7"/>
        <v>0</v>
      </c>
      <c r="M390" s="144"/>
    </row>
    <row r="391" spans="2:13" ht="12.9" x14ac:dyDescent="0.2">
      <c r="B391" s="343"/>
      <c r="C391" s="242"/>
      <c r="D391" s="242"/>
      <c r="E391" s="242"/>
      <c r="F391" s="157" t="e">
        <f>$B$18</f>
        <v>#REF!</v>
      </c>
      <c r="G391" s="182">
        <f>$F$18</f>
        <v>2700</v>
      </c>
      <c r="H391" s="190">
        <v>1</v>
      </c>
      <c r="I391" s="191"/>
      <c r="J391" s="184">
        <f t="shared" si="12"/>
        <v>0</v>
      </c>
      <c r="K391" s="159">
        <f t="shared" si="6"/>
        <v>0</v>
      </c>
      <c r="L391" s="159">
        <f t="shared" si="7"/>
        <v>0</v>
      </c>
      <c r="M391" s="144"/>
    </row>
    <row r="392" spans="2:13" ht="12.9" x14ac:dyDescent="0.2">
      <c r="B392" s="312"/>
      <c r="C392" s="285"/>
      <c r="D392" s="285"/>
      <c r="E392" s="285"/>
      <c r="F392" s="174" t="e">
        <f>$B$19</f>
        <v>#REF!</v>
      </c>
      <c r="G392" s="185">
        <f>$F$19</f>
        <v>100000</v>
      </c>
      <c r="H392" s="192">
        <v>1</v>
      </c>
      <c r="I392" s="193"/>
      <c r="J392" s="186">
        <f t="shared" si="12"/>
        <v>0</v>
      </c>
      <c r="K392" s="159">
        <f t="shared" si="6"/>
        <v>0</v>
      </c>
      <c r="L392" s="159">
        <f t="shared" si="7"/>
        <v>0</v>
      </c>
      <c r="M392" s="144"/>
    </row>
    <row r="393" spans="2:13" ht="12.9" x14ac:dyDescent="0.2">
      <c r="I393" s="144"/>
      <c r="K393" s="159">
        <f t="shared" si="6"/>
        <v>0</v>
      </c>
      <c r="L393" s="159">
        <f t="shared" si="7"/>
        <v>0</v>
      </c>
      <c r="M393" s="144"/>
    </row>
    <row r="394" spans="2:13" ht="13.6" x14ac:dyDescent="0.2">
      <c r="B394" s="340" t="s">
        <v>364</v>
      </c>
      <c r="C394" s="281"/>
      <c r="D394" s="281"/>
      <c r="E394" s="281"/>
      <c r="F394" s="163"/>
      <c r="G394" s="163"/>
      <c r="H394" s="163"/>
      <c r="I394" s="164"/>
      <c r="J394" s="165"/>
      <c r="K394" s="159">
        <f t="shared" si="6"/>
        <v>0</v>
      </c>
      <c r="L394" s="159">
        <f t="shared" si="7"/>
        <v>0</v>
      </c>
      <c r="M394" s="144"/>
    </row>
    <row r="395" spans="2:13" ht="40.75" x14ac:dyDescent="0.2">
      <c r="B395" s="341" t="s">
        <v>329</v>
      </c>
      <c r="C395" s="245"/>
      <c r="D395" s="245"/>
      <c r="E395" s="237"/>
      <c r="F395" s="178" t="s">
        <v>330</v>
      </c>
      <c r="G395" s="187" t="s">
        <v>331</v>
      </c>
      <c r="H395" s="178" t="s">
        <v>365</v>
      </c>
      <c r="I395" s="179" t="s">
        <v>366</v>
      </c>
      <c r="J395" s="178" t="s">
        <v>321</v>
      </c>
      <c r="K395" s="159" t="str">
        <f t="shared" si="6"/>
        <v>Produtividade (1)</v>
      </c>
      <c r="L395" s="159" t="str">
        <f t="shared" si="7"/>
        <v>Ambiente</v>
      </c>
      <c r="M395" s="144"/>
    </row>
    <row r="396" spans="2:13" ht="12.9" x14ac:dyDescent="0.2">
      <c r="B396" s="342" t="s">
        <v>391</v>
      </c>
      <c r="C396" s="281"/>
      <c r="D396" s="281"/>
      <c r="E396" s="281"/>
      <c r="F396" s="167" t="e">
        <f>$B$14</f>
        <v>#REF!</v>
      </c>
      <c r="G396" s="180">
        <f>$F$14</f>
        <v>2700</v>
      </c>
      <c r="H396" s="180">
        <v>1</v>
      </c>
      <c r="I396" s="188"/>
      <c r="J396" s="181">
        <f t="shared" ref="J396:J407" si="13">IF(I396=0,0,(G396/(I396/H396)))</f>
        <v>0</v>
      </c>
      <c r="K396" s="159">
        <f t="shared" si="6"/>
        <v>0</v>
      </c>
      <c r="L396" s="159">
        <f t="shared" si="7"/>
        <v>0</v>
      </c>
      <c r="M396" s="144"/>
    </row>
    <row r="397" spans="2:13" ht="12.9" x14ac:dyDescent="0.2">
      <c r="B397" s="343"/>
      <c r="C397" s="242"/>
      <c r="D397" s="242"/>
      <c r="E397" s="242"/>
      <c r="F397" s="157" t="e">
        <f>$B$15</f>
        <v>#REF!</v>
      </c>
      <c r="G397" s="182">
        <f>$F$15</f>
        <v>9000</v>
      </c>
      <c r="H397" s="182">
        <v>1</v>
      </c>
      <c r="I397" s="189"/>
      <c r="J397" s="183">
        <f t="shared" si="13"/>
        <v>0</v>
      </c>
      <c r="K397" s="159">
        <f t="shared" si="6"/>
        <v>0</v>
      </c>
      <c r="L397" s="159">
        <f t="shared" si="7"/>
        <v>0</v>
      </c>
      <c r="M397" s="144"/>
    </row>
    <row r="398" spans="2:13" ht="12.9" x14ac:dyDescent="0.2">
      <c r="B398" s="343"/>
      <c r="C398" s="242"/>
      <c r="D398" s="242"/>
      <c r="E398" s="242"/>
      <c r="F398" s="157" t="e">
        <f>$B$16</f>
        <v>#REF!</v>
      </c>
      <c r="G398" s="182">
        <f>$F$16</f>
        <v>2700</v>
      </c>
      <c r="H398" s="182">
        <v>1</v>
      </c>
      <c r="I398" s="189"/>
      <c r="J398" s="183">
        <f t="shared" si="13"/>
        <v>0</v>
      </c>
      <c r="K398" s="159">
        <f t="shared" si="6"/>
        <v>0</v>
      </c>
      <c r="L398" s="159">
        <f t="shared" si="7"/>
        <v>0</v>
      </c>
      <c r="M398" s="144"/>
    </row>
    <row r="399" spans="2:13" ht="12.9" x14ac:dyDescent="0.2">
      <c r="B399" s="343"/>
      <c r="C399" s="242"/>
      <c r="D399" s="242"/>
      <c r="E399" s="242"/>
      <c r="F399" s="157" t="e">
        <f>$B$17</f>
        <v>#REF!</v>
      </c>
      <c r="G399" s="182">
        <f>$F$17</f>
        <v>2700</v>
      </c>
      <c r="H399" s="182">
        <v>1</v>
      </c>
      <c r="I399" s="189"/>
      <c r="J399" s="183">
        <f t="shared" si="13"/>
        <v>0</v>
      </c>
      <c r="K399" s="159">
        <f t="shared" si="6"/>
        <v>0</v>
      </c>
      <c r="L399" s="159">
        <f t="shared" si="7"/>
        <v>0</v>
      </c>
      <c r="M399" s="144"/>
    </row>
    <row r="400" spans="2:13" ht="12.9" x14ac:dyDescent="0.2">
      <c r="B400" s="343"/>
      <c r="C400" s="242"/>
      <c r="D400" s="242"/>
      <c r="E400" s="242"/>
      <c r="F400" s="157" t="e">
        <f>$B$18</f>
        <v>#REF!</v>
      </c>
      <c r="G400" s="182">
        <f>$F$18</f>
        <v>2700</v>
      </c>
      <c r="H400" s="190">
        <v>1</v>
      </c>
      <c r="I400" s="191"/>
      <c r="J400" s="184">
        <f t="shared" si="13"/>
        <v>0</v>
      </c>
      <c r="K400" s="159">
        <f t="shared" si="6"/>
        <v>0</v>
      </c>
      <c r="L400" s="159">
        <f t="shared" si="7"/>
        <v>0</v>
      </c>
      <c r="M400" s="144"/>
    </row>
    <row r="401" spans="2:13" ht="12.9" x14ac:dyDescent="0.2">
      <c r="B401" s="312"/>
      <c r="C401" s="285"/>
      <c r="D401" s="285"/>
      <c r="E401" s="285"/>
      <c r="F401" s="174" t="e">
        <f>$B$19</f>
        <v>#REF!</v>
      </c>
      <c r="G401" s="185">
        <f>$F$19</f>
        <v>100000</v>
      </c>
      <c r="H401" s="192">
        <v>1</v>
      </c>
      <c r="I401" s="193"/>
      <c r="J401" s="186">
        <f t="shared" si="13"/>
        <v>0</v>
      </c>
      <c r="K401" s="159">
        <f t="shared" si="6"/>
        <v>0</v>
      </c>
      <c r="L401" s="159">
        <f t="shared" si="7"/>
        <v>0</v>
      </c>
      <c r="M401" s="144"/>
    </row>
    <row r="402" spans="2:13" ht="12.9" x14ac:dyDescent="0.2">
      <c r="B402" s="342" t="s">
        <v>392</v>
      </c>
      <c r="C402" s="281"/>
      <c r="D402" s="281"/>
      <c r="E402" s="281"/>
      <c r="F402" s="167" t="e">
        <f>$B$14</f>
        <v>#REF!</v>
      </c>
      <c r="G402" s="180">
        <f>$F$14</f>
        <v>2700</v>
      </c>
      <c r="H402" s="180">
        <v>1</v>
      </c>
      <c r="I402" s="188"/>
      <c r="J402" s="181">
        <f t="shared" si="13"/>
        <v>0</v>
      </c>
      <c r="K402" s="159">
        <f t="shared" si="6"/>
        <v>0</v>
      </c>
      <c r="L402" s="159">
        <f t="shared" si="7"/>
        <v>0</v>
      </c>
      <c r="M402" s="144"/>
    </row>
    <row r="403" spans="2:13" ht="12.9" x14ac:dyDescent="0.2">
      <c r="B403" s="343"/>
      <c r="C403" s="242"/>
      <c r="D403" s="242"/>
      <c r="E403" s="242"/>
      <c r="F403" s="157" t="e">
        <f>$B$15</f>
        <v>#REF!</v>
      </c>
      <c r="G403" s="182">
        <f>$F$15</f>
        <v>9000</v>
      </c>
      <c r="H403" s="182">
        <v>1</v>
      </c>
      <c r="I403" s="189"/>
      <c r="J403" s="183">
        <f t="shared" si="13"/>
        <v>0</v>
      </c>
      <c r="K403" s="159">
        <f t="shared" si="6"/>
        <v>0</v>
      </c>
      <c r="L403" s="159">
        <f t="shared" si="7"/>
        <v>0</v>
      </c>
      <c r="M403" s="144"/>
    </row>
    <row r="404" spans="2:13" ht="12.9" x14ac:dyDescent="0.2">
      <c r="B404" s="343"/>
      <c r="C404" s="242"/>
      <c r="D404" s="242"/>
      <c r="E404" s="242"/>
      <c r="F404" s="157" t="e">
        <f>$B$16</f>
        <v>#REF!</v>
      </c>
      <c r="G404" s="182">
        <f>$F$16</f>
        <v>2700</v>
      </c>
      <c r="H404" s="182">
        <v>1</v>
      </c>
      <c r="I404" s="189"/>
      <c r="J404" s="183">
        <f t="shared" si="13"/>
        <v>0</v>
      </c>
      <c r="K404" s="159">
        <f t="shared" si="6"/>
        <v>0</v>
      </c>
      <c r="L404" s="159">
        <f t="shared" si="7"/>
        <v>0</v>
      </c>
      <c r="M404" s="144"/>
    </row>
    <row r="405" spans="2:13" ht="12.9" x14ac:dyDescent="0.2">
      <c r="B405" s="343"/>
      <c r="C405" s="242"/>
      <c r="D405" s="242"/>
      <c r="E405" s="242"/>
      <c r="F405" s="157" t="e">
        <f>$B$17</f>
        <v>#REF!</v>
      </c>
      <c r="G405" s="182">
        <f>$F$17</f>
        <v>2700</v>
      </c>
      <c r="H405" s="182">
        <v>1</v>
      </c>
      <c r="I405" s="189"/>
      <c r="J405" s="183">
        <f t="shared" si="13"/>
        <v>0</v>
      </c>
      <c r="K405" s="159">
        <f t="shared" si="6"/>
        <v>0</v>
      </c>
      <c r="L405" s="159">
        <f t="shared" si="7"/>
        <v>0</v>
      </c>
      <c r="M405" s="144"/>
    </row>
    <row r="406" spans="2:13" ht="12.9" x14ac:dyDescent="0.2">
      <c r="B406" s="343"/>
      <c r="C406" s="242"/>
      <c r="D406" s="242"/>
      <c r="E406" s="242"/>
      <c r="F406" s="157" t="e">
        <f>$B$18</f>
        <v>#REF!</v>
      </c>
      <c r="G406" s="182">
        <f>$F$18</f>
        <v>2700</v>
      </c>
      <c r="H406" s="190">
        <v>1</v>
      </c>
      <c r="I406" s="191"/>
      <c r="J406" s="184">
        <f t="shared" si="13"/>
        <v>0</v>
      </c>
      <c r="K406" s="159">
        <f t="shared" si="6"/>
        <v>0</v>
      </c>
      <c r="L406" s="159">
        <f t="shared" si="7"/>
        <v>0</v>
      </c>
      <c r="M406" s="144"/>
    </row>
    <row r="407" spans="2:13" ht="12.9" x14ac:dyDescent="0.2">
      <c r="B407" s="312"/>
      <c r="C407" s="285"/>
      <c r="D407" s="285"/>
      <c r="E407" s="285"/>
      <c r="F407" s="174" t="e">
        <f>$B$19</f>
        <v>#REF!</v>
      </c>
      <c r="G407" s="185">
        <f>$F$19</f>
        <v>100000</v>
      </c>
      <c r="H407" s="192">
        <v>1</v>
      </c>
      <c r="I407" s="193"/>
      <c r="J407" s="186">
        <f t="shared" si="13"/>
        <v>0</v>
      </c>
      <c r="K407" s="159">
        <f t="shared" si="6"/>
        <v>0</v>
      </c>
      <c r="L407" s="159">
        <f t="shared" si="7"/>
        <v>0</v>
      </c>
      <c r="M407" s="144"/>
    </row>
    <row r="408" spans="2:13" ht="12.9" x14ac:dyDescent="0.2">
      <c r="I408" s="144"/>
      <c r="K408" s="159">
        <f t="shared" si="6"/>
        <v>0</v>
      </c>
      <c r="L408" s="159">
        <f t="shared" si="7"/>
        <v>0</v>
      </c>
      <c r="M408" s="144"/>
    </row>
    <row r="409" spans="2:13" ht="12.9" x14ac:dyDescent="0.2">
      <c r="I409" s="144"/>
      <c r="K409" s="159">
        <f t="shared" si="6"/>
        <v>0</v>
      </c>
      <c r="L409" s="159">
        <f t="shared" si="7"/>
        <v>0</v>
      </c>
      <c r="M409" s="144"/>
    </row>
    <row r="410" spans="2:13" ht="12.9" x14ac:dyDescent="0.2">
      <c r="B410" s="239" t="s">
        <v>39</v>
      </c>
      <c r="C410" s="245"/>
      <c r="D410" s="245"/>
      <c r="E410" s="245"/>
      <c r="F410" s="160"/>
      <c r="G410" s="160"/>
      <c r="H410" s="160"/>
      <c r="I410" s="161"/>
      <c r="J410" s="162"/>
      <c r="K410" s="159">
        <f t="shared" si="6"/>
        <v>0</v>
      </c>
      <c r="L410" s="159">
        <f t="shared" si="7"/>
        <v>0</v>
      </c>
      <c r="M410" s="144"/>
    </row>
    <row r="411" spans="2:13" ht="12.9" x14ac:dyDescent="0.2">
      <c r="I411" s="144"/>
      <c r="K411" s="159">
        <f t="shared" si="6"/>
        <v>0</v>
      </c>
      <c r="L411" s="159">
        <f t="shared" si="7"/>
        <v>0</v>
      </c>
      <c r="M411" s="144"/>
    </row>
    <row r="412" spans="2:13" ht="13.6" x14ac:dyDescent="0.2">
      <c r="B412" s="340" t="s">
        <v>393</v>
      </c>
      <c r="C412" s="281"/>
      <c r="D412" s="281"/>
      <c r="E412" s="281"/>
      <c r="F412" s="163"/>
      <c r="G412" s="163"/>
      <c r="H412" s="163"/>
      <c r="I412" s="164"/>
      <c r="J412" s="165"/>
      <c r="K412" s="159">
        <f t="shared" si="6"/>
        <v>0</v>
      </c>
      <c r="L412" s="159">
        <f t="shared" si="7"/>
        <v>0</v>
      </c>
      <c r="M412" s="144"/>
    </row>
    <row r="413" spans="2:13" ht="40.75" x14ac:dyDescent="0.2">
      <c r="B413" s="341" t="s">
        <v>329</v>
      </c>
      <c r="C413" s="245"/>
      <c r="D413" s="245"/>
      <c r="E413" s="237"/>
      <c r="F413" s="178" t="s">
        <v>330</v>
      </c>
      <c r="G413" s="187" t="s">
        <v>331</v>
      </c>
      <c r="H413" s="178" t="s">
        <v>365</v>
      </c>
      <c r="I413" s="179" t="s">
        <v>366</v>
      </c>
      <c r="J413" s="178" t="s">
        <v>321</v>
      </c>
      <c r="K413" s="159" t="str">
        <f t="shared" si="6"/>
        <v>Produtividade (1)</v>
      </c>
      <c r="L413" s="159" t="str">
        <f t="shared" si="7"/>
        <v>Ambiente</v>
      </c>
      <c r="M413" s="144"/>
    </row>
    <row r="414" spans="2:13" ht="12.9" x14ac:dyDescent="0.2">
      <c r="B414" s="346" t="s">
        <v>394</v>
      </c>
      <c r="C414" s="281"/>
      <c r="D414" s="281"/>
      <c r="E414" s="281"/>
      <c r="F414" s="167" t="e">
        <f>$B$22</f>
        <v>#REF!</v>
      </c>
      <c r="G414" s="180">
        <f>$F$22</f>
        <v>160</v>
      </c>
      <c r="H414" s="180">
        <v>2</v>
      </c>
      <c r="I414" s="188"/>
      <c r="J414" s="194">
        <f t="shared" ref="J414:J416" si="14">IF(I414=0,0,(G414/(I414/H414)))</f>
        <v>0</v>
      </c>
      <c r="K414" s="159">
        <f t="shared" si="6"/>
        <v>0</v>
      </c>
      <c r="L414" s="159">
        <f t="shared" si="7"/>
        <v>0</v>
      </c>
      <c r="M414" s="144"/>
    </row>
    <row r="415" spans="2:13" ht="12.9" x14ac:dyDescent="0.2">
      <c r="B415" s="343"/>
      <c r="C415" s="242"/>
      <c r="D415" s="242"/>
      <c r="E415" s="242"/>
      <c r="F415" s="157" t="e">
        <f>$B$23</f>
        <v>#REF!</v>
      </c>
      <c r="G415" s="182">
        <f>$F$23</f>
        <v>380</v>
      </c>
      <c r="H415" s="182">
        <v>2</v>
      </c>
      <c r="I415" s="189"/>
      <c r="J415" s="184">
        <f t="shared" si="14"/>
        <v>0</v>
      </c>
      <c r="K415" s="159">
        <f t="shared" si="6"/>
        <v>0</v>
      </c>
      <c r="L415" s="159">
        <f t="shared" si="7"/>
        <v>0</v>
      </c>
      <c r="M415" s="144"/>
    </row>
    <row r="416" spans="2:13" ht="12.9" x14ac:dyDescent="0.2">
      <c r="B416" s="312"/>
      <c r="C416" s="285"/>
      <c r="D416" s="285"/>
      <c r="E416" s="285"/>
      <c r="F416" s="174" t="e">
        <f>$B$24</f>
        <v>#REF!</v>
      </c>
      <c r="G416" s="185">
        <f>$F$24</f>
        <v>380</v>
      </c>
      <c r="H416" s="185">
        <v>2</v>
      </c>
      <c r="I416" s="195"/>
      <c r="J416" s="186">
        <f t="shared" si="14"/>
        <v>0</v>
      </c>
      <c r="K416" s="159">
        <f t="shared" si="6"/>
        <v>0</v>
      </c>
      <c r="L416" s="159">
        <f t="shared" si="7"/>
        <v>0</v>
      </c>
      <c r="M416" s="144"/>
    </row>
    <row r="417" spans="2:13" ht="12.9" x14ac:dyDescent="0.2">
      <c r="I417" s="144"/>
      <c r="K417" s="159">
        <f t="shared" si="6"/>
        <v>0</v>
      </c>
      <c r="L417" s="159">
        <f t="shared" si="7"/>
        <v>0</v>
      </c>
      <c r="M417" s="144"/>
    </row>
    <row r="418" spans="2:13" ht="12.9" x14ac:dyDescent="0.2">
      <c r="I418" s="144"/>
      <c r="K418" s="159">
        <f t="shared" si="6"/>
        <v>0</v>
      </c>
      <c r="L418" s="159">
        <f t="shared" si="7"/>
        <v>0</v>
      </c>
      <c r="M418" s="144"/>
    </row>
    <row r="419" spans="2:13" ht="12.9" x14ac:dyDescent="0.2">
      <c r="B419" s="239" t="s">
        <v>395</v>
      </c>
      <c r="C419" s="245"/>
      <c r="D419" s="245"/>
      <c r="E419" s="245"/>
      <c r="F419" s="160"/>
      <c r="G419" s="160"/>
      <c r="H419" s="160"/>
      <c r="I419" s="161"/>
      <c r="J419" s="162"/>
      <c r="K419" s="159">
        <f t="shared" si="6"/>
        <v>0</v>
      </c>
      <c r="L419" s="159">
        <f t="shared" si="7"/>
        <v>0</v>
      </c>
      <c r="M419" s="144"/>
    </row>
    <row r="420" spans="2:13" ht="12.9" x14ac:dyDescent="0.2">
      <c r="I420" s="144"/>
      <c r="K420" s="159">
        <f t="shared" si="6"/>
        <v>0</v>
      </c>
      <c r="L420" s="159">
        <f t="shared" si="7"/>
        <v>0</v>
      </c>
      <c r="M420" s="144"/>
    </row>
    <row r="421" spans="2:13" ht="13.6" x14ac:dyDescent="0.2">
      <c r="B421" s="340" t="s">
        <v>396</v>
      </c>
      <c r="C421" s="281"/>
      <c r="D421" s="281"/>
      <c r="E421" s="281"/>
      <c r="F421" s="163"/>
      <c r="G421" s="163"/>
      <c r="H421" s="163"/>
      <c r="I421" s="164"/>
      <c r="J421" s="165"/>
      <c r="K421" s="159">
        <f t="shared" si="6"/>
        <v>0</v>
      </c>
      <c r="L421" s="159">
        <f t="shared" si="7"/>
        <v>0</v>
      </c>
      <c r="M421" s="144"/>
    </row>
    <row r="422" spans="2:13" ht="40.75" x14ac:dyDescent="0.2">
      <c r="B422" s="344" t="s">
        <v>329</v>
      </c>
      <c r="C422" s="281"/>
      <c r="D422" s="281"/>
      <c r="E422" s="282"/>
      <c r="F422" s="178" t="s">
        <v>330</v>
      </c>
      <c r="G422" s="187" t="s">
        <v>331</v>
      </c>
      <c r="H422" s="178" t="s">
        <v>375</v>
      </c>
      <c r="I422" s="179" t="s">
        <v>376</v>
      </c>
      <c r="J422" s="178" t="s">
        <v>321</v>
      </c>
      <c r="K422" s="159" t="str">
        <f t="shared" si="6"/>
        <v>Produtividade (1)</v>
      </c>
      <c r="L422" s="159" t="str">
        <f t="shared" si="7"/>
        <v>Ambiente</v>
      </c>
      <c r="M422" s="144"/>
    </row>
    <row r="423" spans="2:13" ht="12.9" x14ac:dyDescent="0.2">
      <c r="B423" s="345" t="s">
        <v>397</v>
      </c>
      <c r="C423" s="245"/>
      <c r="D423" s="245"/>
      <c r="E423" s="245"/>
      <c r="F423" s="196" t="e">
        <f>$B$27</f>
        <v>#REF!</v>
      </c>
      <c r="G423" s="197">
        <f>$F$27</f>
        <v>160</v>
      </c>
      <c r="H423" s="197">
        <v>2</v>
      </c>
      <c r="I423" s="198"/>
      <c r="J423" s="199">
        <f>IF(I423=0,0,(G423/(I423/H423)))</f>
        <v>0</v>
      </c>
      <c r="K423" s="159">
        <f t="shared" si="6"/>
        <v>0</v>
      </c>
      <c r="L423" s="159">
        <f t="shared" si="7"/>
        <v>0</v>
      </c>
      <c r="M423" s="144"/>
    </row>
    <row r="424" spans="2:13" ht="12.9" x14ac:dyDescent="0.2">
      <c r="I424" s="144"/>
      <c r="K424" s="159">
        <f t="shared" si="6"/>
        <v>0</v>
      </c>
      <c r="L424" s="159">
        <f t="shared" si="7"/>
        <v>0</v>
      </c>
      <c r="M424" s="144"/>
    </row>
    <row r="425" spans="2:13" ht="12.9" x14ac:dyDescent="0.2">
      <c r="I425" s="144"/>
      <c r="K425" s="159">
        <f t="shared" si="6"/>
        <v>0</v>
      </c>
      <c r="L425" s="159">
        <f t="shared" si="7"/>
        <v>0</v>
      </c>
      <c r="M425" s="144"/>
    </row>
    <row r="426" spans="2:13" ht="12.9" x14ac:dyDescent="0.2">
      <c r="B426" s="239" t="s">
        <v>398</v>
      </c>
      <c r="C426" s="245"/>
      <c r="D426" s="245"/>
      <c r="E426" s="245"/>
      <c r="F426" s="160"/>
      <c r="G426" s="160"/>
      <c r="H426" s="160"/>
      <c r="I426" s="161"/>
      <c r="J426" s="162"/>
      <c r="K426" s="159">
        <f t="shared" si="6"/>
        <v>0</v>
      </c>
      <c r="L426" s="159">
        <f t="shared" si="7"/>
        <v>0</v>
      </c>
      <c r="M426" s="144"/>
    </row>
    <row r="427" spans="2:13" ht="12.9" x14ac:dyDescent="0.2">
      <c r="I427" s="144"/>
      <c r="K427" s="159">
        <f t="shared" si="6"/>
        <v>0</v>
      </c>
      <c r="L427" s="159">
        <f t="shared" si="7"/>
        <v>0</v>
      </c>
      <c r="M427" s="144"/>
    </row>
    <row r="428" spans="2:13" ht="13.6" x14ac:dyDescent="0.2">
      <c r="B428" s="340" t="s">
        <v>396</v>
      </c>
      <c r="C428" s="281"/>
      <c r="D428" s="281"/>
      <c r="E428" s="281"/>
      <c r="F428" s="163"/>
      <c r="G428" s="163"/>
      <c r="H428" s="163"/>
      <c r="I428" s="164"/>
      <c r="J428" s="165"/>
      <c r="K428" s="159">
        <f t="shared" si="6"/>
        <v>0</v>
      </c>
      <c r="L428" s="159">
        <f t="shared" si="7"/>
        <v>0</v>
      </c>
      <c r="M428" s="144"/>
    </row>
    <row r="429" spans="2:13" ht="54.35" x14ac:dyDescent="0.2">
      <c r="B429" s="344" t="s">
        <v>329</v>
      </c>
      <c r="C429" s="281"/>
      <c r="D429" s="281"/>
      <c r="E429" s="282"/>
      <c r="F429" s="178" t="s">
        <v>330</v>
      </c>
      <c r="G429" s="187" t="s">
        <v>331</v>
      </c>
      <c r="H429" s="178" t="s">
        <v>332</v>
      </c>
      <c r="I429" s="179" t="s">
        <v>333</v>
      </c>
      <c r="J429" s="178" t="s">
        <v>321</v>
      </c>
      <c r="K429" s="159" t="str">
        <f t="shared" si="6"/>
        <v>Produtividade (1)</v>
      </c>
      <c r="L429" s="159" t="str">
        <f t="shared" si="7"/>
        <v>Ambiente</v>
      </c>
      <c r="M429" s="144"/>
    </row>
    <row r="430" spans="2:13" ht="12.9" x14ac:dyDescent="0.2">
      <c r="B430" s="345" t="s">
        <v>399</v>
      </c>
      <c r="C430" s="245"/>
      <c r="D430" s="245"/>
      <c r="E430" s="245"/>
      <c r="F430" s="196" t="e">
        <f>$B$30</f>
        <v>#REF!</v>
      </c>
      <c r="G430" s="197">
        <f>$F$30</f>
        <v>450</v>
      </c>
      <c r="H430" s="197">
        <v>5</v>
      </c>
      <c r="I430" s="198"/>
      <c r="J430" s="199">
        <f>IF(I430=0,0,(G430/(I430/H430)))</f>
        <v>0</v>
      </c>
      <c r="K430" s="159">
        <f t="shared" si="6"/>
        <v>0</v>
      </c>
      <c r="L430" s="159">
        <f t="shared" si="7"/>
        <v>0</v>
      </c>
      <c r="M430" s="144"/>
    </row>
    <row r="431" spans="2:13" ht="12.9" x14ac:dyDescent="0.2">
      <c r="I431" s="144"/>
      <c r="K431" s="159">
        <f t="shared" si="6"/>
        <v>0</v>
      </c>
      <c r="L431" s="159">
        <f t="shared" si="7"/>
        <v>0</v>
      </c>
      <c r="M431" s="144"/>
    </row>
    <row r="432" spans="2:13" ht="12.9" x14ac:dyDescent="0.2">
      <c r="I432" s="144"/>
      <c r="K432" s="159">
        <f t="shared" si="6"/>
        <v>0</v>
      </c>
      <c r="L432" s="159">
        <f t="shared" si="7"/>
        <v>0</v>
      </c>
      <c r="M432" s="144"/>
    </row>
    <row r="433" spans="9:13" ht="12.9" x14ac:dyDescent="0.2">
      <c r="I433" s="144"/>
      <c r="K433" s="159">
        <f t="shared" si="6"/>
        <v>0</v>
      </c>
      <c r="L433" s="159">
        <f t="shared" si="7"/>
        <v>0</v>
      </c>
      <c r="M433" s="144"/>
    </row>
    <row r="434" spans="9:13" ht="12.9" x14ac:dyDescent="0.2">
      <c r="I434" s="144"/>
      <c r="K434" s="159">
        <f t="shared" si="6"/>
        <v>0</v>
      </c>
      <c r="L434" s="159">
        <f t="shared" si="7"/>
        <v>0</v>
      </c>
      <c r="M434" s="144"/>
    </row>
    <row r="435" spans="9:13" ht="12.9" x14ac:dyDescent="0.2">
      <c r="I435" s="144"/>
      <c r="K435" s="159">
        <f t="shared" si="6"/>
        <v>0</v>
      </c>
      <c r="L435" s="159">
        <f t="shared" si="7"/>
        <v>0</v>
      </c>
      <c r="M435" s="144"/>
    </row>
    <row r="436" spans="9:13" ht="12.9" x14ac:dyDescent="0.2">
      <c r="I436" s="144"/>
      <c r="K436" s="159">
        <f t="shared" si="6"/>
        <v>0</v>
      </c>
      <c r="L436" s="159">
        <f t="shared" si="7"/>
        <v>0</v>
      </c>
      <c r="M436" s="144"/>
    </row>
    <row r="437" spans="9:13" ht="12.9" x14ac:dyDescent="0.2">
      <c r="I437" s="144"/>
      <c r="K437" s="159">
        <f t="shared" si="6"/>
        <v>0</v>
      </c>
      <c r="L437" s="159">
        <f t="shared" si="7"/>
        <v>0</v>
      </c>
      <c r="M437" s="144"/>
    </row>
    <row r="438" spans="9:13" ht="12.9" x14ac:dyDescent="0.2">
      <c r="I438" s="144"/>
      <c r="K438" s="159">
        <f t="shared" si="6"/>
        <v>0</v>
      </c>
      <c r="L438" s="159">
        <f t="shared" si="7"/>
        <v>0</v>
      </c>
      <c r="M438" s="144"/>
    </row>
    <row r="439" spans="9:13" ht="12.9" x14ac:dyDescent="0.2">
      <c r="I439" s="144"/>
      <c r="K439" s="159">
        <f t="shared" si="6"/>
        <v>0</v>
      </c>
      <c r="L439" s="159">
        <f t="shared" si="7"/>
        <v>0</v>
      </c>
      <c r="M439" s="144"/>
    </row>
    <row r="440" spans="9:13" ht="12.9" x14ac:dyDescent="0.2">
      <c r="I440" s="144"/>
      <c r="K440" s="159">
        <f t="shared" si="6"/>
        <v>0</v>
      </c>
      <c r="L440" s="159">
        <f t="shared" si="7"/>
        <v>0</v>
      </c>
      <c r="M440" s="144"/>
    </row>
    <row r="441" spans="9:13" ht="12.9" x14ac:dyDescent="0.2">
      <c r="I441" s="144"/>
      <c r="K441" s="159">
        <f t="shared" si="6"/>
        <v>0</v>
      </c>
      <c r="L441" s="159">
        <f t="shared" si="7"/>
        <v>0</v>
      </c>
      <c r="M441" s="144"/>
    </row>
    <row r="442" spans="9:13" ht="12.9" x14ac:dyDescent="0.2">
      <c r="I442" s="144"/>
      <c r="K442" s="159">
        <f t="shared" si="6"/>
        <v>0</v>
      </c>
      <c r="L442" s="159">
        <f t="shared" si="7"/>
        <v>0</v>
      </c>
      <c r="M442" s="144"/>
    </row>
    <row r="443" spans="9:13" ht="12.9" x14ac:dyDescent="0.2">
      <c r="I443" s="144"/>
      <c r="K443" s="159">
        <f t="shared" si="6"/>
        <v>0</v>
      </c>
      <c r="L443" s="159">
        <f t="shared" si="7"/>
        <v>0</v>
      </c>
      <c r="M443" s="144"/>
    </row>
    <row r="444" spans="9:13" ht="12.9" x14ac:dyDescent="0.2">
      <c r="I444" s="144"/>
      <c r="K444" s="159">
        <f t="shared" si="6"/>
        <v>0</v>
      </c>
      <c r="L444" s="159">
        <f t="shared" si="7"/>
        <v>0</v>
      </c>
      <c r="M444" s="144"/>
    </row>
    <row r="445" spans="9:13" ht="12.9" x14ac:dyDescent="0.2">
      <c r="I445" s="144"/>
      <c r="K445" s="159">
        <f t="shared" si="6"/>
        <v>0</v>
      </c>
      <c r="L445" s="159">
        <f t="shared" si="7"/>
        <v>0</v>
      </c>
      <c r="M445" s="144"/>
    </row>
    <row r="446" spans="9:13" ht="12.9" x14ac:dyDescent="0.2">
      <c r="I446" s="144"/>
      <c r="K446" s="159">
        <f t="shared" si="6"/>
        <v>0</v>
      </c>
      <c r="L446" s="159">
        <f t="shared" si="7"/>
        <v>0</v>
      </c>
      <c r="M446" s="144"/>
    </row>
    <row r="447" spans="9:13" ht="12.9" x14ac:dyDescent="0.2">
      <c r="I447" s="144"/>
      <c r="K447" s="159">
        <f t="shared" si="6"/>
        <v>0</v>
      </c>
      <c r="L447" s="159">
        <f t="shared" si="7"/>
        <v>0</v>
      </c>
      <c r="M447" s="144"/>
    </row>
    <row r="448" spans="9:13" ht="12.9" x14ac:dyDescent="0.2">
      <c r="I448" s="144"/>
      <c r="K448" s="159">
        <f t="shared" si="6"/>
        <v>0</v>
      </c>
      <c r="L448" s="159">
        <f t="shared" si="7"/>
        <v>0</v>
      </c>
      <c r="M448" s="144"/>
    </row>
    <row r="449" spans="9:13" ht="12.9" x14ac:dyDescent="0.2">
      <c r="I449" s="144"/>
      <c r="K449" s="159">
        <f t="shared" si="6"/>
        <v>0</v>
      </c>
      <c r="L449" s="159">
        <f t="shared" si="7"/>
        <v>0</v>
      </c>
      <c r="M449" s="144"/>
    </row>
    <row r="450" spans="9:13" ht="12.9" x14ac:dyDescent="0.2">
      <c r="I450" s="144"/>
      <c r="K450" s="159">
        <f t="shared" si="6"/>
        <v>0</v>
      </c>
      <c r="L450" s="159">
        <f t="shared" si="7"/>
        <v>0</v>
      </c>
      <c r="M450" s="144"/>
    </row>
    <row r="451" spans="9:13" ht="12.9" x14ac:dyDescent="0.2">
      <c r="I451" s="144"/>
      <c r="K451" s="159">
        <f t="shared" si="6"/>
        <v>0</v>
      </c>
      <c r="L451" s="159">
        <f t="shared" si="7"/>
        <v>0</v>
      </c>
      <c r="M451" s="144"/>
    </row>
    <row r="452" spans="9:13" ht="12.9" x14ac:dyDescent="0.2">
      <c r="I452" s="144"/>
      <c r="K452" s="159">
        <f t="shared" si="6"/>
        <v>0</v>
      </c>
      <c r="L452" s="159">
        <f t="shared" si="7"/>
        <v>0</v>
      </c>
      <c r="M452" s="144"/>
    </row>
    <row r="453" spans="9:13" ht="12.9" x14ac:dyDescent="0.2">
      <c r="I453" s="144"/>
      <c r="K453" s="159">
        <f t="shared" si="6"/>
        <v>0</v>
      </c>
      <c r="L453" s="159">
        <f t="shared" si="7"/>
        <v>0</v>
      </c>
      <c r="M453" s="144"/>
    </row>
    <row r="454" spans="9:13" ht="12.9" x14ac:dyDescent="0.2">
      <c r="I454" s="144"/>
      <c r="K454" s="159">
        <f t="shared" si="6"/>
        <v>0</v>
      </c>
      <c r="L454" s="159">
        <f t="shared" si="7"/>
        <v>0</v>
      </c>
      <c r="M454" s="144"/>
    </row>
    <row r="455" spans="9:13" ht="12.9" x14ac:dyDescent="0.2">
      <c r="I455" s="144"/>
      <c r="K455" s="159">
        <f t="shared" si="6"/>
        <v>0</v>
      </c>
      <c r="L455" s="159">
        <f t="shared" si="7"/>
        <v>0</v>
      </c>
      <c r="M455" s="144"/>
    </row>
    <row r="456" spans="9:13" ht="12.9" x14ac:dyDescent="0.2">
      <c r="I456" s="144"/>
      <c r="K456" s="159">
        <f t="shared" si="6"/>
        <v>0</v>
      </c>
      <c r="L456" s="159">
        <f t="shared" si="7"/>
        <v>0</v>
      </c>
      <c r="M456" s="144"/>
    </row>
    <row r="457" spans="9:13" ht="12.9" x14ac:dyDescent="0.2">
      <c r="I457" s="144"/>
      <c r="K457" s="159">
        <f t="shared" si="6"/>
        <v>0</v>
      </c>
      <c r="L457" s="159">
        <f t="shared" si="7"/>
        <v>0</v>
      </c>
      <c r="M457" s="144"/>
    </row>
    <row r="458" spans="9:13" ht="12.9" x14ac:dyDescent="0.2">
      <c r="I458" s="144"/>
      <c r="K458" s="159">
        <f t="shared" si="6"/>
        <v>0</v>
      </c>
      <c r="L458" s="159">
        <f t="shared" si="7"/>
        <v>0</v>
      </c>
      <c r="M458" s="144"/>
    </row>
    <row r="459" spans="9:13" ht="12.9" x14ac:dyDescent="0.2">
      <c r="I459" s="144"/>
      <c r="K459" s="159">
        <f t="shared" si="6"/>
        <v>0</v>
      </c>
      <c r="L459" s="159">
        <f t="shared" si="7"/>
        <v>0</v>
      </c>
      <c r="M459" s="144"/>
    </row>
    <row r="460" spans="9:13" ht="12.9" x14ac:dyDescent="0.2">
      <c r="I460" s="144"/>
      <c r="K460" s="159">
        <f t="shared" si="6"/>
        <v>0</v>
      </c>
      <c r="L460" s="159">
        <f t="shared" si="7"/>
        <v>0</v>
      </c>
      <c r="M460" s="144"/>
    </row>
    <row r="461" spans="9:13" ht="12.9" x14ac:dyDescent="0.2">
      <c r="I461" s="144"/>
      <c r="K461" s="159">
        <f t="shared" si="6"/>
        <v>0</v>
      </c>
      <c r="L461" s="159">
        <f t="shared" si="7"/>
        <v>0</v>
      </c>
      <c r="M461" s="144"/>
    </row>
    <row r="462" spans="9:13" ht="12.9" x14ac:dyDescent="0.2">
      <c r="I462" s="144"/>
      <c r="K462" s="159">
        <f t="shared" si="6"/>
        <v>0</v>
      </c>
      <c r="L462" s="159">
        <f t="shared" si="7"/>
        <v>0</v>
      </c>
      <c r="M462" s="144"/>
    </row>
    <row r="463" spans="9:13" ht="12.9" x14ac:dyDescent="0.2">
      <c r="I463" s="144"/>
      <c r="K463" s="159">
        <f t="shared" si="6"/>
        <v>0</v>
      </c>
      <c r="L463" s="159">
        <f t="shared" si="7"/>
        <v>0</v>
      </c>
      <c r="M463" s="144"/>
    </row>
    <row r="464" spans="9:13" ht="12.9" x14ac:dyDescent="0.2">
      <c r="I464" s="144"/>
      <c r="K464" s="159">
        <f t="shared" si="6"/>
        <v>0</v>
      </c>
      <c r="L464" s="159">
        <f t="shared" si="7"/>
        <v>0</v>
      </c>
      <c r="M464" s="144"/>
    </row>
    <row r="465" spans="9:13" ht="12.9" x14ac:dyDescent="0.2">
      <c r="I465" s="144"/>
      <c r="K465" s="159">
        <f t="shared" si="6"/>
        <v>0</v>
      </c>
      <c r="L465" s="159">
        <f t="shared" si="7"/>
        <v>0</v>
      </c>
      <c r="M465" s="144"/>
    </row>
    <row r="466" spans="9:13" ht="12.9" x14ac:dyDescent="0.2">
      <c r="I466" s="144"/>
      <c r="K466" s="159">
        <f t="shared" si="6"/>
        <v>0</v>
      </c>
      <c r="L466" s="159">
        <f t="shared" si="7"/>
        <v>0</v>
      </c>
      <c r="M466" s="144"/>
    </row>
    <row r="467" spans="9:13" ht="12.9" x14ac:dyDescent="0.2">
      <c r="I467" s="144"/>
      <c r="K467" s="159">
        <f t="shared" si="6"/>
        <v>0</v>
      </c>
      <c r="L467" s="159">
        <f t="shared" si="7"/>
        <v>0</v>
      </c>
      <c r="M467" s="144"/>
    </row>
    <row r="468" spans="9:13" ht="12.9" x14ac:dyDescent="0.2">
      <c r="I468" s="144"/>
      <c r="K468" s="159">
        <f t="shared" si="6"/>
        <v>0</v>
      </c>
      <c r="L468" s="159">
        <f t="shared" si="7"/>
        <v>0</v>
      </c>
      <c r="M468" s="144"/>
    </row>
    <row r="469" spans="9:13" ht="12.9" x14ac:dyDescent="0.2">
      <c r="I469" s="144"/>
      <c r="K469" s="159">
        <f t="shared" si="6"/>
        <v>0</v>
      </c>
      <c r="L469" s="159">
        <f t="shared" si="7"/>
        <v>0</v>
      </c>
      <c r="M469" s="144"/>
    </row>
    <row r="470" spans="9:13" ht="12.9" x14ac:dyDescent="0.2">
      <c r="I470" s="144"/>
      <c r="K470" s="159">
        <f t="shared" si="6"/>
        <v>0</v>
      </c>
      <c r="L470" s="159">
        <f t="shared" si="7"/>
        <v>0</v>
      </c>
      <c r="M470" s="144"/>
    </row>
    <row r="471" spans="9:13" ht="12.9" x14ac:dyDescent="0.2">
      <c r="I471" s="144"/>
      <c r="K471" s="159">
        <f t="shared" si="6"/>
        <v>0</v>
      </c>
      <c r="L471" s="159">
        <f t="shared" si="7"/>
        <v>0</v>
      </c>
      <c r="M471" s="144"/>
    </row>
    <row r="472" spans="9:13" ht="12.9" x14ac:dyDescent="0.2">
      <c r="I472" s="144"/>
      <c r="K472" s="159">
        <f t="shared" si="6"/>
        <v>0</v>
      </c>
      <c r="L472" s="159">
        <f t="shared" si="7"/>
        <v>0</v>
      </c>
      <c r="M472" s="144"/>
    </row>
    <row r="473" spans="9:13" ht="12.9" x14ac:dyDescent="0.2">
      <c r="I473" s="144"/>
      <c r="K473" s="159">
        <f t="shared" si="6"/>
        <v>0</v>
      </c>
      <c r="L473" s="159">
        <f t="shared" si="7"/>
        <v>0</v>
      </c>
      <c r="M473" s="144"/>
    </row>
    <row r="474" spans="9:13" ht="12.9" x14ac:dyDescent="0.2">
      <c r="I474" s="144"/>
      <c r="K474" s="159">
        <f t="shared" si="6"/>
        <v>0</v>
      </c>
      <c r="L474" s="159">
        <f t="shared" si="7"/>
        <v>0</v>
      </c>
      <c r="M474" s="144"/>
    </row>
    <row r="475" spans="9:13" ht="12.9" x14ac:dyDescent="0.2">
      <c r="I475" s="144"/>
      <c r="K475" s="159">
        <f t="shared" si="6"/>
        <v>0</v>
      </c>
      <c r="L475" s="159">
        <f t="shared" si="7"/>
        <v>0</v>
      </c>
      <c r="M475" s="144"/>
    </row>
    <row r="476" spans="9:13" ht="12.9" x14ac:dyDescent="0.2">
      <c r="I476" s="144"/>
      <c r="K476" s="159">
        <f t="shared" si="6"/>
        <v>0</v>
      </c>
      <c r="L476" s="159">
        <f t="shared" si="7"/>
        <v>0</v>
      </c>
      <c r="M476" s="144"/>
    </row>
    <row r="477" spans="9:13" ht="12.9" x14ac:dyDescent="0.2">
      <c r="I477" s="144"/>
      <c r="K477" s="159">
        <f t="shared" si="6"/>
        <v>0</v>
      </c>
      <c r="L477" s="159">
        <f t="shared" si="7"/>
        <v>0</v>
      </c>
      <c r="M477" s="144"/>
    </row>
    <row r="478" spans="9:13" ht="12.9" x14ac:dyDescent="0.2">
      <c r="I478" s="144"/>
      <c r="K478" s="159">
        <f t="shared" si="6"/>
        <v>0</v>
      </c>
      <c r="L478" s="159">
        <f t="shared" si="7"/>
        <v>0</v>
      </c>
      <c r="M478" s="144"/>
    </row>
    <row r="479" spans="9:13" ht="12.9" x14ac:dyDescent="0.2">
      <c r="I479" s="144"/>
      <c r="K479" s="159">
        <f t="shared" si="6"/>
        <v>0</v>
      </c>
      <c r="L479" s="159">
        <f t="shared" si="7"/>
        <v>0</v>
      </c>
      <c r="M479" s="144"/>
    </row>
    <row r="480" spans="9:13" ht="12.9" x14ac:dyDescent="0.2">
      <c r="I480" s="144"/>
      <c r="K480" s="159">
        <f t="shared" si="6"/>
        <v>0</v>
      </c>
      <c r="L480" s="159">
        <f t="shared" si="7"/>
        <v>0</v>
      </c>
      <c r="M480" s="144"/>
    </row>
    <row r="481" spans="9:13" ht="12.9" x14ac:dyDescent="0.2">
      <c r="I481" s="144"/>
      <c r="K481" s="159">
        <f t="shared" si="6"/>
        <v>0</v>
      </c>
      <c r="L481" s="159">
        <f t="shared" si="7"/>
        <v>0</v>
      </c>
      <c r="M481" s="144"/>
    </row>
    <row r="482" spans="9:13" ht="12.9" x14ac:dyDescent="0.2">
      <c r="I482" s="144"/>
      <c r="K482" s="159">
        <f t="shared" si="6"/>
        <v>0</v>
      </c>
      <c r="L482" s="159">
        <f t="shared" si="7"/>
        <v>0</v>
      </c>
      <c r="M482" s="144"/>
    </row>
    <row r="483" spans="9:13" ht="12.9" x14ac:dyDescent="0.2">
      <c r="I483" s="144"/>
      <c r="K483" s="159">
        <f t="shared" si="6"/>
        <v>0</v>
      </c>
      <c r="L483" s="159">
        <f t="shared" si="7"/>
        <v>0</v>
      </c>
      <c r="M483" s="144"/>
    </row>
    <row r="484" spans="9:13" ht="12.9" x14ac:dyDescent="0.2">
      <c r="I484" s="144"/>
      <c r="K484" s="159">
        <f t="shared" si="6"/>
        <v>0</v>
      </c>
      <c r="L484" s="159">
        <f t="shared" si="7"/>
        <v>0</v>
      </c>
      <c r="M484" s="144"/>
    </row>
    <row r="485" spans="9:13" ht="12.9" x14ac:dyDescent="0.2">
      <c r="I485" s="144"/>
      <c r="K485" s="159">
        <f t="shared" si="6"/>
        <v>0</v>
      </c>
      <c r="L485" s="159">
        <f t="shared" si="7"/>
        <v>0</v>
      </c>
      <c r="M485" s="144"/>
    </row>
    <row r="486" spans="9:13" ht="12.9" x14ac:dyDescent="0.2">
      <c r="I486" s="144"/>
      <c r="K486" s="159">
        <f t="shared" si="6"/>
        <v>0</v>
      </c>
      <c r="L486" s="159">
        <f t="shared" si="7"/>
        <v>0</v>
      </c>
      <c r="M486" s="144"/>
    </row>
    <row r="487" spans="9:13" ht="12.9" x14ac:dyDescent="0.2">
      <c r="I487" s="144"/>
      <c r="K487" s="159">
        <f t="shared" si="6"/>
        <v>0</v>
      </c>
      <c r="L487" s="159">
        <f t="shared" si="7"/>
        <v>0</v>
      </c>
      <c r="M487" s="144"/>
    </row>
    <row r="488" spans="9:13" ht="12.9" x14ac:dyDescent="0.2">
      <c r="I488" s="144"/>
      <c r="K488" s="159">
        <f t="shared" si="6"/>
        <v>0</v>
      </c>
      <c r="L488" s="159">
        <f t="shared" si="7"/>
        <v>0</v>
      </c>
      <c r="M488" s="144"/>
    </row>
    <row r="489" spans="9:13" ht="12.9" x14ac:dyDescent="0.2">
      <c r="I489" s="144"/>
      <c r="K489" s="159">
        <f t="shared" si="6"/>
        <v>0</v>
      </c>
      <c r="L489" s="159">
        <f t="shared" si="7"/>
        <v>0</v>
      </c>
      <c r="M489" s="144"/>
    </row>
    <row r="490" spans="9:13" ht="12.9" x14ac:dyDescent="0.2">
      <c r="I490" s="144"/>
      <c r="K490" s="159">
        <f t="shared" si="6"/>
        <v>0</v>
      </c>
      <c r="L490" s="159">
        <f t="shared" si="7"/>
        <v>0</v>
      </c>
      <c r="M490" s="144"/>
    </row>
    <row r="491" spans="9:13" ht="12.9" x14ac:dyDescent="0.2">
      <c r="I491" s="144"/>
      <c r="K491" s="159">
        <f t="shared" si="6"/>
        <v>0</v>
      </c>
      <c r="L491" s="159">
        <f t="shared" si="7"/>
        <v>0</v>
      </c>
      <c r="M491" s="144"/>
    </row>
    <row r="492" spans="9:13" ht="12.9" x14ac:dyDescent="0.2">
      <c r="I492" s="144"/>
      <c r="K492" s="159">
        <f t="shared" si="6"/>
        <v>0</v>
      </c>
      <c r="L492" s="159">
        <f t="shared" si="7"/>
        <v>0</v>
      </c>
      <c r="M492" s="144"/>
    </row>
    <row r="493" spans="9:13" ht="12.9" x14ac:dyDescent="0.2">
      <c r="I493" s="144"/>
      <c r="K493" s="159">
        <f t="shared" si="6"/>
        <v>0</v>
      </c>
      <c r="L493" s="159">
        <f t="shared" si="7"/>
        <v>0</v>
      </c>
      <c r="M493" s="144"/>
    </row>
    <row r="494" spans="9:13" ht="12.9" x14ac:dyDescent="0.2">
      <c r="I494" s="144"/>
      <c r="K494" s="159">
        <f t="shared" si="6"/>
        <v>0</v>
      </c>
      <c r="L494" s="159">
        <f t="shared" si="7"/>
        <v>0</v>
      </c>
      <c r="M494" s="144"/>
    </row>
    <row r="495" spans="9:13" ht="12.9" x14ac:dyDescent="0.2">
      <c r="I495" s="144"/>
      <c r="K495" s="159">
        <f t="shared" si="6"/>
        <v>0</v>
      </c>
      <c r="L495" s="159">
        <f t="shared" si="7"/>
        <v>0</v>
      </c>
      <c r="M495" s="144"/>
    </row>
    <row r="496" spans="9:13" ht="12.9" x14ac:dyDescent="0.2">
      <c r="I496" s="144"/>
      <c r="K496" s="159">
        <f t="shared" si="6"/>
        <v>0</v>
      </c>
      <c r="L496" s="159">
        <f t="shared" si="7"/>
        <v>0</v>
      </c>
      <c r="M496" s="144"/>
    </row>
    <row r="497" spans="9:13" ht="12.9" x14ac:dyDescent="0.2">
      <c r="I497" s="144"/>
      <c r="K497" s="159">
        <f t="shared" si="6"/>
        <v>0</v>
      </c>
      <c r="L497" s="159">
        <f t="shared" si="7"/>
        <v>0</v>
      </c>
      <c r="M497" s="144"/>
    </row>
    <row r="498" spans="9:13" ht="12.9" x14ac:dyDescent="0.2">
      <c r="I498" s="144"/>
      <c r="K498" s="159">
        <f t="shared" si="6"/>
        <v>0</v>
      </c>
      <c r="L498" s="159">
        <f t="shared" si="7"/>
        <v>0</v>
      </c>
      <c r="M498" s="144"/>
    </row>
    <row r="499" spans="9:13" ht="12.9" x14ac:dyDescent="0.2">
      <c r="I499" s="144"/>
      <c r="K499" s="159">
        <f t="shared" si="6"/>
        <v>0</v>
      </c>
      <c r="L499" s="159">
        <f t="shared" si="7"/>
        <v>0</v>
      </c>
      <c r="M499" s="144"/>
    </row>
    <row r="500" spans="9:13" ht="12.9" x14ac:dyDescent="0.2">
      <c r="I500" s="144"/>
      <c r="K500" s="159">
        <f t="shared" si="6"/>
        <v>0</v>
      </c>
      <c r="L500" s="159">
        <f t="shared" si="7"/>
        <v>0</v>
      </c>
      <c r="M500" s="144"/>
    </row>
    <row r="501" spans="9:13" ht="12.9" x14ac:dyDescent="0.2">
      <c r="I501" s="144"/>
      <c r="K501" s="159">
        <f t="shared" si="6"/>
        <v>0</v>
      </c>
      <c r="L501" s="159">
        <f t="shared" si="7"/>
        <v>0</v>
      </c>
      <c r="M501" s="144"/>
    </row>
    <row r="502" spans="9:13" ht="12.9" x14ac:dyDescent="0.2">
      <c r="I502" s="144"/>
      <c r="K502" s="159">
        <f t="shared" si="6"/>
        <v>0</v>
      </c>
      <c r="L502" s="159">
        <f t="shared" si="7"/>
        <v>0</v>
      </c>
      <c r="M502" s="144"/>
    </row>
    <row r="503" spans="9:13" ht="12.9" x14ac:dyDescent="0.2">
      <c r="I503" s="144"/>
      <c r="K503" s="159">
        <f t="shared" si="6"/>
        <v>0</v>
      </c>
      <c r="L503" s="159">
        <f t="shared" si="7"/>
        <v>0</v>
      </c>
      <c r="M503" s="144"/>
    </row>
    <row r="504" spans="9:13" ht="12.9" x14ac:dyDescent="0.2">
      <c r="I504" s="144"/>
      <c r="K504" s="159">
        <f t="shared" si="6"/>
        <v>0</v>
      </c>
      <c r="L504" s="159">
        <f t="shared" si="7"/>
        <v>0</v>
      </c>
      <c r="M504" s="144"/>
    </row>
    <row r="505" spans="9:13" ht="12.9" x14ac:dyDescent="0.2">
      <c r="I505" s="144"/>
      <c r="K505" s="159">
        <f t="shared" si="6"/>
        <v>0</v>
      </c>
      <c r="L505" s="159">
        <f t="shared" si="7"/>
        <v>0</v>
      </c>
      <c r="M505" s="144"/>
    </row>
    <row r="506" spans="9:13" ht="12.9" x14ac:dyDescent="0.2">
      <c r="I506" s="144"/>
      <c r="K506" s="159">
        <f t="shared" si="6"/>
        <v>0</v>
      </c>
      <c r="L506" s="159">
        <f t="shared" si="7"/>
        <v>0</v>
      </c>
      <c r="M506" s="144"/>
    </row>
    <row r="507" spans="9:13" ht="12.9" x14ac:dyDescent="0.2">
      <c r="I507" s="144"/>
      <c r="K507" s="159">
        <f t="shared" si="6"/>
        <v>0</v>
      </c>
      <c r="L507" s="159">
        <f t="shared" si="7"/>
        <v>0</v>
      </c>
      <c r="M507" s="144"/>
    </row>
    <row r="508" spans="9:13" ht="12.9" x14ac:dyDescent="0.2">
      <c r="I508" s="144"/>
      <c r="K508" s="159">
        <f t="shared" si="6"/>
        <v>0</v>
      </c>
      <c r="L508" s="159">
        <f t="shared" si="7"/>
        <v>0</v>
      </c>
      <c r="M508" s="144"/>
    </row>
    <row r="509" spans="9:13" ht="12.9" x14ac:dyDescent="0.2">
      <c r="I509" s="144"/>
      <c r="K509" s="159">
        <f t="shared" si="6"/>
        <v>0</v>
      </c>
      <c r="L509" s="159">
        <f t="shared" si="7"/>
        <v>0</v>
      </c>
      <c r="M509" s="144"/>
    </row>
    <row r="510" spans="9:13" ht="12.9" x14ac:dyDescent="0.2">
      <c r="I510" s="144"/>
      <c r="K510" s="159">
        <f t="shared" si="6"/>
        <v>0</v>
      </c>
      <c r="L510" s="159">
        <f t="shared" si="7"/>
        <v>0</v>
      </c>
      <c r="M510" s="144"/>
    </row>
    <row r="511" spans="9:13" ht="12.9" x14ac:dyDescent="0.2">
      <c r="I511" s="144"/>
      <c r="K511" s="159">
        <f t="shared" si="6"/>
        <v>0</v>
      </c>
      <c r="L511" s="159">
        <f t="shared" si="7"/>
        <v>0</v>
      </c>
      <c r="M511" s="144"/>
    </row>
    <row r="512" spans="9:13" ht="12.9" x14ac:dyDescent="0.2">
      <c r="I512" s="144"/>
      <c r="K512" s="159">
        <f t="shared" si="6"/>
        <v>0</v>
      </c>
      <c r="L512" s="159">
        <f t="shared" si="7"/>
        <v>0</v>
      </c>
      <c r="M512" s="144"/>
    </row>
    <row r="513" spans="9:13" ht="12.9" x14ac:dyDescent="0.2">
      <c r="I513" s="144"/>
      <c r="K513" s="159">
        <f t="shared" si="6"/>
        <v>0</v>
      </c>
      <c r="L513" s="159">
        <f t="shared" si="7"/>
        <v>0</v>
      </c>
      <c r="M513" s="144"/>
    </row>
    <row r="514" spans="9:13" ht="12.9" x14ac:dyDescent="0.2">
      <c r="I514" s="144"/>
      <c r="K514" s="159">
        <f t="shared" si="6"/>
        <v>0</v>
      </c>
      <c r="L514" s="159">
        <f t="shared" si="7"/>
        <v>0</v>
      </c>
      <c r="M514" s="144"/>
    </row>
    <row r="515" spans="9:13" ht="12.9" x14ac:dyDescent="0.2">
      <c r="I515" s="144"/>
      <c r="K515" s="159">
        <f t="shared" si="6"/>
        <v>0</v>
      </c>
      <c r="L515" s="159">
        <f t="shared" si="7"/>
        <v>0</v>
      </c>
      <c r="M515" s="144"/>
    </row>
    <row r="516" spans="9:13" ht="12.9" x14ac:dyDescent="0.2">
      <c r="I516" s="144"/>
      <c r="K516" s="159">
        <f t="shared" si="6"/>
        <v>0</v>
      </c>
      <c r="L516" s="159">
        <f t="shared" si="7"/>
        <v>0</v>
      </c>
      <c r="M516" s="144"/>
    </row>
    <row r="517" spans="9:13" ht="12.9" x14ac:dyDescent="0.2">
      <c r="I517" s="144"/>
      <c r="K517" s="159">
        <f t="shared" si="6"/>
        <v>0</v>
      </c>
      <c r="L517" s="159">
        <f t="shared" si="7"/>
        <v>0</v>
      </c>
      <c r="M517" s="144"/>
    </row>
    <row r="518" spans="9:13" ht="12.9" x14ac:dyDescent="0.2">
      <c r="I518" s="144"/>
      <c r="K518" s="159">
        <f t="shared" si="6"/>
        <v>0</v>
      </c>
      <c r="L518" s="159">
        <f t="shared" si="7"/>
        <v>0</v>
      </c>
      <c r="M518" s="144"/>
    </row>
    <row r="519" spans="9:13" ht="12.9" x14ac:dyDescent="0.2">
      <c r="I519" s="144"/>
      <c r="K519" s="159">
        <f t="shared" si="6"/>
        <v>0</v>
      </c>
      <c r="L519" s="159">
        <f t="shared" si="7"/>
        <v>0</v>
      </c>
      <c r="M519" s="144"/>
    </row>
    <row r="520" spans="9:13" ht="12.9" x14ac:dyDescent="0.2">
      <c r="I520" s="144"/>
      <c r="K520" s="159">
        <f t="shared" si="6"/>
        <v>0</v>
      </c>
      <c r="L520" s="159">
        <f t="shared" si="7"/>
        <v>0</v>
      </c>
      <c r="M520" s="144"/>
    </row>
    <row r="521" spans="9:13" ht="12.9" x14ac:dyDescent="0.2">
      <c r="I521" s="144"/>
      <c r="K521" s="159">
        <f t="shared" si="6"/>
        <v>0</v>
      </c>
      <c r="L521" s="159">
        <f t="shared" si="7"/>
        <v>0</v>
      </c>
      <c r="M521" s="144"/>
    </row>
    <row r="522" spans="9:13" ht="12.9" x14ac:dyDescent="0.2">
      <c r="I522" s="144"/>
      <c r="K522" s="159">
        <f t="shared" si="6"/>
        <v>0</v>
      </c>
      <c r="L522" s="159">
        <f t="shared" si="7"/>
        <v>0</v>
      </c>
      <c r="M522" s="144"/>
    </row>
    <row r="523" spans="9:13" ht="12.9" x14ac:dyDescent="0.2">
      <c r="I523" s="144"/>
      <c r="K523" s="159">
        <f t="shared" si="6"/>
        <v>0</v>
      </c>
      <c r="L523" s="159">
        <f t="shared" si="7"/>
        <v>0</v>
      </c>
      <c r="M523" s="144"/>
    </row>
    <row r="524" spans="9:13" ht="12.9" x14ac:dyDescent="0.2">
      <c r="I524" s="144"/>
      <c r="K524" s="159">
        <f t="shared" si="6"/>
        <v>0</v>
      </c>
      <c r="L524" s="159">
        <f t="shared" si="7"/>
        <v>0</v>
      </c>
      <c r="M524" s="144"/>
    </row>
    <row r="525" spans="9:13" ht="12.9" x14ac:dyDescent="0.2">
      <c r="I525" s="144"/>
      <c r="K525" s="159">
        <f t="shared" si="6"/>
        <v>0</v>
      </c>
      <c r="L525" s="159">
        <f t="shared" si="7"/>
        <v>0</v>
      </c>
      <c r="M525" s="144"/>
    </row>
    <row r="526" spans="9:13" ht="12.9" x14ac:dyDescent="0.2">
      <c r="I526" s="144"/>
      <c r="K526" s="159">
        <f t="shared" si="6"/>
        <v>0</v>
      </c>
      <c r="L526" s="159">
        <f t="shared" si="7"/>
        <v>0</v>
      </c>
      <c r="M526" s="144"/>
    </row>
    <row r="527" spans="9:13" ht="12.9" x14ac:dyDescent="0.2">
      <c r="I527" s="144"/>
      <c r="K527" s="159">
        <f t="shared" si="6"/>
        <v>0</v>
      </c>
      <c r="L527" s="159">
        <f t="shared" si="7"/>
        <v>0</v>
      </c>
      <c r="M527" s="144"/>
    </row>
    <row r="528" spans="9:13" ht="12.9" x14ac:dyDescent="0.2">
      <c r="I528" s="144"/>
      <c r="K528" s="159">
        <f t="shared" si="6"/>
        <v>0</v>
      </c>
      <c r="L528" s="159">
        <f t="shared" si="7"/>
        <v>0</v>
      </c>
      <c r="M528" s="144"/>
    </row>
    <row r="529" spans="9:13" ht="12.9" x14ac:dyDescent="0.2">
      <c r="I529" s="144"/>
      <c r="K529" s="159">
        <f t="shared" si="6"/>
        <v>0</v>
      </c>
      <c r="L529" s="159">
        <f t="shared" si="7"/>
        <v>0</v>
      </c>
      <c r="M529" s="144"/>
    </row>
    <row r="530" spans="9:13" ht="12.9" x14ac:dyDescent="0.2">
      <c r="I530" s="144"/>
      <c r="K530" s="159">
        <f t="shared" si="6"/>
        <v>0</v>
      </c>
      <c r="L530" s="159">
        <f t="shared" si="7"/>
        <v>0</v>
      </c>
      <c r="M530" s="144"/>
    </row>
    <row r="531" spans="9:13" ht="12.9" x14ac:dyDescent="0.2">
      <c r="I531" s="144"/>
      <c r="K531" s="159">
        <f t="shared" si="6"/>
        <v>0</v>
      </c>
      <c r="L531" s="159">
        <f t="shared" si="7"/>
        <v>0</v>
      </c>
      <c r="M531" s="144"/>
    </row>
    <row r="532" spans="9:13" ht="12.9" x14ac:dyDescent="0.2">
      <c r="I532" s="144"/>
      <c r="K532" s="159">
        <f t="shared" si="6"/>
        <v>0</v>
      </c>
      <c r="L532" s="159">
        <f t="shared" si="7"/>
        <v>0</v>
      </c>
      <c r="M532" s="144"/>
    </row>
    <row r="533" spans="9:13" ht="12.9" x14ac:dyDescent="0.2">
      <c r="I533" s="144"/>
      <c r="K533" s="159">
        <f t="shared" si="6"/>
        <v>0</v>
      </c>
      <c r="L533" s="159">
        <f t="shared" si="7"/>
        <v>0</v>
      </c>
      <c r="M533" s="144"/>
    </row>
    <row r="534" spans="9:13" ht="12.9" x14ac:dyDescent="0.2">
      <c r="I534" s="144"/>
      <c r="K534" s="159">
        <f t="shared" si="6"/>
        <v>0</v>
      </c>
      <c r="L534" s="159">
        <f t="shared" si="7"/>
        <v>0</v>
      </c>
      <c r="M534" s="144"/>
    </row>
    <row r="535" spans="9:13" ht="12.9" x14ac:dyDescent="0.2">
      <c r="I535" s="144"/>
      <c r="K535" s="159">
        <f t="shared" si="6"/>
        <v>0</v>
      </c>
      <c r="L535" s="159">
        <f t="shared" si="7"/>
        <v>0</v>
      </c>
      <c r="M535" s="144"/>
    </row>
    <row r="536" spans="9:13" ht="12.9" x14ac:dyDescent="0.2">
      <c r="I536" s="144"/>
      <c r="K536" s="159">
        <f t="shared" si="6"/>
        <v>0</v>
      </c>
      <c r="L536" s="159">
        <f t="shared" si="7"/>
        <v>0</v>
      </c>
      <c r="M536" s="144"/>
    </row>
    <row r="537" spans="9:13" ht="12.9" x14ac:dyDescent="0.2">
      <c r="I537" s="144"/>
      <c r="K537" s="159">
        <f t="shared" si="6"/>
        <v>0</v>
      </c>
      <c r="L537" s="159">
        <f t="shared" si="7"/>
        <v>0</v>
      </c>
      <c r="M537" s="144"/>
    </row>
    <row r="538" spans="9:13" ht="12.9" x14ac:dyDescent="0.2">
      <c r="I538" s="144"/>
      <c r="K538" s="159">
        <f t="shared" si="6"/>
        <v>0</v>
      </c>
      <c r="L538" s="159">
        <f t="shared" si="7"/>
        <v>0</v>
      </c>
      <c r="M538" s="144"/>
    </row>
    <row r="539" spans="9:13" ht="12.9" x14ac:dyDescent="0.2">
      <c r="I539" s="144"/>
      <c r="K539" s="159">
        <f t="shared" si="6"/>
        <v>0</v>
      </c>
      <c r="L539" s="159">
        <f t="shared" si="7"/>
        <v>0</v>
      </c>
      <c r="M539" s="144"/>
    </row>
    <row r="540" spans="9:13" ht="12.9" x14ac:dyDescent="0.2">
      <c r="I540" s="144"/>
      <c r="K540" s="159">
        <f t="shared" si="6"/>
        <v>0</v>
      </c>
      <c r="L540" s="159">
        <f t="shared" si="7"/>
        <v>0</v>
      </c>
      <c r="M540" s="144"/>
    </row>
    <row r="541" spans="9:13" ht="12.9" x14ac:dyDescent="0.2">
      <c r="I541" s="144"/>
      <c r="K541" s="159">
        <f t="shared" si="6"/>
        <v>0</v>
      </c>
      <c r="L541" s="159">
        <f t="shared" si="7"/>
        <v>0</v>
      </c>
      <c r="M541" s="144"/>
    </row>
    <row r="542" spans="9:13" ht="12.9" x14ac:dyDescent="0.2">
      <c r="I542" s="144"/>
      <c r="K542" s="159">
        <f t="shared" si="6"/>
        <v>0</v>
      </c>
      <c r="L542" s="159">
        <f t="shared" si="7"/>
        <v>0</v>
      </c>
      <c r="M542" s="144"/>
    </row>
    <row r="543" spans="9:13" ht="12.9" x14ac:dyDescent="0.2">
      <c r="I543" s="144"/>
      <c r="K543" s="159">
        <f t="shared" si="6"/>
        <v>0</v>
      </c>
      <c r="L543" s="159">
        <f t="shared" si="7"/>
        <v>0</v>
      </c>
      <c r="M543" s="144"/>
    </row>
    <row r="544" spans="9:13" ht="12.9" x14ac:dyDescent="0.2">
      <c r="I544" s="144"/>
      <c r="K544" s="159">
        <f t="shared" si="6"/>
        <v>0</v>
      </c>
      <c r="L544" s="159">
        <f t="shared" si="7"/>
        <v>0</v>
      </c>
      <c r="M544" s="144"/>
    </row>
    <row r="545" spans="9:13" ht="12.9" x14ac:dyDescent="0.2">
      <c r="I545" s="144"/>
      <c r="K545" s="159">
        <f t="shared" si="6"/>
        <v>0</v>
      </c>
      <c r="L545" s="159">
        <f t="shared" si="7"/>
        <v>0</v>
      </c>
      <c r="M545" s="144"/>
    </row>
    <row r="546" spans="9:13" ht="12.9" x14ac:dyDescent="0.2">
      <c r="I546" s="144"/>
      <c r="K546" s="159">
        <f t="shared" si="6"/>
        <v>0</v>
      </c>
      <c r="L546" s="159">
        <f t="shared" si="7"/>
        <v>0</v>
      </c>
      <c r="M546" s="144"/>
    </row>
    <row r="547" spans="9:13" ht="12.9" x14ac:dyDescent="0.2">
      <c r="I547" s="144"/>
      <c r="K547" s="159">
        <f t="shared" si="6"/>
        <v>0</v>
      </c>
      <c r="L547" s="159">
        <f t="shared" si="7"/>
        <v>0</v>
      </c>
      <c r="M547" s="144"/>
    </row>
    <row r="548" spans="9:13" ht="12.9" x14ac:dyDescent="0.2">
      <c r="I548" s="144"/>
      <c r="K548" s="159">
        <f t="shared" si="6"/>
        <v>0</v>
      </c>
      <c r="L548" s="159">
        <f t="shared" si="7"/>
        <v>0</v>
      </c>
      <c r="M548" s="144"/>
    </row>
    <row r="549" spans="9:13" ht="12.9" x14ac:dyDescent="0.2">
      <c r="I549" s="144"/>
      <c r="K549" s="159">
        <f t="shared" si="6"/>
        <v>0</v>
      </c>
      <c r="L549" s="159">
        <f t="shared" si="7"/>
        <v>0</v>
      </c>
      <c r="M549" s="144"/>
    </row>
    <row r="550" spans="9:13" ht="12.9" x14ac:dyDescent="0.2">
      <c r="I550" s="144"/>
      <c r="K550" s="159">
        <f t="shared" si="6"/>
        <v>0</v>
      </c>
      <c r="L550" s="159">
        <f t="shared" si="7"/>
        <v>0</v>
      </c>
      <c r="M550" s="144"/>
    </row>
    <row r="551" spans="9:13" ht="12.9" x14ac:dyDescent="0.2">
      <c r="I551" s="144"/>
      <c r="K551" s="159">
        <f t="shared" si="6"/>
        <v>0</v>
      </c>
      <c r="L551" s="159">
        <f t="shared" si="7"/>
        <v>0</v>
      </c>
      <c r="M551" s="144"/>
    </row>
    <row r="552" spans="9:13" ht="12.9" x14ac:dyDescent="0.2">
      <c r="I552" s="144"/>
      <c r="K552" s="159">
        <f t="shared" si="6"/>
        <v>0</v>
      </c>
      <c r="L552" s="159">
        <f t="shared" si="7"/>
        <v>0</v>
      </c>
      <c r="M552" s="144"/>
    </row>
    <row r="553" spans="9:13" ht="12.9" x14ac:dyDescent="0.2">
      <c r="I553" s="144"/>
      <c r="K553" s="159">
        <f t="shared" si="6"/>
        <v>0</v>
      </c>
      <c r="L553" s="159">
        <f t="shared" si="7"/>
        <v>0</v>
      </c>
      <c r="M553" s="144"/>
    </row>
    <row r="554" spans="9:13" ht="12.9" x14ac:dyDescent="0.2">
      <c r="I554" s="144"/>
      <c r="K554" s="159">
        <f t="shared" si="6"/>
        <v>0</v>
      </c>
      <c r="L554" s="159">
        <f t="shared" si="7"/>
        <v>0</v>
      </c>
      <c r="M554" s="144"/>
    </row>
    <row r="555" spans="9:13" ht="12.9" x14ac:dyDescent="0.2">
      <c r="I555" s="144"/>
      <c r="K555" s="159">
        <f t="shared" si="6"/>
        <v>0</v>
      </c>
      <c r="L555" s="159">
        <f t="shared" si="7"/>
        <v>0</v>
      </c>
      <c r="M555" s="144"/>
    </row>
    <row r="556" spans="9:13" ht="12.9" x14ac:dyDescent="0.2">
      <c r="I556" s="144"/>
      <c r="K556" s="159">
        <f t="shared" si="6"/>
        <v>0</v>
      </c>
      <c r="L556" s="159">
        <f t="shared" si="7"/>
        <v>0</v>
      </c>
      <c r="M556" s="144"/>
    </row>
    <row r="557" spans="9:13" ht="12.9" x14ac:dyDescent="0.2">
      <c r="I557" s="144"/>
      <c r="K557" s="159">
        <f t="shared" si="6"/>
        <v>0</v>
      </c>
      <c r="L557" s="159">
        <f t="shared" si="7"/>
        <v>0</v>
      </c>
      <c r="M557" s="144"/>
    </row>
    <row r="558" spans="9:13" ht="12.9" x14ac:dyDescent="0.2">
      <c r="I558" s="144"/>
      <c r="K558" s="159">
        <f t="shared" si="6"/>
        <v>0</v>
      </c>
      <c r="L558" s="159">
        <f t="shared" si="7"/>
        <v>0</v>
      </c>
      <c r="M558" s="144"/>
    </row>
    <row r="559" spans="9:13" ht="12.9" x14ac:dyDescent="0.2">
      <c r="I559" s="144"/>
      <c r="K559" s="159">
        <f t="shared" si="6"/>
        <v>0</v>
      </c>
      <c r="L559" s="159">
        <f t="shared" si="7"/>
        <v>0</v>
      </c>
      <c r="M559" s="144"/>
    </row>
    <row r="560" spans="9:13" ht="12.9" x14ac:dyDescent="0.2">
      <c r="I560" s="144"/>
      <c r="K560" s="159">
        <f t="shared" si="6"/>
        <v>0</v>
      </c>
      <c r="L560" s="159">
        <f t="shared" si="7"/>
        <v>0</v>
      </c>
      <c r="M560" s="144"/>
    </row>
    <row r="561" spans="9:13" ht="12.9" x14ac:dyDescent="0.2">
      <c r="I561" s="144"/>
      <c r="K561" s="159">
        <f t="shared" si="6"/>
        <v>0</v>
      </c>
      <c r="L561" s="159">
        <f t="shared" si="7"/>
        <v>0</v>
      </c>
      <c r="M561" s="144"/>
    </row>
    <row r="562" spans="9:13" ht="12.9" x14ac:dyDescent="0.2">
      <c r="I562" s="144"/>
      <c r="K562" s="159">
        <f t="shared" si="6"/>
        <v>0</v>
      </c>
      <c r="L562" s="159">
        <f t="shared" si="7"/>
        <v>0</v>
      </c>
      <c r="M562" s="144"/>
    </row>
    <row r="563" spans="9:13" ht="12.9" x14ac:dyDescent="0.2">
      <c r="I563" s="144"/>
      <c r="K563" s="159">
        <f t="shared" si="6"/>
        <v>0</v>
      </c>
      <c r="L563" s="159">
        <f t="shared" si="7"/>
        <v>0</v>
      </c>
      <c r="M563" s="144"/>
    </row>
    <row r="564" spans="9:13" ht="12.9" x14ac:dyDescent="0.2">
      <c r="I564" s="144"/>
      <c r="K564" s="159">
        <f t="shared" si="6"/>
        <v>0</v>
      </c>
      <c r="L564" s="159">
        <f t="shared" si="7"/>
        <v>0</v>
      </c>
      <c r="M564" s="144"/>
    </row>
    <row r="565" spans="9:13" ht="12.9" x14ac:dyDescent="0.2">
      <c r="I565" s="144"/>
      <c r="K565" s="159">
        <f t="shared" si="6"/>
        <v>0</v>
      </c>
      <c r="L565" s="159">
        <f t="shared" si="7"/>
        <v>0</v>
      </c>
      <c r="M565" s="144"/>
    </row>
    <row r="566" spans="9:13" ht="12.9" x14ac:dyDescent="0.2">
      <c r="I566" s="144"/>
      <c r="K566" s="159">
        <f t="shared" si="6"/>
        <v>0</v>
      </c>
      <c r="L566" s="159">
        <f t="shared" si="7"/>
        <v>0</v>
      </c>
      <c r="M566" s="144"/>
    </row>
    <row r="567" spans="9:13" ht="12.9" x14ac:dyDescent="0.2">
      <c r="I567" s="144"/>
      <c r="K567" s="159">
        <f t="shared" si="6"/>
        <v>0</v>
      </c>
      <c r="L567" s="159">
        <f t="shared" si="7"/>
        <v>0</v>
      </c>
      <c r="M567" s="144"/>
    </row>
    <row r="568" spans="9:13" ht="12.9" x14ac:dyDescent="0.2">
      <c r="I568" s="144"/>
      <c r="K568" s="159">
        <f t="shared" si="6"/>
        <v>0</v>
      </c>
      <c r="L568" s="159">
        <f t="shared" si="7"/>
        <v>0</v>
      </c>
      <c r="M568" s="144"/>
    </row>
    <row r="569" spans="9:13" ht="12.9" x14ac:dyDescent="0.2">
      <c r="I569" s="144"/>
      <c r="K569" s="159">
        <f t="shared" si="6"/>
        <v>0</v>
      </c>
      <c r="L569" s="159">
        <f t="shared" si="7"/>
        <v>0</v>
      </c>
      <c r="M569" s="144"/>
    </row>
    <row r="570" spans="9:13" ht="12.9" x14ac:dyDescent="0.2">
      <c r="I570" s="144"/>
      <c r="K570" s="159">
        <f t="shared" si="6"/>
        <v>0</v>
      </c>
      <c r="L570" s="159">
        <f t="shared" si="7"/>
        <v>0</v>
      </c>
      <c r="M570" s="144"/>
    </row>
    <row r="571" spans="9:13" ht="12.9" x14ac:dyDescent="0.2">
      <c r="I571" s="144"/>
      <c r="K571" s="159">
        <f t="shared" si="6"/>
        <v>0</v>
      </c>
      <c r="L571" s="159">
        <f t="shared" si="7"/>
        <v>0</v>
      </c>
      <c r="M571" s="144"/>
    </row>
    <row r="572" spans="9:13" ht="12.9" x14ac:dyDescent="0.2">
      <c r="I572" s="144"/>
      <c r="K572" s="159">
        <f t="shared" si="6"/>
        <v>0</v>
      </c>
      <c r="L572" s="159">
        <f t="shared" si="7"/>
        <v>0</v>
      </c>
      <c r="M572" s="144"/>
    </row>
    <row r="573" spans="9:13" ht="12.9" x14ac:dyDescent="0.2">
      <c r="I573" s="144"/>
      <c r="K573" s="159">
        <f t="shared" si="6"/>
        <v>0</v>
      </c>
      <c r="L573" s="159">
        <f t="shared" si="7"/>
        <v>0</v>
      </c>
      <c r="M573" s="144"/>
    </row>
    <row r="574" spans="9:13" ht="12.9" x14ac:dyDescent="0.2">
      <c r="I574" s="144"/>
      <c r="K574" s="159">
        <f t="shared" si="6"/>
        <v>0</v>
      </c>
      <c r="L574" s="159">
        <f t="shared" si="7"/>
        <v>0</v>
      </c>
      <c r="M574" s="144"/>
    </row>
    <row r="575" spans="9:13" ht="12.9" x14ac:dyDescent="0.2">
      <c r="I575" s="144"/>
      <c r="K575" s="159">
        <f t="shared" si="6"/>
        <v>0</v>
      </c>
      <c r="L575" s="159">
        <f t="shared" si="7"/>
        <v>0</v>
      </c>
      <c r="M575" s="144"/>
    </row>
    <row r="576" spans="9:13" ht="12.9" x14ac:dyDescent="0.2">
      <c r="I576" s="144"/>
      <c r="K576" s="159">
        <f t="shared" si="6"/>
        <v>0</v>
      </c>
      <c r="L576" s="159">
        <f t="shared" si="7"/>
        <v>0</v>
      </c>
      <c r="M576" s="144"/>
    </row>
    <row r="577" spans="9:13" ht="12.9" x14ac:dyDescent="0.2">
      <c r="I577" s="144"/>
      <c r="K577" s="159">
        <f t="shared" si="6"/>
        <v>0</v>
      </c>
      <c r="L577" s="159">
        <f t="shared" si="7"/>
        <v>0</v>
      </c>
      <c r="M577" s="144"/>
    </row>
    <row r="578" spans="9:13" ht="12.9" x14ac:dyDescent="0.2">
      <c r="I578" s="144"/>
      <c r="K578" s="159">
        <f t="shared" si="6"/>
        <v>0</v>
      </c>
      <c r="L578" s="159">
        <f t="shared" si="7"/>
        <v>0</v>
      </c>
      <c r="M578" s="144"/>
    </row>
    <row r="579" spans="9:13" ht="12.9" x14ac:dyDescent="0.2">
      <c r="I579" s="144"/>
      <c r="K579" s="159">
        <f t="shared" si="6"/>
        <v>0</v>
      </c>
      <c r="L579" s="159">
        <f t="shared" si="7"/>
        <v>0</v>
      </c>
      <c r="M579" s="144"/>
    </row>
    <row r="580" spans="9:13" ht="12.9" x14ac:dyDescent="0.2">
      <c r="I580" s="144"/>
      <c r="K580" s="159">
        <f t="shared" si="6"/>
        <v>0</v>
      </c>
      <c r="L580" s="159">
        <f t="shared" si="7"/>
        <v>0</v>
      </c>
      <c r="M580" s="144"/>
    </row>
    <row r="581" spans="9:13" ht="12.9" x14ac:dyDescent="0.2">
      <c r="I581" s="144"/>
      <c r="K581" s="159">
        <f t="shared" si="6"/>
        <v>0</v>
      </c>
      <c r="L581" s="159">
        <f t="shared" si="7"/>
        <v>0</v>
      </c>
      <c r="M581" s="144"/>
    </row>
    <row r="582" spans="9:13" ht="12.9" x14ac:dyDescent="0.2">
      <c r="I582" s="144"/>
      <c r="K582" s="159">
        <f t="shared" si="6"/>
        <v>0</v>
      </c>
      <c r="L582" s="159">
        <f t="shared" si="7"/>
        <v>0</v>
      </c>
      <c r="M582" s="144"/>
    </row>
    <row r="583" spans="9:13" ht="12.9" x14ac:dyDescent="0.2">
      <c r="I583" s="144"/>
      <c r="K583" s="159">
        <f t="shared" si="6"/>
        <v>0</v>
      </c>
      <c r="L583" s="159">
        <f t="shared" si="7"/>
        <v>0</v>
      </c>
      <c r="M583" s="144"/>
    </row>
    <row r="584" spans="9:13" ht="12.9" x14ac:dyDescent="0.2">
      <c r="I584" s="144"/>
      <c r="K584" s="159">
        <f t="shared" si="6"/>
        <v>0</v>
      </c>
      <c r="L584" s="159">
        <f t="shared" si="7"/>
        <v>0</v>
      </c>
      <c r="M584" s="144"/>
    </row>
    <row r="585" spans="9:13" ht="12.9" x14ac:dyDescent="0.2">
      <c r="I585" s="144"/>
      <c r="K585" s="159">
        <f t="shared" si="6"/>
        <v>0</v>
      </c>
      <c r="L585" s="159">
        <f t="shared" si="7"/>
        <v>0</v>
      </c>
      <c r="M585" s="144"/>
    </row>
    <row r="586" spans="9:13" ht="12.9" x14ac:dyDescent="0.2">
      <c r="I586" s="144"/>
      <c r="K586" s="159">
        <f t="shared" si="6"/>
        <v>0</v>
      </c>
      <c r="L586" s="159">
        <f t="shared" si="7"/>
        <v>0</v>
      </c>
      <c r="M586" s="144"/>
    </row>
    <row r="587" spans="9:13" ht="12.9" x14ac:dyDescent="0.2">
      <c r="I587" s="144"/>
      <c r="K587" s="159">
        <f t="shared" si="6"/>
        <v>0</v>
      </c>
      <c r="L587" s="159">
        <f t="shared" si="7"/>
        <v>0</v>
      </c>
      <c r="M587" s="144"/>
    </row>
    <row r="588" spans="9:13" ht="12.9" x14ac:dyDescent="0.2">
      <c r="I588" s="144"/>
      <c r="K588" s="159">
        <f t="shared" si="6"/>
        <v>0</v>
      </c>
      <c r="L588" s="159">
        <f t="shared" si="7"/>
        <v>0</v>
      </c>
      <c r="M588" s="144"/>
    </row>
    <row r="589" spans="9:13" ht="12.9" x14ac:dyDescent="0.2">
      <c r="I589" s="144"/>
      <c r="K589" s="159">
        <f t="shared" si="6"/>
        <v>0</v>
      </c>
      <c r="L589" s="159">
        <f t="shared" si="7"/>
        <v>0</v>
      </c>
      <c r="M589" s="144"/>
    </row>
    <row r="590" spans="9:13" ht="12.9" x14ac:dyDescent="0.2">
      <c r="I590" s="144"/>
      <c r="K590" s="159">
        <f t="shared" si="6"/>
        <v>0</v>
      </c>
      <c r="L590" s="159">
        <f t="shared" si="7"/>
        <v>0</v>
      </c>
      <c r="M590" s="144"/>
    </row>
    <row r="591" spans="9:13" ht="12.9" x14ac:dyDescent="0.2">
      <c r="I591" s="144"/>
      <c r="K591" s="159">
        <f t="shared" si="6"/>
        <v>0</v>
      </c>
      <c r="L591" s="159">
        <f t="shared" si="7"/>
        <v>0</v>
      </c>
      <c r="M591" s="144"/>
    </row>
    <row r="592" spans="9:13" ht="12.9" x14ac:dyDescent="0.2">
      <c r="I592" s="144"/>
      <c r="K592" s="159">
        <f t="shared" si="6"/>
        <v>0</v>
      </c>
      <c r="L592" s="159">
        <f t="shared" si="7"/>
        <v>0</v>
      </c>
      <c r="M592" s="144"/>
    </row>
    <row r="593" spans="9:13" ht="12.9" x14ac:dyDescent="0.2">
      <c r="I593" s="144"/>
      <c r="K593" s="159">
        <f t="shared" si="6"/>
        <v>0</v>
      </c>
      <c r="L593" s="159">
        <f t="shared" si="7"/>
        <v>0</v>
      </c>
      <c r="M593" s="144"/>
    </row>
    <row r="594" spans="9:13" ht="12.9" x14ac:dyDescent="0.2">
      <c r="I594" s="144"/>
      <c r="K594" s="159">
        <f t="shared" si="6"/>
        <v>0</v>
      </c>
      <c r="L594" s="159">
        <f t="shared" si="7"/>
        <v>0</v>
      </c>
      <c r="M594" s="144"/>
    </row>
    <row r="595" spans="9:13" ht="12.9" x14ac:dyDescent="0.2">
      <c r="I595" s="144"/>
      <c r="K595" s="159">
        <f t="shared" si="6"/>
        <v>0</v>
      </c>
      <c r="L595" s="159">
        <f t="shared" si="7"/>
        <v>0</v>
      </c>
      <c r="M595" s="144"/>
    </row>
    <row r="596" spans="9:13" ht="12.9" x14ac:dyDescent="0.2">
      <c r="I596" s="144"/>
      <c r="K596" s="159">
        <f t="shared" si="6"/>
        <v>0</v>
      </c>
      <c r="L596" s="159">
        <f t="shared" si="7"/>
        <v>0</v>
      </c>
      <c r="M596" s="144"/>
    </row>
    <row r="597" spans="9:13" ht="12.9" x14ac:dyDescent="0.2">
      <c r="I597" s="144"/>
      <c r="K597" s="159">
        <f t="shared" si="6"/>
        <v>0</v>
      </c>
      <c r="L597" s="159">
        <f t="shared" si="7"/>
        <v>0</v>
      </c>
      <c r="M597" s="144"/>
    </row>
    <row r="598" spans="9:13" ht="12.9" x14ac:dyDescent="0.2">
      <c r="I598" s="144"/>
      <c r="K598" s="159">
        <f t="shared" si="6"/>
        <v>0</v>
      </c>
      <c r="L598" s="159">
        <f t="shared" si="7"/>
        <v>0</v>
      </c>
      <c r="M598" s="144"/>
    </row>
    <row r="599" spans="9:13" ht="12.9" x14ac:dyDescent="0.2">
      <c r="I599" s="144"/>
      <c r="K599" s="159">
        <f t="shared" si="6"/>
        <v>0</v>
      </c>
      <c r="L599" s="159">
        <f t="shared" si="7"/>
        <v>0</v>
      </c>
      <c r="M599" s="144"/>
    </row>
    <row r="600" spans="9:13" ht="12.9" x14ac:dyDescent="0.2">
      <c r="I600" s="144"/>
      <c r="K600" s="159">
        <f t="shared" si="6"/>
        <v>0</v>
      </c>
      <c r="L600" s="159">
        <f t="shared" si="7"/>
        <v>0</v>
      </c>
      <c r="M600" s="144"/>
    </row>
    <row r="601" spans="9:13" ht="12.9" x14ac:dyDescent="0.2">
      <c r="I601" s="144"/>
      <c r="K601" s="159">
        <f t="shared" si="6"/>
        <v>0</v>
      </c>
      <c r="L601" s="159">
        <f t="shared" si="7"/>
        <v>0</v>
      </c>
      <c r="M601" s="144"/>
    </row>
    <row r="602" spans="9:13" ht="12.9" x14ac:dyDescent="0.2">
      <c r="I602" s="144"/>
      <c r="K602" s="159">
        <f t="shared" si="6"/>
        <v>0</v>
      </c>
      <c r="L602" s="159">
        <f t="shared" si="7"/>
        <v>0</v>
      </c>
      <c r="M602" s="144"/>
    </row>
    <row r="603" spans="9:13" ht="12.9" x14ac:dyDescent="0.2">
      <c r="I603" s="144"/>
      <c r="K603" s="159">
        <f t="shared" si="6"/>
        <v>0</v>
      </c>
      <c r="L603" s="159">
        <f t="shared" si="7"/>
        <v>0</v>
      </c>
      <c r="M603" s="144"/>
    </row>
    <row r="604" spans="9:13" ht="12.9" x14ac:dyDescent="0.2">
      <c r="I604" s="144"/>
      <c r="K604" s="159">
        <f t="shared" si="6"/>
        <v>0</v>
      </c>
      <c r="L604" s="159">
        <f t="shared" si="7"/>
        <v>0</v>
      </c>
      <c r="M604" s="144"/>
    </row>
    <row r="605" spans="9:13" ht="12.9" x14ac:dyDescent="0.2">
      <c r="I605" s="144"/>
      <c r="K605" s="159">
        <f t="shared" si="6"/>
        <v>0</v>
      </c>
      <c r="L605" s="159">
        <f t="shared" si="7"/>
        <v>0</v>
      </c>
      <c r="M605" s="144"/>
    </row>
    <row r="606" spans="9:13" ht="12.9" x14ac:dyDescent="0.2">
      <c r="I606" s="144"/>
      <c r="K606" s="159">
        <f t="shared" si="6"/>
        <v>0</v>
      </c>
      <c r="L606" s="159">
        <f t="shared" si="7"/>
        <v>0</v>
      </c>
      <c r="M606" s="144"/>
    </row>
    <row r="607" spans="9:13" ht="12.9" x14ac:dyDescent="0.2">
      <c r="I607" s="144"/>
      <c r="K607" s="159">
        <f t="shared" si="6"/>
        <v>0</v>
      </c>
      <c r="L607" s="159">
        <f t="shared" si="7"/>
        <v>0</v>
      </c>
      <c r="M607" s="144"/>
    </row>
    <row r="608" spans="9:13" ht="12.9" x14ac:dyDescent="0.2">
      <c r="I608" s="144"/>
      <c r="K608" s="159">
        <f t="shared" si="6"/>
        <v>0</v>
      </c>
      <c r="L608" s="159">
        <f t="shared" si="7"/>
        <v>0</v>
      </c>
      <c r="M608" s="144"/>
    </row>
    <row r="609" spans="9:13" ht="12.9" x14ac:dyDescent="0.2">
      <c r="I609" s="144"/>
      <c r="K609" s="159">
        <f t="shared" si="6"/>
        <v>0</v>
      </c>
      <c r="L609" s="159">
        <f t="shared" si="7"/>
        <v>0</v>
      </c>
      <c r="M609" s="144"/>
    </row>
    <row r="610" spans="9:13" ht="12.9" x14ac:dyDescent="0.2">
      <c r="I610" s="144"/>
      <c r="K610" s="159">
        <f t="shared" si="6"/>
        <v>0</v>
      </c>
      <c r="L610" s="159">
        <f t="shared" si="7"/>
        <v>0</v>
      </c>
      <c r="M610" s="144"/>
    </row>
    <row r="611" spans="9:13" ht="12.9" x14ac:dyDescent="0.2">
      <c r="I611" s="144"/>
      <c r="K611" s="159">
        <f t="shared" si="6"/>
        <v>0</v>
      </c>
      <c r="L611" s="159">
        <f t="shared" si="7"/>
        <v>0</v>
      </c>
      <c r="M611" s="144"/>
    </row>
    <row r="612" spans="9:13" ht="12.9" x14ac:dyDescent="0.2">
      <c r="I612" s="144"/>
      <c r="K612" s="159">
        <f t="shared" si="6"/>
        <v>0</v>
      </c>
      <c r="L612" s="159">
        <f t="shared" si="7"/>
        <v>0</v>
      </c>
      <c r="M612" s="144"/>
    </row>
    <row r="613" spans="9:13" ht="12.9" x14ac:dyDescent="0.2">
      <c r="I613" s="144"/>
      <c r="K613" s="159">
        <f t="shared" si="6"/>
        <v>0</v>
      </c>
      <c r="L613" s="159">
        <f t="shared" si="7"/>
        <v>0</v>
      </c>
      <c r="M613" s="144"/>
    </row>
    <row r="614" spans="9:13" ht="12.9" x14ac:dyDescent="0.2">
      <c r="I614" s="144"/>
      <c r="K614" s="159">
        <f t="shared" si="6"/>
        <v>0</v>
      </c>
      <c r="L614" s="159">
        <f t="shared" si="7"/>
        <v>0</v>
      </c>
      <c r="M614" s="144"/>
    </row>
    <row r="615" spans="9:13" ht="12.9" x14ac:dyDescent="0.2">
      <c r="I615" s="144"/>
      <c r="K615" s="159">
        <f t="shared" si="6"/>
        <v>0</v>
      </c>
      <c r="L615" s="159">
        <f t="shared" si="7"/>
        <v>0</v>
      </c>
      <c r="M615" s="144"/>
    </row>
    <row r="616" spans="9:13" ht="12.9" x14ac:dyDescent="0.2">
      <c r="I616" s="144"/>
      <c r="K616" s="159">
        <f t="shared" si="6"/>
        <v>0</v>
      </c>
      <c r="L616" s="159">
        <f t="shared" si="7"/>
        <v>0</v>
      </c>
      <c r="M616" s="144"/>
    </row>
    <row r="617" spans="9:13" ht="12.9" x14ac:dyDescent="0.2">
      <c r="I617" s="144"/>
      <c r="K617" s="159">
        <f t="shared" si="6"/>
        <v>0</v>
      </c>
      <c r="L617" s="159">
        <f t="shared" si="7"/>
        <v>0</v>
      </c>
      <c r="M617" s="144"/>
    </row>
    <row r="618" spans="9:13" ht="12.9" x14ac:dyDescent="0.2">
      <c r="I618" s="144"/>
      <c r="K618" s="159">
        <f t="shared" si="6"/>
        <v>0</v>
      </c>
      <c r="L618" s="159">
        <f t="shared" si="7"/>
        <v>0</v>
      </c>
      <c r="M618" s="144"/>
    </row>
    <row r="619" spans="9:13" ht="12.9" x14ac:dyDescent="0.2">
      <c r="I619" s="144"/>
      <c r="K619" s="159">
        <f t="shared" si="6"/>
        <v>0</v>
      </c>
      <c r="L619" s="159">
        <f t="shared" si="7"/>
        <v>0</v>
      </c>
      <c r="M619" s="144"/>
    </row>
    <row r="620" spans="9:13" ht="12.9" x14ac:dyDescent="0.2">
      <c r="I620" s="144"/>
      <c r="K620" s="159">
        <f t="shared" si="6"/>
        <v>0</v>
      </c>
      <c r="L620" s="159">
        <f t="shared" si="7"/>
        <v>0</v>
      </c>
      <c r="M620" s="144"/>
    </row>
    <row r="621" spans="9:13" ht="12.9" x14ac:dyDescent="0.2">
      <c r="I621" s="144"/>
      <c r="K621" s="159">
        <f t="shared" si="6"/>
        <v>0</v>
      </c>
      <c r="L621" s="159">
        <f t="shared" si="7"/>
        <v>0</v>
      </c>
      <c r="M621" s="144"/>
    </row>
    <row r="622" spans="9:13" ht="12.9" x14ac:dyDescent="0.2">
      <c r="I622" s="144"/>
      <c r="K622" s="159">
        <f t="shared" si="6"/>
        <v>0</v>
      </c>
      <c r="L622" s="159">
        <f t="shared" si="7"/>
        <v>0</v>
      </c>
      <c r="M622" s="144"/>
    </row>
    <row r="623" spans="9:13" ht="12.9" x14ac:dyDescent="0.2">
      <c r="I623" s="144"/>
      <c r="K623" s="159">
        <f t="shared" si="6"/>
        <v>0</v>
      </c>
      <c r="L623" s="159">
        <f t="shared" si="7"/>
        <v>0</v>
      </c>
      <c r="M623" s="144"/>
    </row>
    <row r="624" spans="9:13" ht="12.9" x14ac:dyDescent="0.2">
      <c r="I624" s="144"/>
      <c r="K624" s="159">
        <f t="shared" si="6"/>
        <v>0</v>
      </c>
      <c r="L624" s="159">
        <f t="shared" si="7"/>
        <v>0</v>
      </c>
      <c r="M624" s="144"/>
    </row>
    <row r="625" spans="9:13" ht="12.9" x14ac:dyDescent="0.2">
      <c r="I625" s="144"/>
      <c r="K625" s="159">
        <f t="shared" si="6"/>
        <v>0</v>
      </c>
      <c r="L625" s="159">
        <f t="shared" si="7"/>
        <v>0</v>
      </c>
      <c r="M625" s="144"/>
    </row>
    <row r="626" spans="9:13" ht="12.9" x14ac:dyDescent="0.2">
      <c r="I626" s="144"/>
      <c r="K626" s="159">
        <f t="shared" si="6"/>
        <v>0</v>
      </c>
      <c r="L626" s="159">
        <f t="shared" si="7"/>
        <v>0</v>
      </c>
      <c r="M626" s="144"/>
    </row>
    <row r="627" spans="9:13" ht="12.9" x14ac:dyDescent="0.2">
      <c r="I627" s="144"/>
      <c r="K627" s="159">
        <f t="shared" si="6"/>
        <v>0</v>
      </c>
      <c r="L627" s="159">
        <f t="shared" si="7"/>
        <v>0</v>
      </c>
      <c r="M627" s="144"/>
    </row>
    <row r="628" spans="9:13" ht="12.9" x14ac:dyDescent="0.2">
      <c r="I628" s="144"/>
      <c r="K628" s="159">
        <f t="shared" si="6"/>
        <v>0</v>
      </c>
      <c r="L628" s="159">
        <f t="shared" si="7"/>
        <v>0</v>
      </c>
      <c r="M628" s="144"/>
    </row>
    <row r="629" spans="9:13" ht="12.9" x14ac:dyDescent="0.2">
      <c r="I629" s="144"/>
      <c r="K629" s="159">
        <f t="shared" si="6"/>
        <v>0</v>
      </c>
      <c r="L629" s="159">
        <f t="shared" si="7"/>
        <v>0</v>
      </c>
      <c r="M629" s="144"/>
    </row>
    <row r="630" spans="9:13" ht="12.9" x14ac:dyDescent="0.2">
      <c r="I630" s="144"/>
      <c r="K630" s="159">
        <f t="shared" si="6"/>
        <v>0</v>
      </c>
      <c r="L630" s="159">
        <f t="shared" si="7"/>
        <v>0</v>
      </c>
      <c r="M630" s="144"/>
    </row>
    <row r="631" spans="9:13" ht="12.9" x14ac:dyDescent="0.2">
      <c r="I631" s="144"/>
      <c r="K631" s="159">
        <f t="shared" si="6"/>
        <v>0</v>
      </c>
      <c r="L631" s="159">
        <f t="shared" si="7"/>
        <v>0</v>
      </c>
      <c r="M631" s="144"/>
    </row>
    <row r="632" spans="9:13" ht="12.9" x14ac:dyDescent="0.2">
      <c r="I632" s="144"/>
      <c r="K632" s="159">
        <f t="shared" si="6"/>
        <v>0</v>
      </c>
      <c r="L632" s="159">
        <f t="shared" si="7"/>
        <v>0</v>
      </c>
      <c r="M632" s="144"/>
    </row>
    <row r="633" spans="9:13" ht="12.9" x14ac:dyDescent="0.2">
      <c r="I633" s="144"/>
      <c r="K633" s="159">
        <f t="shared" si="6"/>
        <v>0</v>
      </c>
      <c r="L633" s="159">
        <f t="shared" si="7"/>
        <v>0</v>
      </c>
      <c r="M633" s="144"/>
    </row>
    <row r="634" spans="9:13" ht="12.9" x14ac:dyDescent="0.2">
      <c r="I634" s="144"/>
      <c r="K634" s="159">
        <f t="shared" si="6"/>
        <v>0</v>
      </c>
      <c r="L634" s="159">
        <f t="shared" si="7"/>
        <v>0</v>
      </c>
      <c r="M634" s="144"/>
    </row>
    <row r="635" spans="9:13" ht="12.9" x14ac:dyDescent="0.2">
      <c r="I635" s="144"/>
      <c r="K635" s="159">
        <f t="shared" si="6"/>
        <v>0</v>
      </c>
      <c r="L635" s="159">
        <f t="shared" si="7"/>
        <v>0</v>
      </c>
      <c r="M635" s="144"/>
    </row>
    <row r="636" spans="9:13" ht="12.9" x14ac:dyDescent="0.2">
      <c r="I636" s="144"/>
      <c r="K636" s="159">
        <f t="shared" si="6"/>
        <v>0</v>
      </c>
      <c r="L636" s="159">
        <f t="shared" si="7"/>
        <v>0</v>
      </c>
      <c r="M636" s="144"/>
    </row>
    <row r="637" spans="9:13" ht="12.9" x14ac:dyDescent="0.2">
      <c r="I637" s="144"/>
      <c r="K637" s="159">
        <f t="shared" si="6"/>
        <v>0</v>
      </c>
      <c r="L637" s="159">
        <f t="shared" si="7"/>
        <v>0</v>
      </c>
      <c r="M637" s="144"/>
    </row>
    <row r="638" spans="9:13" ht="12.9" x14ac:dyDescent="0.2">
      <c r="I638" s="144"/>
      <c r="K638" s="159">
        <f t="shared" si="6"/>
        <v>0</v>
      </c>
      <c r="L638" s="159">
        <f t="shared" si="7"/>
        <v>0</v>
      </c>
      <c r="M638" s="144"/>
    </row>
    <row r="639" spans="9:13" ht="12.9" x14ac:dyDescent="0.2">
      <c r="I639" s="144"/>
      <c r="K639" s="159">
        <f t="shared" si="6"/>
        <v>0</v>
      </c>
      <c r="L639" s="159">
        <f t="shared" si="7"/>
        <v>0</v>
      </c>
      <c r="M639" s="144"/>
    </row>
    <row r="640" spans="9:13" ht="12.9" x14ac:dyDescent="0.2">
      <c r="I640" s="144"/>
      <c r="K640" s="159">
        <f t="shared" si="6"/>
        <v>0</v>
      </c>
      <c r="L640" s="159">
        <f t="shared" si="7"/>
        <v>0</v>
      </c>
      <c r="M640" s="144"/>
    </row>
    <row r="641" spans="9:13" ht="12.9" x14ac:dyDescent="0.2">
      <c r="I641" s="144"/>
      <c r="K641" s="159">
        <f t="shared" si="6"/>
        <v>0</v>
      </c>
      <c r="L641" s="159">
        <f t="shared" si="7"/>
        <v>0</v>
      </c>
      <c r="M641" s="144"/>
    </row>
    <row r="642" spans="9:13" ht="12.9" x14ac:dyDescent="0.2">
      <c r="I642" s="144"/>
      <c r="K642" s="159">
        <f t="shared" si="6"/>
        <v>0</v>
      </c>
      <c r="L642" s="159">
        <f t="shared" si="7"/>
        <v>0</v>
      </c>
      <c r="M642" s="144"/>
    </row>
    <row r="643" spans="9:13" ht="12.9" x14ac:dyDescent="0.2">
      <c r="I643" s="144"/>
      <c r="K643" s="159">
        <f t="shared" si="6"/>
        <v>0</v>
      </c>
      <c r="L643" s="159">
        <f t="shared" si="7"/>
        <v>0</v>
      </c>
      <c r="M643" s="144"/>
    </row>
    <row r="644" spans="9:13" ht="12.9" x14ac:dyDescent="0.2">
      <c r="I644" s="144"/>
      <c r="K644" s="159">
        <f t="shared" si="6"/>
        <v>0</v>
      </c>
      <c r="L644" s="159">
        <f t="shared" si="7"/>
        <v>0</v>
      </c>
      <c r="M644" s="144"/>
    </row>
    <row r="645" spans="9:13" ht="12.9" x14ac:dyDescent="0.2">
      <c r="I645" s="144"/>
      <c r="K645" s="159">
        <f t="shared" si="6"/>
        <v>0</v>
      </c>
      <c r="L645" s="159">
        <f t="shared" si="7"/>
        <v>0</v>
      </c>
      <c r="M645" s="144"/>
    </row>
    <row r="646" spans="9:13" ht="12.9" x14ac:dyDescent="0.2">
      <c r="I646" s="144"/>
      <c r="K646" s="159">
        <f t="shared" si="6"/>
        <v>0</v>
      </c>
      <c r="L646" s="159">
        <f t="shared" si="7"/>
        <v>0</v>
      </c>
      <c r="M646" s="144"/>
    </row>
    <row r="647" spans="9:13" ht="12.9" x14ac:dyDescent="0.2">
      <c r="I647" s="144"/>
      <c r="K647" s="159">
        <f t="shared" si="6"/>
        <v>0</v>
      </c>
      <c r="L647" s="159">
        <f t="shared" si="7"/>
        <v>0</v>
      </c>
      <c r="M647" s="144"/>
    </row>
    <row r="648" spans="9:13" ht="12.9" x14ac:dyDescent="0.2">
      <c r="I648" s="144"/>
      <c r="K648" s="159">
        <f t="shared" si="6"/>
        <v>0</v>
      </c>
      <c r="L648" s="159">
        <f t="shared" si="7"/>
        <v>0</v>
      </c>
      <c r="M648" s="144"/>
    </row>
    <row r="649" spans="9:13" ht="12.9" x14ac:dyDescent="0.2">
      <c r="I649" s="144"/>
      <c r="K649" s="159">
        <f t="shared" si="6"/>
        <v>0</v>
      </c>
      <c r="L649" s="159">
        <f t="shared" si="7"/>
        <v>0</v>
      </c>
      <c r="M649" s="144"/>
    </row>
    <row r="650" spans="9:13" ht="12.9" x14ac:dyDescent="0.2">
      <c r="I650" s="144"/>
      <c r="K650" s="159">
        <f t="shared" si="6"/>
        <v>0</v>
      </c>
      <c r="L650" s="159">
        <f t="shared" si="7"/>
        <v>0</v>
      </c>
      <c r="M650" s="144"/>
    </row>
    <row r="651" spans="9:13" ht="12.9" x14ac:dyDescent="0.2">
      <c r="I651" s="144"/>
      <c r="K651" s="159">
        <f t="shared" si="6"/>
        <v>0</v>
      </c>
      <c r="L651" s="159">
        <f t="shared" si="7"/>
        <v>0</v>
      </c>
      <c r="M651" s="144"/>
    </row>
    <row r="652" spans="9:13" ht="12.9" x14ac:dyDescent="0.2">
      <c r="I652" s="144"/>
      <c r="K652" s="159">
        <f t="shared" si="6"/>
        <v>0</v>
      </c>
      <c r="L652" s="159">
        <f t="shared" si="7"/>
        <v>0</v>
      </c>
      <c r="M652" s="144"/>
    </row>
    <row r="653" spans="9:13" ht="12.9" x14ac:dyDescent="0.2">
      <c r="I653" s="144"/>
      <c r="K653" s="159">
        <f t="shared" si="6"/>
        <v>0</v>
      </c>
      <c r="L653" s="159">
        <f t="shared" si="7"/>
        <v>0</v>
      </c>
      <c r="M653" s="144"/>
    </row>
    <row r="654" spans="9:13" ht="12.9" x14ac:dyDescent="0.2">
      <c r="I654" s="144"/>
      <c r="K654" s="159">
        <f t="shared" si="6"/>
        <v>0</v>
      </c>
      <c r="L654" s="159">
        <f t="shared" si="7"/>
        <v>0</v>
      </c>
      <c r="M654" s="144"/>
    </row>
    <row r="655" spans="9:13" ht="12.9" x14ac:dyDescent="0.2">
      <c r="I655" s="144"/>
      <c r="K655" s="159">
        <f t="shared" si="6"/>
        <v>0</v>
      </c>
      <c r="L655" s="159">
        <f t="shared" si="7"/>
        <v>0</v>
      </c>
      <c r="M655" s="144"/>
    </row>
    <row r="656" spans="9:13" ht="12.9" x14ac:dyDescent="0.2">
      <c r="I656" s="144"/>
      <c r="K656" s="159">
        <f t="shared" si="6"/>
        <v>0</v>
      </c>
      <c r="L656" s="159">
        <f t="shared" si="7"/>
        <v>0</v>
      </c>
      <c r="M656" s="144"/>
    </row>
    <row r="657" spans="9:13" ht="12.9" x14ac:dyDescent="0.2">
      <c r="I657" s="144"/>
      <c r="K657" s="159">
        <f t="shared" si="6"/>
        <v>0</v>
      </c>
      <c r="L657" s="159">
        <f t="shared" si="7"/>
        <v>0</v>
      </c>
      <c r="M657" s="144"/>
    </row>
    <row r="658" spans="9:13" ht="12.9" x14ac:dyDescent="0.2">
      <c r="I658" s="144"/>
      <c r="K658" s="159">
        <f t="shared" si="6"/>
        <v>0</v>
      </c>
      <c r="L658" s="159">
        <f t="shared" si="7"/>
        <v>0</v>
      </c>
      <c r="M658" s="144"/>
    </row>
    <row r="659" spans="9:13" ht="12.9" x14ac:dyDescent="0.2">
      <c r="I659" s="144"/>
      <c r="K659" s="159">
        <f t="shared" si="6"/>
        <v>0</v>
      </c>
      <c r="L659" s="159">
        <f t="shared" si="7"/>
        <v>0</v>
      </c>
      <c r="M659" s="144"/>
    </row>
    <row r="660" spans="9:13" ht="12.9" x14ac:dyDescent="0.2">
      <c r="I660" s="144"/>
      <c r="K660" s="159">
        <f t="shared" si="6"/>
        <v>0</v>
      </c>
      <c r="L660" s="159">
        <f t="shared" si="7"/>
        <v>0</v>
      </c>
      <c r="M660" s="144"/>
    </row>
    <row r="661" spans="9:13" ht="12.9" x14ac:dyDescent="0.2">
      <c r="I661" s="144"/>
      <c r="K661" s="159">
        <f t="shared" si="6"/>
        <v>0</v>
      </c>
      <c r="L661" s="159">
        <f t="shared" si="7"/>
        <v>0</v>
      </c>
      <c r="M661" s="144"/>
    </row>
    <row r="662" spans="9:13" ht="12.9" x14ac:dyDescent="0.2">
      <c r="I662" s="144"/>
      <c r="K662" s="159">
        <f t="shared" si="6"/>
        <v>0</v>
      </c>
      <c r="L662" s="159">
        <f t="shared" si="7"/>
        <v>0</v>
      </c>
      <c r="M662" s="144"/>
    </row>
    <row r="663" spans="9:13" ht="12.9" x14ac:dyDescent="0.2">
      <c r="I663" s="144"/>
      <c r="K663" s="159">
        <f t="shared" si="6"/>
        <v>0</v>
      </c>
      <c r="L663" s="159">
        <f t="shared" si="7"/>
        <v>0</v>
      </c>
      <c r="M663" s="144"/>
    </row>
    <row r="664" spans="9:13" ht="12.9" x14ac:dyDescent="0.2">
      <c r="I664" s="144"/>
      <c r="K664" s="159">
        <f t="shared" si="6"/>
        <v>0</v>
      </c>
      <c r="L664" s="159">
        <f t="shared" si="7"/>
        <v>0</v>
      </c>
      <c r="M664" s="144"/>
    </row>
    <row r="665" spans="9:13" ht="12.9" x14ac:dyDescent="0.2">
      <c r="I665" s="144"/>
      <c r="K665" s="159">
        <f t="shared" si="6"/>
        <v>0</v>
      </c>
      <c r="L665" s="159">
        <f t="shared" si="7"/>
        <v>0</v>
      </c>
      <c r="M665" s="144"/>
    </row>
    <row r="666" spans="9:13" ht="12.9" x14ac:dyDescent="0.2">
      <c r="I666" s="144"/>
      <c r="K666" s="159">
        <f t="shared" si="6"/>
        <v>0</v>
      </c>
      <c r="L666" s="159">
        <f t="shared" si="7"/>
        <v>0</v>
      </c>
      <c r="M666" s="144"/>
    </row>
    <row r="667" spans="9:13" ht="12.9" x14ac:dyDescent="0.2">
      <c r="I667" s="144"/>
      <c r="K667" s="159">
        <f t="shared" si="6"/>
        <v>0</v>
      </c>
      <c r="L667" s="159">
        <f t="shared" si="7"/>
        <v>0</v>
      </c>
      <c r="M667" s="144"/>
    </row>
    <row r="668" spans="9:13" ht="12.9" x14ac:dyDescent="0.2">
      <c r="I668" s="144"/>
      <c r="K668" s="159">
        <f t="shared" si="6"/>
        <v>0</v>
      </c>
      <c r="L668" s="159">
        <f t="shared" si="7"/>
        <v>0</v>
      </c>
      <c r="M668" s="144"/>
    </row>
    <row r="669" spans="9:13" ht="12.9" x14ac:dyDescent="0.2">
      <c r="I669" s="144"/>
      <c r="K669" s="159">
        <f t="shared" si="6"/>
        <v>0</v>
      </c>
      <c r="L669" s="159">
        <f t="shared" si="7"/>
        <v>0</v>
      </c>
      <c r="M669" s="144"/>
    </row>
    <row r="670" spans="9:13" ht="12.9" x14ac:dyDescent="0.2">
      <c r="I670" s="144"/>
      <c r="K670" s="159">
        <f t="shared" si="6"/>
        <v>0</v>
      </c>
      <c r="L670" s="159">
        <f t="shared" si="7"/>
        <v>0</v>
      </c>
      <c r="M670" s="144"/>
    </row>
    <row r="671" spans="9:13" ht="12.9" x14ac:dyDescent="0.2">
      <c r="I671" s="144"/>
      <c r="K671" s="159">
        <f t="shared" si="6"/>
        <v>0</v>
      </c>
      <c r="L671" s="159">
        <f t="shared" si="7"/>
        <v>0</v>
      </c>
      <c r="M671" s="144"/>
    </row>
    <row r="672" spans="9:13" ht="12.9" x14ac:dyDescent="0.2">
      <c r="I672" s="144"/>
      <c r="K672" s="159">
        <f t="shared" si="6"/>
        <v>0</v>
      </c>
      <c r="L672" s="159">
        <f t="shared" si="7"/>
        <v>0</v>
      </c>
      <c r="M672" s="144"/>
    </row>
    <row r="673" spans="9:13" ht="12.9" x14ac:dyDescent="0.2">
      <c r="I673" s="144"/>
      <c r="K673" s="159">
        <f t="shared" si="6"/>
        <v>0</v>
      </c>
      <c r="L673" s="159">
        <f t="shared" si="7"/>
        <v>0</v>
      </c>
      <c r="M673" s="144"/>
    </row>
    <row r="674" spans="9:13" ht="12.9" x14ac:dyDescent="0.2">
      <c r="I674" s="144"/>
      <c r="K674" s="159">
        <f t="shared" si="6"/>
        <v>0</v>
      </c>
      <c r="L674" s="159">
        <f t="shared" si="7"/>
        <v>0</v>
      </c>
      <c r="M674" s="144"/>
    </row>
    <row r="675" spans="9:13" ht="12.9" x14ac:dyDescent="0.2">
      <c r="I675" s="144"/>
      <c r="K675" s="159">
        <f t="shared" si="6"/>
        <v>0</v>
      </c>
      <c r="L675" s="159">
        <f t="shared" si="7"/>
        <v>0</v>
      </c>
      <c r="M675" s="144"/>
    </row>
    <row r="676" spans="9:13" ht="12.9" x14ac:dyDescent="0.2">
      <c r="I676" s="144"/>
      <c r="K676" s="159">
        <f t="shared" si="6"/>
        <v>0</v>
      </c>
      <c r="L676" s="159">
        <f t="shared" si="7"/>
        <v>0</v>
      </c>
      <c r="M676" s="144"/>
    </row>
    <row r="677" spans="9:13" ht="12.9" x14ac:dyDescent="0.2">
      <c r="I677" s="144"/>
      <c r="K677" s="159">
        <f t="shared" si="6"/>
        <v>0</v>
      </c>
      <c r="L677" s="159">
        <f t="shared" si="7"/>
        <v>0</v>
      </c>
      <c r="M677" s="144"/>
    </row>
    <row r="678" spans="9:13" ht="12.9" x14ac:dyDescent="0.2">
      <c r="I678" s="144"/>
      <c r="K678" s="159">
        <f t="shared" si="6"/>
        <v>0</v>
      </c>
      <c r="L678" s="159">
        <f t="shared" si="7"/>
        <v>0</v>
      </c>
      <c r="M678" s="144"/>
    </row>
    <row r="679" spans="9:13" ht="12.9" x14ac:dyDescent="0.2">
      <c r="I679" s="144"/>
      <c r="K679" s="159">
        <f t="shared" si="6"/>
        <v>0</v>
      </c>
      <c r="L679" s="159">
        <f t="shared" si="7"/>
        <v>0</v>
      </c>
      <c r="M679" s="144"/>
    </row>
    <row r="680" spans="9:13" ht="12.9" x14ac:dyDescent="0.2">
      <c r="I680" s="144"/>
      <c r="K680" s="159">
        <f t="shared" si="6"/>
        <v>0</v>
      </c>
      <c r="L680" s="159">
        <f t="shared" si="7"/>
        <v>0</v>
      </c>
      <c r="M680" s="144"/>
    </row>
    <row r="681" spans="9:13" ht="12.9" x14ac:dyDescent="0.2">
      <c r="I681" s="144"/>
      <c r="K681" s="159">
        <f t="shared" si="6"/>
        <v>0</v>
      </c>
      <c r="L681" s="159">
        <f t="shared" si="7"/>
        <v>0</v>
      </c>
      <c r="M681" s="144"/>
    </row>
    <row r="682" spans="9:13" ht="12.9" x14ac:dyDescent="0.2">
      <c r="I682" s="144"/>
      <c r="K682" s="159">
        <f t="shared" si="6"/>
        <v>0</v>
      </c>
      <c r="L682" s="159">
        <f t="shared" si="7"/>
        <v>0</v>
      </c>
      <c r="M682" s="144"/>
    </row>
    <row r="683" spans="9:13" ht="12.9" x14ac:dyDescent="0.2">
      <c r="I683" s="144"/>
      <c r="K683" s="159">
        <f t="shared" si="6"/>
        <v>0</v>
      </c>
      <c r="L683" s="159">
        <f t="shared" si="7"/>
        <v>0</v>
      </c>
      <c r="M683" s="144"/>
    </row>
    <row r="684" spans="9:13" ht="12.9" x14ac:dyDescent="0.2">
      <c r="I684" s="144"/>
      <c r="K684" s="159">
        <f t="shared" si="6"/>
        <v>0</v>
      </c>
      <c r="L684" s="159">
        <f t="shared" si="7"/>
        <v>0</v>
      </c>
      <c r="M684" s="144"/>
    </row>
    <row r="685" spans="9:13" ht="12.9" x14ac:dyDescent="0.2">
      <c r="I685" s="144"/>
      <c r="K685" s="159">
        <f t="shared" si="6"/>
        <v>0</v>
      </c>
      <c r="L685" s="159">
        <f t="shared" si="7"/>
        <v>0</v>
      </c>
      <c r="M685" s="144"/>
    </row>
    <row r="686" spans="9:13" ht="12.9" x14ac:dyDescent="0.2">
      <c r="I686" s="144"/>
      <c r="K686" s="159">
        <f t="shared" si="6"/>
        <v>0</v>
      </c>
      <c r="L686" s="159">
        <f t="shared" si="7"/>
        <v>0</v>
      </c>
      <c r="M686" s="144"/>
    </row>
    <row r="687" spans="9:13" ht="12.9" x14ac:dyDescent="0.2">
      <c r="I687" s="144"/>
      <c r="K687" s="159">
        <f t="shared" si="6"/>
        <v>0</v>
      </c>
      <c r="L687" s="159">
        <f t="shared" si="7"/>
        <v>0</v>
      </c>
      <c r="M687" s="144"/>
    </row>
    <row r="688" spans="9:13" ht="12.9" x14ac:dyDescent="0.2">
      <c r="I688" s="144"/>
      <c r="K688" s="159">
        <f t="shared" si="6"/>
        <v>0</v>
      </c>
      <c r="L688" s="159">
        <f t="shared" si="7"/>
        <v>0</v>
      </c>
      <c r="M688" s="144"/>
    </row>
    <row r="689" spans="9:13" ht="12.9" x14ac:dyDescent="0.2">
      <c r="I689" s="144"/>
      <c r="K689" s="159">
        <f t="shared" si="6"/>
        <v>0</v>
      </c>
      <c r="L689" s="159">
        <f t="shared" si="7"/>
        <v>0</v>
      </c>
      <c r="M689" s="144"/>
    </row>
    <row r="690" spans="9:13" ht="12.9" x14ac:dyDescent="0.2">
      <c r="I690" s="144"/>
      <c r="K690" s="159">
        <f t="shared" si="6"/>
        <v>0</v>
      </c>
      <c r="L690" s="159">
        <f t="shared" si="7"/>
        <v>0</v>
      </c>
      <c r="M690" s="144"/>
    </row>
    <row r="691" spans="9:13" ht="12.9" x14ac:dyDescent="0.2">
      <c r="I691" s="144"/>
      <c r="K691" s="159">
        <f t="shared" si="6"/>
        <v>0</v>
      </c>
      <c r="L691" s="159">
        <f t="shared" si="7"/>
        <v>0</v>
      </c>
      <c r="M691" s="144"/>
    </row>
    <row r="692" spans="9:13" ht="12.9" x14ac:dyDescent="0.2">
      <c r="I692" s="144"/>
      <c r="K692" s="159">
        <f t="shared" si="6"/>
        <v>0</v>
      </c>
      <c r="L692" s="159">
        <f t="shared" si="7"/>
        <v>0</v>
      </c>
      <c r="M692" s="144"/>
    </row>
    <row r="693" spans="9:13" ht="12.9" x14ac:dyDescent="0.2">
      <c r="I693" s="144"/>
      <c r="K693" s="159">
        <f t="shared" si="6"/>
        <v>0</v>
      </c>
      <c r="L693" s="159">
        <f t="shared" si="7"/>
        <v>0</v>
      </c>
      <c r="M693" s="144"/>
    </row>
    <row r="694" spans="9:13" ht="12.9" x14ac:dyDescent="0.2">
      <c r="I694" s="144"/>
      <c r="K694" s="159">
        <f t="shared" si="6"/>
        <v>0</v>
      </c>
      <c r="L694" s="159">
        <f t="shared" si="7"/>
        <v>0</v>
      </c>
      <c r="M694" s="144"/>
    </row>
    <row r="695" spans="9:13" ht="12.9" x14ac:dyDescent="0.2">
      <c r="I695" s="144"/>
      <c r="K695" s="159">
        <f t="shared" si="6"/>
        <v>0</v>
      </c>
      <c r="L695" s="159">
        <f t="shared" si="7"/>
        <v>0</v>
      </c>
      <c r="M695" s="144"/>
    </row>
    <row r="696" spans="9:13" ht="12.9" x14ac:dyDescent="0.2">
      <c r="I696" s="144"/>
      <c r="K696" s="159">
        <f t="shared" si="6"/>
        <v>0</v>
      </c>
      <c r="L696" s="159">
        <f t="shared" si="7"/>
        <v>0</v>
      </c>
      <c r="M696" s="144"/>
    </row>
    <row r="697" spans="9:13" ht="12.9" x14ac:dyDescent="0.2">
      <c r="I697" s="144"/>
      <c r="K697" s="159">
        <f t="shared" si="6"/>
        <v>0</v>
      </c>
      <c r="L697" s="159">
        <f t="shared" si="7"/>
        <v>0</v>
      </c>
      <c r="M697" s="144"/>
    </row>
    <row r="698" spans="9:13" ht="12.9" x14ac:dyDescent="0.2">
      <c r="I698" s="144"/>
      <c r="K698" s="159">
        <f t="shared" si="6"/>
        <v>0</v>
      </c>
      <c r="L698" s="159">
        <f t="shared" si="7"/>
        <v>0</v>
      </c>
      <c r="M698" s="144"/>
    </row>
    <row r="699" spans="9:13" ht="12.9" x14ac:dyDescent="0.2">
      <c r="I699" s="144"/>
      <c r="K699" s="159">
        <f t="shared" si="6"/>
        <v>0</v>
      </c>
      <c r="L699" s="159">
        <f t="shared" si="7"/>
        <v>0</v>
      </c>
      <c r="M699" s="144"/>
    </row>
    <row r="700" spans="9:13" ht="12.9" x14ac:dyDescent="0.2">
      <c r="I700" s="144"/>
      <c r="K700" s="159">
        <f t="shared" si="6"/>
        <v>0</v>
      </c>
      <c r="L700" s="159">
        <f t="shared" si="7"/>
        <v>0</v>
      </c>
      <c r="M700" s="144"/>
    </row>
    <row r="701" spans="9:13" ht="12.9" x14ac:dyDescent="0.2">
      <c r="I701" s="144"/>
      <c r="K701" s="159">
        <f t="shared" si="6"/>
        <v>0</v>
      </c>
      <c r="L701" s="159">
        <f t="shared" si="7"/>
        <v>0</v>
      </c>
      <c r="M701" s="144"/>
    </row>
    <row r="702" spans="9:13" ht="12.9" x14ac:dyDescent="0.2">
      <c r="I702" s="144"/>
      <c r="K702" s="159">
        <f t="shared" si="6"/>
        <v>0</v>
      </c>
      <c r="L702" s="159">
        <f t="shared" si="7"/>
        <v>0</v>
      </c>
      <c r="M702" s="144"/>
    </row>
    <row r="703" spans="9:13" ht="12.9" x14ac:dyDescent="0.2">
      <c r="I703" s="144"/>
      <c r="K703" s="159">
        <f t="shared" si="6"/>
        <v>0</v>
      </c>
      <c r="L703" s="159">
        <f t="shared" si="7"/>
        <v>0</v>
      </c>
      <c r="M703" s="144"/>
    </row>
    <row r="704" spans="9:13" ht="12.9" x14ac:dyDescent="0.2">
      <c r="I704" s="144"/>
      <c r="K704" s="159">
        <f t="shared" si="6"/>
        <v>0</v>
      </c>
      <c r="L704" s="159">
        <f t="shared" si="7"/>
        <v>0</v>
      </c>
      <c r="M704" s="144"/>
    </row>
    <row r="705" spans="9:13" ht="12.9" x14ac:dyDescent="0.2">
      <c r="I705" s="144"/>
      <c r="K705" s="159">
        <f t="shared" si="6"/>
        <v>0</v>
      </c>
      <c r="L705" s="159">
        <f t="shared" si="7"/>
        <v>0</v>
      </c>
      <c r="M705" s="144"/>
    </row>
    <row r="706" spans="9:13" ht="12.9" x14ac:dyDescent="0.2">
      <c r="I706" s="144"/>
      <c r="K706" s="159">
        <f t="shared" si="6"/>
        <v>0</v>
      </c>
      <c r="L706" s="159">
        <f t="shared" si="7"/>
        <v>0</v>
      </c>
      <c r="M706" s="144"/>
    </row>
    <row r="707" spans="9:13" ht="12.9" x14ac:dyDescent="0.2">
      <c r="I707" s="144"/>
      <c r="K707" s="159">
        <f t="shared" si="6"/>
        <v>0</v>
      </c>
      <c r="L707" s="159">
        <f t="shared" si="7"/>
        <v>0</v>
      </c>
      <c r="M707" s="144"/>
    </row>
    <row r="708" spans="9:13" ht="12.9" x14ac:dyDescent="0.2">
      <c r="I708" s="144"/>
      <c r="K708" s="159">
        <f t="shared" si="6"/>
        <v>0</v>
      </c>
      <c r="L708" s="159">
        <f t="shared" si="7"/>
        <v>0</v>
      </c>
      <c r="M708" s="144"/>
    </row>
    <row r="709" spans="9:13" ht="12.9" x14ac:dyDescent="0.2">
      <c r="I709" s="144"/>
      <c r="K709" s="159">
        <f t="shared" si="6"/>
        <v>0</v>
      </c>
      <c r="L709" s="159">
        <f t="shared" si="7"/>
        <v>0</v>
      </c>
      <c r="M709" s="144"/>
    </row>
    <row r="710" spans="9:13" ht="12.9" x14ac:dyDescent="0.2">
      <c r="I710" s="144"/>
      <c r="K710" s="159">
        <f t="shared" si="6"/>
        <v>0</v>
      </c>
      <c r="L710" s="159">
        <f t="shared" si="7"/>
        <v>0</v>
      </c>
      <c r="M710" s="144"/>
    </row>
    <row r="711" spans="9:13" ht="12.9" x14ac:dyDescent="0.2">
      <c r="I711" s="144"/>
      <c r="K711" s="159">
        <f t="shared" si="6"/>
        <v>0</v>
      </c>
      <c r="L711" s="159">
        <f t="shared" si="7"/>
        <v>0</v>
      </c>
      <c r="M711" s="144"/>
    </row>
    <row r="712" spans="9:13" ht="12.9" x14ac:dyDescent="0.2">
      <c r="I712" s="144"/>
      <c r="K712" s="159">
        <f t="shared" si="6"/>
        <v>0</v>
      </c>
      <c r="L712" s="159">
        <f t="shared" si="7"/>
        <v>0</v>
      </c>
      <c r="M712" s="144"/>
    </row>
    <row r="713" spans="9:13" ht="12.9" x14ac:dyDescent="0.2">
      <c r="I713" s="144"/>
      <c r="K713" s="159">
        <f t="shared" si="6"/>
        <v>0</v>
      </c>
      <c r="L713" s="159">
        <f t="shared" si="7"/>
        <v>0</v>
      </c>
      <c r="M713" s="144"/>
    </row>
    <row r="714" spans="9:13" ht="12.9" x14ac:dyDescent="0.2">
      <c r="I714" s="144"/>
      <c r="K714" s="159">
        <f t="shared" si="6"/>
        <v>0</v>
      </c>
      <c r="L714" s="159">
        <f t="shared" si="7"/>
        <v>0</v>
      </c>
      <c r="M714" s="144"/>
    </row>
    <row r="715" spans="9:13" ht="12.9" x14ac:dyDescent="0.2">
      <c r="I715" s="144"/>
      <c r="K715" s="159">
        <f t="shared" si="6"/>
        <v>0</v>
      </c>
      <c r="L715" s="159">
        <f t="shared" si="7"/>
        <v>0</v>
      </c>
      <c r="M715" s="144"/>
    </row>
    <row r="716" spans="9:13" ht="12.9" x14ac:dyDescent="0.2">
      <c r="I716" s="144"/>
      <c r="K716" s="159">
        <f t="shared" si="6"/>
        <v>0</v>
      </c>
      <c r="L716" s="159">
        <f t="shared" si="7"/>
        <v>0</v>
      </c>
      <c r="M716" s="144"/>
    </row>
    <row r="717" spans="9:13" ht="12.9" x14ac:dyDescent="0.2">
      <c r="I717" s="144"/>
      <c r="K717" s="159">
        <f t="shared" si="6"/>
        <v>0</v>
      </c>
      <c r="L717" s="159">
        <f t="shared" si="7"/>
        <v>0</v>
      </c>
      <c r="M717" s="144"/>
    </row>
    <row r="718" spans="9:13" ht="12.9" x14ac:dyDescent="0.2">
      <c r="I718" s="144"/>
      <c r="K718" s="159">
        <f t="shared" si="6"/>
        <v>0</v>
      </c>
      <c r="L718" s="159">
        <f t="shared" si="7"/>
        <v>0</v>
      </c>
      <c r="M718" s="144"/>
    </row>
    <row r="719" spans="9:13" ht="12.9" x14ac:dyDescent="0.2">
      <c r="I719" s="144"/>
      <c r="K719" s="159">
        <f t="shared" si="6"/>
        <v>0</v>
      </c>
      <c r="L719" s="159">
        <f t="shared" si="7"/>
        <v>0</v>
      </c>
      <c r="M719" s="144"/>
    </row>
    <row r="720" spans="9:13" ht="12.9" x14ac:dyDescent="0.2">
      <c r="I720" s="144"/>
      <c r="K720" s="159">
        <f t="shared" si="6"/>
        <v>0</v>
      </c>
      <c r="L720" s="159">
        <f t="shared" si="7"/>
        <v>0</v>
      </c>
      <c r="M720" s="144"/>
    </row>
    <row r="721" spans="9:13" ht="12.9" x14ac:dyDescent="0.2">
      <c r="I721" s="144"/>
      <c r="K721" s="159">
        <f t="shared" si="6"/>
        <v>0</v>
      </c>
      <c r="L721" s="159">
        <f t="shared" si="7"/>
        <v>0</v>
      </c>
      <c r="M721" s="144"/>
    </row>
    <row r="722" spans="9:13" ht="12.9" x14ac:dyDescent="0.2">
      <c r="I722" s="144"/>
      <c r="K722" s="159">
        <f t="shared" si="6"/>
        <v>0</v>
      </c>
      <c r="L722" s="159">
        <f t="shared" si="7"/>
        <v>0</v>
      </c>
      <c r="M722" s="144"/>
    </row>
    <row r="723" spans="9:13" ht="12.9" x14ac:dyDescent="0.2">
      <c r="I723" s="144"/>
      <c r="K723" s="159">
        <f t="shared" si="6"/>
        <v>0</v>
      </c>
      <c r="L723" s="159">
        <f t="shared" si="7"/>
        <v>0</v>
      </c>
      <c r="M723" s="144"/>
    </row>
    <row r="724" spans="9:13" ht="12.9" x14ac:dyDescent="0.2">
      <c r="I724" s="144"/>
      <c r="K724" s="159">
        <f t="shared" si="6"/>
        <v>0</v>
      </c>
      <c r="L724" s="159">
        <f t="shared" si="7"/>
        <v>0</v>
      </c>
      <c r="M724" s="144"/>
    </row>
    <row r="725" spans="9:13" ht="12.9" x14ac:dyDescent="0.2">
      <c r="I725" s="144"/>
      <c r="K725" s="159">
        <f t="shared" si="6"/>
        <v>0</v>
      </c>
      <c r="L725" s="159">
        <f t="shared" si="7"/>
        <v>0</v>
      </c>
      <c r="M725" s="144"/>
    </row>
    <row r="726" spans="9:13" ht="12.9" x14ac:dyDescent="0.2">
      <c r="I726" s="144"/>
      <c r="K726" s="159">
        <f t="shared" si="6"/>
        <v>0</v>
      </c>
      <c r="L726" s="159">
        <f t="shared" si="7"/>
        <v>0</v>
      </c>
      <c r="M726" s="144"/>
    </row>
    <row r="727" spans="9:13" ht="12.9" x14ac:dyDescent="0.2">
      <c r="I727" s="144"/>
      <c r="K727" s="159">
        <f t="shared" si="6"/>
        <v>0</v>
      </c>
      <c r="L727" s="159">
        <f t="shared" si="7"/>
        <v>0</v>
      </c>
      <c r="M727" s="144"/>
    </row>
    <row r="728" spans="9:13" ht="12.9" x14ac:dyDescent="0.2">
      <c r="I728" s="144"/>
      <c r="K728" s="159">
        <f t="shared" si="6"/>
        <v>0</v>
      </c>
      <c r="L728" s="159">
        <f t="shared" si="7"/>
        <v>0</v>
      </c>
      <c r="M728" s="144"/>
    </row>
    <row r="729" spans="9:13" ht="12.9" x14ac:dyDescent="0.2">
      <c r="I729" s="144"/>
      <c r="K729" s="159">
        <f t="shared" si="6"/>
        <v>0</v>
      </c>
      <c r="L729" s="159">
        <f t="shared" si="7"/>
        <v>0</v>
      </c>
      <c r="M729" s="144"/>
    </row>
    <row r="730" spans="9:13" ht="12.9" x14ac:dyDescent="0.2">
      <c r="I730" s="144"/>
      <c r="K730" s="159">
        <f t="shared" si="6"/>
        <v>0</v>
      </c>
      <c r="L730" s="159">
        <f t="shared" si="7"/>
        <v>0</v>
      </c>
      <c r="M730" s="144"/>
    </row>
    <row r="731" spans="9:13" ht="12.9" x14ac:dyDescent="0.2">
      <c r="I731" s="144"/>
      <c r="K731" s="159">
        <f t="shared" si="6"/>
        <v>0</v>
      </c>
      <c r="L731" s="159">
        <f t="shared" si="7"/>
        <v>0</v>
      </c>
      <c r="M731" s="144"/>
    </row>
    <row r="732" spans="9:13" ht="12.9" x14ac:dyDescent="0.2">
      <c r="I732" s="144"/>
      <c r="K732" s="159">
        <f t="shared" si="6"/>
        <v>0</v>
      </c>
      <c r="L732" s="159">
        <f t="shared" si="7"/>
        <v>0</v>
      </c>
      <c r="M732" s="144"/>
    </row>
    <row r="733" spans="9:13" ht="12.9" x14ac:dyDescent="0.2">
      <c r="I733" s="144"/>
      <c r="K733" s="159">
        <f t="shared" si="6"/>
        <v>0</v>
      </c>
      <c r="L733" s="159">
        <f t="shared" si="7"/>
        <v>0</v>
      </c>
      <c r="M733" s="144"/>
    </row>
    <row r="734" spans="9:13" ht="12.9" x14ac:dyDescent="0.2">
      <c r="I734" s="144"/>
      <c r="K734" s="159">
        <f t="shared" si="6"/>
        <v>0</v>
      </c>
      <c r="L734" s="159">
        <f t="shared" si="7"/>
        <v>0</v>
      </c>
      <c r="M734" s="144"/>
    </row>
    <row r="735" spans="9:13" ht="12.9" x14ac:dyDescent="0.2">
      <c r="I735" s="144"/>
      <c r="K735" s="159">
        <f t="shared" si="6"/>
        <v>0</v>
      </c>
      <c r="L735" s="159">
        <f t="shared" si="7"/>
        <v>0</v>
      </c>
      <c r="M735" s="144"/>
    </row>
    <row r="736" spans="9:13" ht="12.9" x14ac:dyDescent="0.2">
      <c r="I736" s="144"/>
      <c r="K736" s="159">
        <f t="shared" si="6"/>
        <v>0</v>
      </c>
      <c r="L736" s="159">
        <f t="shared" si="7"/>
        <v>0</v>
      </c>
      <c r="M736" s="144"/>
    </row>
    <row r="737" spans="9:13" ht="12.9" x14ac:dyDescent="0.2">
      <c r="I737" s="144"/>
      <c r="K737" s="159">
        <f t="shared" si="6"/>
        <v>0</v>
      </c>
      <c r="L737" s="159">
        <f t="shared" si="7"/>
        <v>0</v>
      </c>
      <c r="M737" s="144"/>
    </row>
    <row r="738" spans="9:13" ht="12.9" x14ac:dyDescent="0.2">
      <c r="I738" s="144"/>
      <c r="K738" s="159">
        <f t="shared" si="6"/>
        <v>0</v>
      </c>
      <c r="L738" s="159">
        <f t="shared" si="7"/>
        <v>0</v>
      </c>
      <c r="M738" s="144"/>
    </row>
    <row r="739" spans="9:13" ht="12.9" x14ac:dyDescent="0.2">
      <c r="I739" s="144"/>
      <c r="K739" s="159">
        <f t="shared" si="6"/>
        <v>0</v>
      </c>
      <c r="L739" s="159">
        <f t="shared" si="7"/>
        <v>0</v>
      </c>
      <c r="M739" s="144"/>
    </row>
    <row r="740" spans="9:13" ht="12.9" x14ac:dyDescent="0.2">
      <c r="I740" s="144"/>
      <c r="K740" s="159">
        <f t="shared" si="6"/>
        <v>0</v>
      </c>
      <c r="L740" s="159">
        <f t="shared" si="7"/>
        <v>0</v>
      </c>
      <c r="M740" s="144"/>
    </row>
    <row r="741" spans="9:13" ht="12.9" x14ac:dyDescent="0.2">
      <c r="I741" s="144"/>
      <c r="K741" s="159">
        <f t="shared" si="6"/>
        <v>0</v>
      </c>
      <c r="L741" s="159">
        <f t="shared" si="7"/>
        <v>0</v>
      </c>
      <c r="M741" s="144"/>
    </row>
    <row r="742" spans="9:13" ht="12.9" x14ac:dyDescent="0.2">
      <c r="I742" s="144"/>
      <c r="K742" s="159">
        <f t="shared" si="6"/>
        <v>0</v>
      </c>
      <c r="L742" s="159">
        <f t="shared" si="7"/>
        <v>0</v>
      </c>
      <c r="M742" s="144"/>
    </row>
    <row r="743" spans="9:13" ht="12.9" x14ac:dyDescent="0.2">
      <c r="I743" s="144"/>
      <c r="K743" s="159">
        <f t="shared" si="6"/>
        <v>0</v>
      </c>
      <c r="L743" s="159">
        <f t="shared" si="7"/>
        <v>0</v>
      </c>
      <c r="M743" s="144"/>
    </row>
    <row r="744" spans="9:13" ht="12.9" x14ac:dyDescent="0.2">
      <c r="I744" s="144"/>
      <c r="K744" s="159">
        <f t="shared" si="6"/>
        <v>0</v>
      </c>
      <c r="L744" s="159">
        <f t="shared" si="7"/>
        <v>0</v>
      </c>
      <c r="M744" s="144"/>
    </row>
    <row r="745" spans="9:13" ht="12.9" x14ac:dyDescent="0.2">
      <c r="I745" s="144"/>
      <c r="K745" s="159">
        <f t="shared" si="6"/>
        <v>0</v>
      </c>
      <c r="L745" s="159">
        <f t="shared" si="7"/>
        <v>0</v>
      </c>
      <c r="M745" s="144"/>
    </row>
    <row r="746" spans="9:13" ht="12.9" x14ac:dyDescent="0.2">
      <c r="I746" s="144"/>
      <c r="K746" s="159">
        <f t="shared" si="6"/>
        <v>0</v>
      </c>
      <c r="L746" s="159">
        <f t="shared" si="7"/>
        <v>0</v>
      </c>
      <c r="M746" s="144"/>
    </row>
    <row r="747" spans="9:13" ht="12.9" x14ac:dyDescent="0.2">
      <c r="I747" s="144"/>
      <c r="K747" s="159">
        <f t="shared" si="6"/>
        <v>0</v>
      </c>
      <c r="L747" s="159">
        <f t="shared" si="7"/>
        <v>0</v>
      </c>
      <c r="M747" s="144"/>
    </row>
    <row r="748" spans="9:13" ht="12.9" x14ac:dyDescent="0.2">
      <c r="I748" s="144"/>
      <c r="K748" s="159">
        <f t="shared" si="6"/>
        <v>0</v>
      </c>
      <c r="L748" s="159">
        <f t="shared" si="7"/>
        <v>0</v>
      </c>
      <c r="M748" s="144"/>
    </row>
    <row r="749" spans="9:13" ht="12.9" x14ac:dyDescent="0.2">
      <c r="I749" s="144"/>
      <c r="K749" s="159">
        <f t="shared" si="6"/>
        <v>0</v>
      </c>
      <c r="L749" s="159">
        <f t="shared" si="7"/>
        <v>0</v>
      </c>
      <c r="M749" s="144"/>
    </row>
    <row r="750" spans="9:13" ht="12.9" x14ac:dyDescent="0.2">
      <c r="I750" s="144"/>
      <c r="K750" s="159">
        <f t="shared" si="6"/>
        <v>0</v>
      </c>
      <c r="L750" s="159">
        <f t="shared" si="7"/>
        <v>0</v>
      </c>
      <c r="M750" s="144"/>
    </row>
    <row r="751" spans="9:13" ht="12.9" x14ac:dyDescent="0.2">
      <c r="I751" s="144"/>
      <c r="K751" s="159">
        <f t="shared" si="6"/>
        <v>0</v>
      </c>
      <c r="L751" s="159">
        <f t="shared" si="7"/>
        <v>0</v>
      </c>
      <c r="M751" s="144"/>
    </row>
    <row r="752" spans="9:13" ht="12.9" x14ac:dyDescent="0.2">
      <c r="I752" s="144"/>
      <c r="K752" s="159">
        <f t="shared" si="6"/>
        <v>0</v>
      </c>
      <c r="L752" s="159">
        <f t="shared" si="7"/>
        <v>0</v>
      </c>
      <c r="M752" s="144"/>
    </row>
    <row r="753" spans="9:13" ht="12.9" x14ac:dyDescent="0.2">
      <c r="I753" s="144"/>
      <c r="K753" s="159">
        <f t="shared" si="6"/>
        <v>0</v>
      </c>
      <c r="L753" s="159">
        <f t="shared" si="7"/>
        <v>0</v>
      </c>
      <c r="M753" s="144"/>
    </row>
    <row r="754" spans="9:13" ht="12.9" x14ac:dyDescent="0.2">
      <c r="I754" s="144"/>
      <c r="K754" s="159">
        <f t="shared" si="6"/>
        <v>0</v>
      </c>
      <c r="L754" s="159">
        <f t="shared" si="7"/>
        <v>0</v>
      </c>
      <c r="M754" s="144"/>
    </row>
    <row r="755" spans="9:13" ht="12.9" x14ac:dyDescent="0.2">
      <c r="I755" s="144"/>
      <c r="K755" s="159">
        <f t="shared" si="6"/>
        <v>0</v>
      </c>
      <c r="L755" s="159">
        <f t="shared" si="7"/>
        <v>0</v>
      </c>
      <c r="M755" s="144"/>
    </row>
    <row r="756" spans="9:13" ht="12.9" x14ac:dyDescent="0.2">
      <c r="I756" s="144"/>
      <c r="K756" s="159">
        <f t="shared" si="6"/>
        <v>0</v>
      </c>
      <c r="L756" s="159">
        <f t="shared" si="7"/>
        <v>0</v>
      </c>
      <c r="M756" s="144"/>
    </row>
    <row r="757" spans="9:13" ht="12.9" x14ac:dyDescent="0.2">
      <c r="I757" s="144"/>
      <c r="K757" s="159">
        <f t="shared" si="6"/>
        <v>0</v>
      </c>
      <c r="L757" s="159">
        <f t="shared" si="7"/>
        <v>0</v>
      </c>
      <c r="M757" s="144"/>
    </row>
    <row r="758" spans="9:13" ht="12.9" x14ac:dyDescent="0.2">
      <c r="I758" s="144"/>
      <c r="K758" s="159">
        <f t="shared" si="6"/>
        <v>0</v>
      </c>
      <c r="L758" s="159">
        <f t="shared" si="7"/>
        <v>0</v>
      </c>
      <c r="M758" s="144"/>
    </row>
    <row r="759" spans="9:13" ht="12.9" x14ac:dyDescent="0.2">
      <c r="I759" s="144"/>
      <c r="K759" s="159">
        <f t="shared" si="6"/>
        <v>0</v>
      </c>
      <c r="L759" s="159">
        <f t="shared" si="7"/>
        <v>0</v>
      </c>
      <c r="M759" s="144"/>
    </row>
    <row r="760" spans="9:13" ht="12.9" x14ac:dyDescent="0.2">
      <c r="I760" s="144"/>
      <c r="K760" s="159">
        <f t="shared" si="6"/>
        <v>0</v>
      </c>
      <c r="L760" s="159">
        <f t="shared" si="7"/>
        <v>0</v>
      </c>
      <c r="M760" s="144"/>
    </row>
    <row r="761" spans="9:13" ht="12.9" x14ac:dyDescent="0.2">
      <c r="I761" s="144"/>
      <c r="K761" s="159">
        <f t="shared" si="6"/>
        <v>0</v>
      </c>
      <c r="L761" s="159">
        <f t="shared" si="7"/>
        <v>0</v>
      </c>
      <c r="M761" s="144"/>
    </row>
    <row r="762" spans="9:13" ht="12.9" x14ac:dyDescent="0.2">
      <c r="I762" s="144"/>
      <c r="K762" s="159">
        <f t="shared" si="6"/>
        <v>0</v>
      </c>
      <c r="L762" s="159">
        <f t="shared" si="7"/>
        <v>0</v>
      </c>
      <c r="M762" s="144"/>
    </row>
    <row r="763" spans="9:13" ht="12.9" x14ac:dyDescent="0.2">
      <c r="I763" s="144"/>
      <c r="K763" s="159">
        <f t="shared" si="6"/>
        <v>0</v>
      </c>
      <c r="L763" s="159">
        <f t="shared" si="7"/>
        <v>0</v>
      </c>
      <c r="M763" s="144"/>
    </row>
    <row r="764" spans="9:13" ht="12.9" x14ac:dyDescent="0.2">
      <c r="I764" s="144"/>
      <c r="K764" s="159">
        <f t="shared" si="6"/>
        <v>0</v>
      </c>
      <c r="L764" s="159">
        <f t="shared" si="7"/>
        <v>0</v>
      </c>
      <c r="M764" s="144"/>
    </row>
    <row r="765" spans="9:13" ht="12.9" x14ac:dyDescent="0.2">
      <c r="I765" s="144"/>
      <c r="K765" s="159">
        <f t="shared" si="6"/>
        <v>0</v>
      </c>
      <c r="L765" s="159">
        <f t="shared" si="7"/>
        <v>0</v>
      </c>
      <c r="M765" s="144"/>
    </row>
    <row r="766" spans="9:13" ht="12.9" x14ac:dyDescent="0.2">
      <c r="I766" s="144"/>
      <c r="K766" s="159">
        <f t="shared" si="6"/>
        <v>0</v>
      </c>
      <c r="L766" s="159">
        <f t="shared" si="7"/>
        <v>0</v>
      </c>
      <c r="M766" s="144"/>
    </row>
    <row r="767" spans="9:13" ht="12.9" x14ac:dyDescent="0.2">
      <c r="I767" s="144"/>
      <c r="K767" s="159">
        <f t="shared" si="6"/>
        <v>0</v>
      </c>
      <c r="L767" s="159">
        <f t="shared" si="7"/>
        <v>0</v>
      </c>
      <c r="M767" s="144"/>
    </row>
    <row r="768" spans="9:13" ht="12.9" x14ac:dyDescent="0.2">
      <c r="I768" s="144"/>
      <c r="K768" s="159">
        <f t="shared" si="6"/>
        <v>0</v>
      </c>
      <c r="L768" s="159">
        <f t="shared" si="7"/>
        <v>0</v>
      </c>
      <c r="M768" s="144"/>
    </row>
    <row r="769" spans="9:13" ht="12.9" x14ac:dyDescent="0.2">
      <c r="I769" s="144"/>
      <c r="K769" s="159">
        <f t="shared" si="6"/>
        <v>0</v>
      </c>
      <c r="L769" s="159">
        <f t="shared" si="7"/>
        <v>0</v>
      </c>
      <c r="M769" s="144"/>
    </row>
    <row r="770" spans="9:13" ht="12.9" x14ac:dyDescent="0.2">
      <c r="I770" s="144"/>
      <c r="K770" s="159">
        <f t="shared" si="6"/>
        <v>0</v>
      </c>
      <c r="L770" s="159">
        <f t="shared" si="7"/>
        <v>0</v>
      </c>
      <c r="M770" s="144"/>
    </row>
    <row r="771" spans="9:13" ht="12.9" x14ac:dyDescent="0.2">
      <c r="I771" s="144"/>
      <c r="K771" s="159">
        <f t="shared" si="6"/>
        <v>0</v>
      </c>
      <c r="L771" s="159">
        <f t="shared" si="7"/>
        <v>0</v>
      </c>
      <c r="M771" s="144"/>
    </row>
    <row r="772" spans="9:13" ht="12.9" x14ac:dyDescent="0.2">
      <c r="I772" s="144"/>
      <c r="K772" s="159">
        <f t="shared" si="6"/>
        <v>0</v>
      </c>
      <c r="L772" s="159">
        <f t="shared" si="7"/>
        <v>0</v>
      </c>
      <c r="M772" s="144"/>
    </row>
    <row r="773" spans="9:13" ht="12.9" x14ac:dyDescent="0.2">
      <c r="I773" s="144"/>
      <c r="K773" s="159">
        <f t="shared" si="6"/>
        <v>0</v>
      </c>
      <c r="L773" s="159">
        <f t="shared" si="7"/>
        <v>0</v>
      </c>
      <c r="M773" s="144"/>
    </row>
    <row r="774" spans="9:13" ht="12.9" x14ac:dyDescent="0.2">
      <c r="I774" s="144"/>
      <c r="K774" s="159">
        <f t="shared" si="6"/>
        <v>0</v>
      </c>
      <c r="L774" s="159">
        <f t="shared" si="7"/>
        <v>0</v>
      </c>
      <c r="M774" s="144"/>
    </row>
    <row r="775" spans="9:13" ht="12.9" x14ac:dyDescent="0.2">
      <c r="I775" s="144"/>
      <c r="K775" s="159">
        <f t="shared" si="6"/>
        <v>0</v>
      </c>
      <c r="L775" s="159">
        <f t="shared" si="7"/>
        <v>0</v>
      </c>
      <c r="M775" s="144"/>
    </row>
    <row r="776" spans="9:13" ht="12.9" x14ac:dyDescent="0.2">
      <c r="I776" s="144"/>
      <c r="K776" s="159">
        <f t="shared" si="6"/>
        <v>0</v>
      </c>
      <c r="L776" s="159">
        <f t="shared" si="7"/>
        <v>0</v>
      </c>
      <c r="M776" s="144"/>
    </row>
    <row r="777" spans="9:13" ht="12.9" x14ac:dyDescent="0.2">
      <c r="I777" s="144"/>
      <c r="K777" s="159">
        <f t="shared" si="6"/>
        <v>0</v>
      </c>
      <c r="L777" s="159">
        <f t="shared" si="7"/>
        <v>0</v>
      </c>
      <c r="M777" s="144"/>
    </row>
    <row r="778" spans="9:13" ht="12.9" x14ac:dyDescent="0.2">
      <c r="I778" s="144"/>
      <c r="K778" s="159">
        <f t="shared" si="6"/>
        <v>0</v>
      </c>
      <c r="L778" s="159">
        <f t="shared" si="7"/>
        <v>0</v>
      </c>
      <c r="M778" s="144"/>
    </row>
    <row r="779" spans="9:13" ht="12.9" x14ac:dyDescent="0.2">
      <c r="I779" s="144"/>
      <c r="K779" s="159">
        <f t="shared" si="6"/>
        <v>0</v>
      </c>
      <c r="L779" s="159">
        <f t="shared" si="7"/>
        <v>0</v>
      </c>
      <c r="M779" s="144"/>
    </row>
    <row r="780" spans="9:13" ht="12.9" x14ac:dyDescent="0.2">
      <c r="I780" s="144"/>
      <c r="K780" s="159">
        <f t="shared" si="6"/>
        <v>0</v>
      </c>
      <c r="L780" s="159">
        <f t="shared" si="7"/>
        <v>0</v>
      </c>
      <c r="M780" s="144"/>
    </row>
    <row r="781" spans="9:13" ht="12.9" x14ac:dyDescent="0.2">
      <c r="I781" s="144"/>
      <c r="K781" s="159">
        <f t="shared" si="6"/>
        <v>0</v>
      </c>
      <c r="L781" s="159">
        <f t="shared" si="7"/>
        <v>0</v>
      </c>
      <c r="M781" s="144"/>
    </row>
    <row r="782" spans="9:13" ht="12.9" x14ac:dyDescent="0.2">
      <c r="I782" s="144"/>
      <c r="K782" s="159">
        <f t="shared" si="6"/>
        <v>0</v>
      </c>
      <c r="L782" s="159">
        <f t="shared" si="7"/>
        <v>0</v>
      </c>
      <c r="M782" s="144"/>
    </row>
    <row r="783" spans="9:13" ht="12.9" x14ac:dyDescent="0.2">
      <c r="I783" s="144"/>
      <c r="K783" s="159">
        <f t="shared" si="6"/>
        <v>0</v>
      </c>
      <c r="L783" s="159">
        <f t="shared" si="7"/>
        <v>0</v>
      </c>
      <c r="M783" s="144"/>
    </row>
    <row r="784" spans="9:13" ht="12.9" x14ac:dyDescent="0.2">
      <c r="I784" s="144"/>
      <c r="K784" s="159">
        <f t="shared" si="6"/>
        <v>0</v>
      </c>
      <c r="L784" s="159">
        <f t="shared" si="7"/>
        <v>0</v>
      </c>
      <c r="M784" s="144"/>
    </row>
    <row r="785" spans="9:13" ht="12.9" x14ac:dyDescent="0.2">
      <c r="I785" s="144"/>
      <c r="K785" s="159">
        <f t="shared" si="6"/>
        <v>0</v>
      </c>
      <c r="L785" s="159">
        <f t="shared" si="7"/>
        <v>0</v>
      </c>
      <c r="M785" s="144"/>
    </row>
    <row r="786" spans="9:13" ht="12.9" x14ac:dyDescent="0.2">
      <c r="I786" s="144"/>
      <c r="K786" s="159">
        <f t="shared" si="6"/>
        <v>0</v>
      </c>
      <c r="L786" s="159">
        <f t="shared" si="7"/>
        <v>0</v>
      </c>
      <c r="M786" s="144"/>
    </row>
    <row r="787" spans="9:13" ht="12.9" x14ac:dyDescent="0.2">
      <c r="I787" s="144"/>
      <c r="K787" s="159">
        <f t="shared" si="6"/>
        <v>0</v>
      </c>
      <c r="L787" s="159">
        <f t="shared" si="7"/>
        <v>0</v>
      </c>
      <c r="M787" s="144"/>
    </row>
    <row r="788" spans="9:13" ht="12.9" x14ac:dyDescent="0.2">
      <c r="I788" s="144"/>
      <c r="K788" s="159">
        <f t="shared" si="6"/>
        <v>0</v>
      </c>
      <c r="L788" s="159">
        <f t="shared" si="7"/>
        <v>0</v>
      </c>
      <c r="M788" s="144"/>
    </row>
    <row r="789" spans="9:13" ht="12.9" x14ac:dyDescent="0.2">
      <c r="I789" s="144"/>
      <c r="K789" s="159">
        <f t="shared" si="6"/>
        <v>0</v>
      </c>
      <c r="L789" s="159">
        <f t="shared" si="7"/>
        <v>0</v>
      </c>
      <c r="M789" s="144"/>
    </row>
    <row r="790" spans="9:13" ht="12.9" x14ac:dyDescent="0.2">
      <c r="I790" s="144"/>
      <c r="K790" s="159">
        <f t="shared" si="6"/>
        <v>0</v>
      </c>
      <c r="L790" s="159">
        <f t="shared" si="7"/>
        <v>0</v>
      </c>
      <c r="M790" s="144"/>
    </row>
    <row r="791" spans="9:13" ht="12.9" x14ac:dyDescent="0.2">
      <c r="I791" s="144"/>
      <c r="K791" s="159">
        <f t="shared" si="6"/>
        <v>0</v>
      </c>
      <c r="L791" s="159">
        <f t="shared" si="7"/>
        <v>0</v>
      </c>
      <c r="M791" s="144"/>
    </row>
    <row r="792" spans="9:13" ht="12.9" x14ac:dyDescent="0.2">
      <c r="I792" s="144"/>
      <c r="K792" s="159">
        <f t="shared" si="6"/>
        <v>0</v>
      </c>
      <c r="L792" s="159">
        <f t="shared" si="7"/>
        <v>0</v>
      </c>
      <c r="M792" s="144"/>
    </row>
    <row r="793" spans="9:13" ht="12.9" x14ac:dyDescent="0.2">
      <c r="I793" s="144"/>
      <c r="K793" s="159">
        <f t="shared" si="6"/>
        <v>0</v>
      </c>
      <c r="L793" s="159">
        <f t="shared" si="7"/>
        <v>0</v>
      </c>
      <c r="M793" s="144"/>
    </row>
    <row r="794" spans="9:13" ht="12.9" x14ac:dyDescent="0.2">
      <c r="I794" s="144"/>
      <c r="K794" s="159">
        <f t="shared" si="6"/>
        <v>0</v>
      </c>
      <c r="L794" s="159">
        <f t="shared" si="7"/>
        <v>0</v>
      </c>
      <c r="M794" s="144"/>
    </row>
    <row r="795" spans="9:13" ht="12.9" x14ac:dyDescent="0.2">
      <c r="I795" s="144"/>
      <c r="K795" s="159">
        <f t="shared" si="6"/>
        <v>0</v>
      </c>
      <c r="L795" s="159">
        <f t="shared" si="7"/>
        <v>0</v>
      </c>
      <c r="M795" s="144"/>
    </row>
    <row r="796" spans="9:13" ht="12.9" x14ac:dyDescent="0.2">
      <c r="I796" s="144"/>
      <c r="K796" s="159">
        <f t="shared" si="6"/>
        <v>0</v>
      </c>
      <c r="L796" s="159">
        <f t="shared" si="7"/>
        <v>0</v>
      </c>
      <c r="M796" s="144"/>
    </row>
    <row r="797" spans="9:13" ht="12.9" x14ac:dyDescent="0.2">
      <c r="I797" s="144"/>
      <c r="K797" s="159">
        <f t="shared" si="6"/>
        <v>0</v>
      </c>
      <c r="L797" s="159">
        <f t="shared" si="7"/>
        <v>0</v>
      </c>
      <c r="M797" s="144"/>
    </row>
    <row r="798" spans="9:13" ht="12.9" x14ac:dyDescent="0.2">
      <c r="I798" s="144"/>
      <c r="K798" s="159">
        <f t="shared" si="6"/>
        <v>0</v>
      </c>
      <c r="L798" s="159">
        <f t="shared" si="7"/>
        <v>0</v>
      </c>
      <c r="M798" s="144"/>
    </row>
    <row r="799" spans="9:13" ht="12.9" x14ac:dyDescent="0.2">
      <c r="I799" s="144"/>
      <c r="K799" s="159">
        <f t="shared" si="6"/>
        <v>0</v>
      </c>
      <c r="L799" s="159">
        <f t="shared" si="7"/>
        <v>0</v>
      </c>
      <c r="M799" s="144"/>
    </row>
    <row r="800" spans="9:13" ht="12.9" x14ac:dyDescent="0.2">
      <c r="I800" s="144"/>
      <c r="K800" s="159">
        <f t="shared" si="6"/>
        <v>0</v>
      </c>
      <c r="L800" s="159">
        <f t="shared" si="7"/>
        <v>0</v>
      </c>
      <c r="M800" s="144"/>
    </row>
    <row r="801" spans="9:13" ht="12.9" x14ac:dyDescent="0.2">
      <c r="I801" s="144"/>
      <c r="K801" s="159">
        <f t="shared" si="6"/>
        <v>0</v>
      </c>
      <c r="L801" s="159">
        <f t="shared" si="7"/>
        <v>0</v>
      </c>
      <c r="M801" s="144"/>
    </row>
    <row r="802" spans="9:13" ht="12.9" x14ac:dyDescent="0.2">
      <c r="I802" s="144"/>
      <c r="K802" s="159">
        <f t="shared" si="6"/>
        <v>0</v>
      </c>
      <c r="L802" s="159">
        <f t="shared" si="7"/>
        <v>0</v>
      </c>
      <c r="M802" s="144"/>
    </row>
    <row r="803" spans="9:13" ht="12.9" x14ac:dyDescent="0.2">
      <c r="I803" s="144"/>
      <c r="K803" s="159">
        <f t="shared" si="6"/>
        <v>0</v>
      </c>
      <c r="L803" s="159">
        <f t="shared" si="7"/>
        <v>0</v>
      </c>
      <c r="M803" s="144"/>
    </row>
    <row r="804" spans="9:13" ht="12.9" x14ac:dyDescent="0.2">
      <c r="I804" s="144"/>
      <c r="K804" s="159">
        <f t="shared" si="6"/>
        <v>0</v>
      </c>
      <c r="L804" s="159">
        <f t="shared" si="7"/>
        <v>0</v>
      </c>
      <c r="M804" s="144"/>
    </row>
    <row r="805" spans="9:13" ht="12.9" x14ac:dyDescent="0.2">
      <c r="I805" s="144"/>
      <c r="K805" s="159">
        <f t="shared" si="6"/>
        <v>0</v>
      </c>
      <c r="L805" s="159">
        <f t="shared" si="7"/>
        <v>0</v>
      </c>
      <c r="M805" s="144"/>
    </row>
    <row r="806" spans="9:13" ht="12.9" x14ac:dyDescent="0.2">
      <c r="I806" s="144"/>
      <c r="K806" s="159">
        <f t="shared" si="6"/>
        <v>0</v>
      </c>
      <c r="L806" s="159">
        <f t="shared" si="7"/>
        <v>0</v>
      </c>
      <c r="M806" s="144"/>
    </row>
    <row r="807" spans="9:13" ht="12.9" x14ac:dyDescent="0.2">
      <c r="I807" s="144"/>
      <c r="K807" s="159">
        <f t="shared" si="6"/>
        <v>0</v>
      </c>
      <c r="L807" s="159">
        <f t="shared" si="7"/>
        <v>0</v>
      </c>
      <c r="M807" s="144"/>
    </row>
    <row r="808" spans="9:13" ht="12.9" x14ac:dyDescent="0.2">
      <c r="I808" s="144"/>
      <c r="K808" s="159">
        <f t="shared" si="6"/>
        <v>0</v>
      </c>
      <c r="L808" s="159">
        <f t="shared" si="7"/>
        <v>0</v>
      </c>
      <c r="M808" s="144"/>
    </row>
    <row r="809" spans="9:13" ht="12.9" x14ac:dyDescent="0.2">
      <c r="I809" s="144"/>
      <c r="K809" s="159">
        <f t="shared" si="6"/>
        <v>0</v>
      </c>
      <c r="L809" s="159">
        <f t="shared" si="7"/>
        <v>0</v>
      </c>
      <c r="M809" s="144"/>
    </row>
    <row r="810" spans="9:13" ht="12.9" x14ac:dyDescent="0.2">
      <c r="I810" s="144"/>
      <c r="K810" s="159">
        <f t="shared" si="6"/>
        <v>0</v>
      </c>
      <c r="L810" s="159">
        <f t="shared" si="7"/>
        <v>0</v>
      </c>
      <c r="M810" s="144"/>
    </row>
    <row r="811" spans="9:13" ht="12.9" x14ac:dyDescent="0.2">
      <c r="I811" s="144"/>
      <c r="K811" s="159">
        <f t="shared" si="6"/>
        <v>0</v>
      </c>
      <c r="L811" s="159">
        <f t="shared" si="7"/>
        <v>0</v>
      </c>
      <c r="M811" s="144"/>
    </row>
    <row r="812" spans="9:13" ht="12.9" x14ac:dyDescent="0.2">
      <c r="I812" s="144"/>
      <c r="K812" s="159">
        <f t="shared" si="6"/>
        <v>0</v>
      </c>
      <c r="L812" s="159">
        <f t="shared" si="7"/>
        <v>0</v>
      </c>
      <c r="M812" s="144"/>
    </row>
    <row r="813" spans="9:13" ht="12.9" x14ac:dyDescent="0.2">
      <c r="I813" s="144"/>
      <c r="K813" s="159">
        <f t="shared" si="6"/>
        <v>0</v>
      </c>
      <c r="L813" s="159">
        <f t="shared" si="7"/>
        <v>0</v>
      </c>
      <c r="M813" s="144"/>
    </row>
    <row r="814" spans="9:13" ht="12.9" x14ac:dyDescent="0.2">
      <c r="I814" s="144"/>
      <c r="K814" s="159">
        <f t="shared" si="6"/>
        <v>0</v>
      </c>
      <c r="L814" s="159">
        <f t="shared" si="7"/>
        <v>0</v>
      </c>
      <c r="M814" s="144"/>
    </row>
    <row r="815" spans="9:13" ht="12.9" x14ac:dyDescent="0.2">
      <c r="I815" s="144"/>
      <c r="K815" s="159">
        <f t="shared" si="6"/>
        <v>0</v>
      </c>
      <c r="L815" s="159">
        <f t="shared" si="7"/>
        <v>0</v>
      </c>
      <c r="M815" s="144"/>
    </row>
    <row r="816" spans="9:13" ht="12.9" x14ac:dyDescent="0.2">
      <c r="I816" s="144"/>
      <c r="K816" s="159">
        <f t="shared" si="6"/>
        <v>0</v>
      </c>
      <c r="L816" s="159">
        <f t="shared" si="7"/>
        <v>0</v>
      </c>
      <c r="M816" s="144"/>
    </row>
    <row r="817" spans="9:13" ht="12.9" x14ac:dyDescent="0.2">
      <c r="I817" s="144"/>
      <c r="K817" s="159">
        <f t="shared" si="6"/>
        <v>0</v>
      </c>
      <c r="L817" s="159">
        <f t="shared" si="7"/>
        <v>0</v>
      </c>
      <c r="M817" s="144"/>
    </row>
    <row r="818" spans="9:13" ht="12.9" x14ac:dyDescent="0.2">
      <c r="I818" s="144"/>
      <c r="K818" s="159">
        <f t="shared" si="6"/>
        <v>0</v>
      </c>
      <c r="L818" s="159">
        <f t="shared" si="7"/>
        <v>0</v>
      </c>
      <c r="M818" s="144"/>
    </row>
    <row r="819" spans="9:13" ht="12.9" x14ac:dyDescent="0.2">
      <c r="I819" s="144"/>
      <c r="K819" s="159">
        <f t="shared" si="6"/>
        <v>0</v>
      </c>
      <c r="L819" s="159">
        <f t="shared" si="7"/>
        <v>0</v>
      </c>
      <c r="M819" s="144"/>
    </row>
    <row r="820" spans="9:13" ht="12.9" x14ac:dyDescent="0.2">
      <c r="I820" s="144"/>
      <c r="K820" s="159">
        <f t="shared" si="6"/>
        <v>0</v>
      </c>
      <c r="L820" s="159">
        <f t="shared" si="7"/>
        <v>0</v>
      </c>
      <c r="M820" s="144"/>
    </row>
    <row r="821" spans="9:13" ht="12.9" x14ac:dyDescent="0.2">
      <c r="I821" s="144"/>
      <c r="K821" s="159">
        <f t="shared" si="6"/>
        <v>0</v>
      </c>
      <c r="L821" s="159">
        <f t="shared" si="7"/>
        <v>0</v>
      </c>
      <c r="M821" s="144"/>
    </row>
    <row r="822" spans="9:13" ht="12.9" x14ac:dyDescent="0.2">
      <c r="I822" s="144"/>
      <c r="K822" s="159">
        <f t="shared" si="6"/>
        <v>0</v>
      </c>
      <c r="L822" s="159">
        <f t="shared" si="7"/>
        <v>0</v>
      </c>
      <c r="M822" s="144"/>
    </row>
    <row r="823" spans="9:13" ht="12.9" x14ac:dyDescent="0.2">
      <c r="I823" s="144"/>
      <c r="K823" s="159">
        <f t="shared" si="6"/>
        <v>0</v>
      </c>
      <c r="L823" s="159">
        <f t="shared" si="7"/>
        <v>0</v>
      </c>
      <c r="M823" s="144"/>
    </row>
    <row r="824" spans="9:13" ht="12.9" x14ac:dyDescent="0.2">
      <c r="I824" s="144"/>
      <c r="K824" s="159">
        <f t="shared" si="6"/>
        <v>0</v>
      </c>
      <c r="L824" s="159">
        <f t="shared" si="7"/>
        <v>0</v>
      </c>
      <c r="M824" s="144"/>
    </row>
    <row r="825" spans="9:13" ht="12.9" x14ac:dyDescent="0.2">
      <c r="I825" s="144"/>
      <c r="K825" s="159">
        <f t="shared" si="6"/>
        <v>0</v>
      </c>
      <c r="L825" s="159">
        <f t="shared" si="7"/>
        <v>0</v>
      </c>
      <c r="M825" s="144"/>
    </row>
    <row r="826" spans="9:13" ht="12.9" x14ac:dyDescent="0.2">
      <c r="I826" s="144"/>
      <c r="K826" s="159">
        <f t="shared" si="6"/>
        <v>0</v>
      </c>
      <c r="L826" s="159">
        <f t="shared" si="7"/>
        <v>0</v>
      </c>
      <c r="M826" s="144"/>
    </row>
    <row r="827" spans="9:13" ht="12.9" x14ac:dyDescent="0.2">
      <c r="I827" s="144"/>
      <c r="K827" s="159">
        <f t="shared" si="6"/>
        <v>0</v>
      </c>
      <c r="L827" s="159">
        <f t="shared" si="7"/>
        <v>0</v>
      </c>
      <c r="M827" s="144"/>
    </row>
    <row r="828" spans="9:13" ht="12.9" x14ac:dyDescent="0.2">
      <c r="I828" s="144"/>
      <c r="K828" s="159">
        <f t="shared" si="6"/>
        <v>0</v>
      </c>
      <c r="L828" s="159">
        <f t="shared" si="7"/>
        <v>0</v>
      </c>
      <c r="M828" s="144"/>
    </row>
    <row r="829" spans="9:13" ht="12.9" x14ac:dyDescent="0.2">
      <c r="I829" s="144"/>
      <c r="K829" s="159">
        <f t="shared" si="6"/>
        <v>0</v>
      </c>
      <c r="L829" s="159">
        <f t="shared" si="7"/>
        <v>0</v>
      </c>
      <c r="M829" s="144"/>
    </row>
    <row r="830" spans="9:13" ht="12.9" x14ac:dyDescent="0.2">
      <c r="I830" s="144"/>
      <c r="K830" s="159">
        <f t="shared" si="6"/>
        <v>0</v>
      </c>
      <c r="L830" s="159">
        <f t="shared" si="7"/>
        <v>0</v>
      </c>
      <c r="M830" s="144"/>
    </row>
    <row r="831" spans="9:13" ht="12.9" x14ac:dyDescent="0.2">
      <c r="I831" s="144"/>
      <c r="K831" s="159">
        <f t="shared" si="6"/>
        <v>0</v>
      </c>
      <c r="L831" s="159">
        <f t="shared" si="7"/>
        <v>0</v>
      </c>
      <c r="M831" s="144"/>
    </row>
    <row r="832" spans="9:13" ht="12.9" x14ac:dyDescent="0.2">
      <c r="I832" s="144"/>
      <c r="K832" s="159">
        <f t="shared" si="6"/>
        <v>0</v>
      </c>
      <c r="L832" s="159">
        <f t="shared" si="7"/>
        <v>0</v>
      </c>
      <c r="M832" s="144"/>
    </row>
    <row r="833" spans="9:13" ht="12.9" x14ac:dyDescent="0.2">
      <c r="I833" s="144"/>
      <c r="K833" s="159">
        <f t="shared" si="6"/>
        <v>0</v>
      </c>
      <c r="L833" s="159">
        <f t="shared" si="7"/>
        <v>0</v>
      </c>
      <c r="M833" s="144"/>
    </row>
    <row r="834" spans="9:13" ht="12.9" x14ac:dyDescent="0.2">
      <c r="I834" s="144"/>
      <c r="K834" s="159">
        <f t="shared" si="6"/>
        <v>0</v>
      </c>
      <c r="L834" s="159">
        <f t="shared" si="7"/>
        <v>0</v>
      </c>
      <c r="M834" s="144"/>
    </row>
    <row r="835" spans="9:13" ht="12.9" x14ac:dyDescent="0.2">
      <c r="I835" s="144"/>
      <c r="K835" s="159">
        <f t="shared" si="6"/>
        <v>0</v>
      </c>
      <c r="L835" s="159">
        <f t="shared" si="7"/>
        <v>0</v>
      </c>
      <c r="M835" s="144"/>
    </row>
    <row r="836" spans="9:13" ht="12.9" x14ac:dyDescent="0.2">
      <c r="I836" s="144"/>
      <c r="K836" s="159">
        <f t="shared" si="6"/>
        <v>0</v>
      </c>
      <c r="L836" s="159">
        <f t="shared" si="7"/>
        <v>0</v>
      </c>
      <c r="M836" s="144"/>
    </row>
    <row r="837" spans="9:13" ht="12.9" x14ac:dyDescent="0.2">
      <c r="I837" s="144"/>
      <c r="K837" s="159">
        <f t="shared" si="6"/>
        <v>0</v>
      </c>
      <c r="L837" s="159">
        <f t="shared" si="7"/>
        <v>0</v>
      </c>
      <c r="M837" s="144"/>
    </row>
    <row r="838" spans="9:13" ht="12.9" x14ac:dyDescent="0.2">
      <c r="I838" s="144"/>
      <c r="K838" s="159">
        <f t="shared" si="6"/>
        <v>0</v>
      </c>
      <c r="L838" s="159">
        <f t="shared" si="7"/>
        <v>0</v>
      </c>
      <c r="M838" s="144"/>
    </row>
    <row r="839" spans="9:13" ht="12.9" x14ac:dyDescent="0.2">
      <c r="I839" s="144"/>
      <c r="K839" s="159">
        <f t="shared" si="6"/>
        <v>0</v>
      </c>
      <c r="L839" s="159">
        <f t="shared" si="7"/>
        <v>0</v>
      </c>
      <c r="M839" s="144"/>
    </row>
    <row r="840" spans="9:13" ht="12.9" x14ac:dyDescent="0.2">
      <c r="I840" s="144"/>
      <c r="K840" s="159">
        <f t="shared" si="6"/>
        <v>0</v>
      </c>
      <c r="L840" s="159">
        <f t="shared" si="7"/>
        <v>0</v>
      </c>
      <c r="M840" s="144"/>
    </row>
    <row r="841" spans="9:13" ht="12.9" x14ac:dyDescent="0.2">
      <c r="I841" s="144"/>
      <c r="K841" s="159">
        <f t="shared" si="6"/>
        <v>0</v>
      </c>
      <c r="L841" s="159">
        <f t="shared" si="7"/>
        <v>0</v>
      </c>
      <c r="M841" s="144"/>
    </row>
    <row r="842" spans="9:13" ht="12.9" x14ac:dyDescent="0.2">
      <c r="I842" s="144"/>
      <c r="K842" s="159">
        <f t="shared" si="6"/>
        <v>0</v>
      </c>
      <c r="L842" s="159">
        <f t="shared" si="7"/>
        <v>0</v>
      </c>
      <c r="M842" s="144"/>
    </row>
    <row r="843" spans="9:13" ht="12.9" x14ac:dyDescent="0.2">
      <c r="I843" s="144"/>
      <c r="K843" s="159">
        <f t="shared" si="6"/>
        <v>0</v>
      </c>
      <c r="L843" s="159">
        <f t="shared" si="7"/>
        <v>0</v>
      </c>
      <c r="M843" s="144"/>
    </row>
    <row r="844" spans="9:13" ht="12.9" x14ac:dyDescent="0.2">
      <c r="I844" s="144"/>
      <c r="K844" s="159">
        <f t="shared" si="6"/>
        <v>0</v>
      </c>
      <c r="L844" s="159">
        <f t="shared" si="7"/>
        <v>0</v>
      </c>
      <c r="M844" s="144"/>
    </row>
    <row r="845" spans="9:13" ht="12.9" x14ac:dyDescent="0.2">
      <c r="I845" s="144"/>
      <c r="K845" s="159">
        <f t="shared" si="6"/>
        <v>0</v>
      </c>
      <c r="L845" s="159">
        <f t="shared" si="7"/>
        <v>0</v>
      </c>
      <c r="M845" s="144"/>
    </row>
    <row r="846" spans="9:13" ht="12.9" x14ac:dyDescent="0.2">
      <c r="I846" s="144"/>
      <c r="K846" s="159">
        <f t="shared" si="6"/>
        <v>0</v>
      </c>
      <c r="L846" s="159">
        <f t="shared" si="7"/>
        <v>0</v>
      </c>
      <c r="M846" s="144"/>
    </row>
    <row r="847" spans="9:13" ht="12.9" x14ac:dyDescent="0.2">
      <c r="I847" s="144"/>
      <c r="K847" s="159">
        <f t="shared" si="6"/>
        <v>0</v>
      </c>
      <c r="L847" s="159">
        <f t="shared" si="7"/>
        <v>0</v>
      </c>
      <c r="M847" s="144"/>
    </row>
    <row r="848" spans="9:13" ht="12.9" x14ac:dyDescent="0.2">
      <c r="I848" s="144"/>
      <c r="K848" s="159">
        <f t="shared" si="6"/>
        <v>0</v>
      </c>
      <c r="L848" s="159">
        <f t="shared" si="7"/>
        <v>0</v>
      </c>
      <c r="M848" s="144"/>
    </row>
    <row r="849" spans="9:13" ht="12.9" x14ac:dyDescent="0.2">
      <c r="I849" s="144"/>
      <c r="K849" s="159">
        <f t="shared" si="6"/>
        <v>0</v>
      </c>
      <c r="L849" s="159">
        <f t="shared" si="7"/>
        <v>0</v>
      </c>
      <c r="M849" s="144"/>
    </row>
    <row r="850" spans="9:13" ht="12.9" x14ac:dyDescent="0.2">
      <c r="I850" s="144"/>
      <c r="K850" s="159">
        <f t="shared" si="6"/>
        <v>0</v>
      </c>
      <c r="L850" s="159">
        <f t="shared" si="7"/>
        <v>0</v>
      </c>
      <c r="M850" s="144"/>
    </row>
    <row r="851" spans="9:13" ht="12.9" x14ac:dyDescent="0.2">
      <c r="I851" s="144"/>
      <c r="K851" s="159">
        <f t="shared" si="6"/>
        <v>0</v>
      </c>
      <c r="L851" s="159">
        <f t="shared" si="7"/>
        <v>0</v>
      </c>
      <c r="M851" s="144"/>
    </row>
    <row r="852" spans="9:13" ht="12.9" x14ac:dyDescent="0.2">
      <c r="I852" s="144"/>
      <c r="K852" s="159">
        <f t="shared" si="6"/>
        <v>0</v>
      </c>
      <c r="L852" s="159">
        <f t="shared" si="7"/>
        <v>0</v>
      </c>
      <c r="M852" s="144"/>
    </row>
    <row r="853" spans="9:13" ht="12.9" x14ac:dyDescent="0.2">
      <c r="I853" s="144"/>
      <c r="K853" s="159">
        <f t="shared" si="6"/>
        <v>0</v>
      </c>
      <c r="L853" s="159">
        <f t="shared" si="7"/>
        <v>0</v>
      </c>
      <c r="M853" s="144"/>
    </row>
    <row r="854" spans="9:13" ht="12.9" x14ac:dyDescent="0.2">
      <c r="I854" s="144"/>
      <c r="K854" s="159">
        <f t="shared" si="6"/>
        <v>0</v>
      </c>
      <c r="L854" s="159">
        <f t="shared" si="7"/>
        <v>0</v>
      </c>
      <c r="M854" s="144"/>
    </row>
    <row r="855" spans="9:13" ht="12.9" x14ac:dyDescent="0.2">
      <c r="I855" s="144"/>
      <c r="K855" s="159">
        <f t="shared" si="6"/>
        <v>0</v>
      </c>
      <c r="L855" s="159">
        <f t="shared" si="7"/>
        <v>0</v>
      </c>
      <c r="M855" s="144"/>
    </row>
    <row r="856" spans="9:13" ht="12.9" x14ac:dyDescent="0.2">
      <c r="I856" s="144"/>
      <c r="K856" s="159">
        <f t="shared" si="6"/>
        <v>0</v>
      </c>
      <c r="L856" s="159">
        <f t="shared" si="7"/>
        <v>0</v>
      </c>
      <c r="M856" s="144"/>
    </row>
    <row r="857" spans="9:13" ht="12.9" x14ac:dyDescent="0.2">
      <c r="I857" s="144"/>
      <c r="K857" s="159">
        <f t="shared" si="6"/>
        <v>0</v>
      </c>
      <c r="L857" s="159">
        <f t="shared" si="7"/>
        <v>0</v>
      </c>
      <c r="M857" s="144"/>
    </row>
    <row r="858" spans="9:13" ht="12.9" x14ac:dyDescent="0.2">
      <c r="I858" s="144"/>
      <c r="K858" s="159">
        <f t="shared" si="6"/>
        <v>0</v>
      </c>
      <c r="L858" s="159">
        <f t="shared" si="7"/>
        <v>0</v>
      </c>
      <c r="M858" s="144"/>
    </row>
    <row r="859" spans="9:13" ht="12.9" x14ac:dyDescent="0.2">
      <c r="I859" s="144"/>
      <c r="K859" s="159">
        <f t="shared" si="6"/>
        <v>0</v>
      </c>
      <c r="L859" s="159">
        <f t="shared" si="7"/>
        <v>0</v>
      </c>
      <c r="M859" s="144"/>
    </row>
    <row r="860" spans="9:13" ht="12.9" x14ac:dyDescent="0.2">
      <c r="I860" s="144"/>
      <c r="K860" s="159">
        <f t="shared" si="6"/>
        <v>0</v>
      </c>
      <c r="L860" s="159">
        <f t="shared" si="7"/>
        <v>0</v>
      </c>
      <c r="M860" s="144"/>
    </row>
    <row r="861" spans="9:13" ht="12.9" x14ac:dyDescent="0.2">
      <c r="I861" s="144"/>
      <c r="K861" s="159">
        <f t="shared" si="6"/>
        <v>0</v>
      </c>
      <c r="L861" s="159">
        <f t="shared" si="7"/>
        <v>0</v>
      </c>
      <c r="M861" s="144"/>
    </row>
    <row r="862" spans="9:13" ht="12.9" x14ac:dyDescent="0.2">
      <c r="I862" s="144"/>
      <c r="K862" s="159">
        <f t="shared" si="6"/>
        <v>0</v>
      </c>
      <c r="L862" s="159">
        <f t="shared" si="7"/>
        <v>0</v>
      </c>
      <c r="M862" s="144"/>
    </row>
    <row r="863" spans="9:13" ht="12.9" x14ac:dyDescent="0.2">
      <c r="I863" s="144"/>
      <c r="K863" s="159">
        <f t="shared" si="6"/>
        <v>0</v>
      </c>
      <c r="L863" s="159">
        <f t="shared" si="7"/>
        <v>0</v>
      </c>
      <c r="M863" s="144"/>
    </row>
    <row r="864" spans="9:13" ht="12.9" x14ac:dyDescent="0.2">
      <c r="I864" s="144"/>
      <c r="K864" s="159">
        <f t="shared" si="6"/>
        <v>0</v>
      </c>
      <c r="L864" s="159">
        <f t="shared" si="7"/>
        <v>0</v>
      </c>
      <c r="M864" s="144"/>
    </row>
    <row r="865" spans="9:13" ht="12.9" x14ac:dyDescent="0.2">
      <c r="I865" s="144"/>
      <c r="K865" s="159">
        <f t="shared" si="6"/>
        <v>0</v>
      </c>
      <c r="L865" s="159">
        <f t="shared" si="7"/>
        <v>0</v>
      </c>
      <c r="M865" s="144"/>
    </row>
    <row r="866" spans="9:13" ht="12.9" x14ac:dyDescent="0.2">
      <c r="I866" s="144"/>
      <c r="K866" s="159">
        <f t="shared" si="6"/>
        <v>0</v>
      </c>
      <c r="L866" s="159">
        <f t="shared" si="7"/>
        <v>0</v>
      </c>
      <c r="M866" s="144"/>
    </row>
    <row r="867" spans="9:13" ht="12.9" x14ac:dyDescent="0.2">
      <c r="I867" s="144"/>
      <c r="K867" s="159">
        <f t="shared" si="6"/>
        <v>0</v>
      </c>
      <c r="L867" s="159">
        <f t="shared" si="7"/>
        <v>0</v>
      </c>
      <c r="M867" s="144"/>
    </row>
    <row r="868" spans="9:13" ht="12.9" x14ac:dyDescent="0.2">
      <c r="I868" s="144"/>
      <c r="K868" s="159">
        <f t="shared" si="6"/>
        <v>0</v>
      </c>
      <c r="L868" s="159">
        <f t="shared" si="7"/>
        <v>0</v>
      </c>
      <c r="M868" s="144"/>
    </row>
    <row r="869" spans="9:13" ht="12.9" x14ac:dyDescent="0.2">
      <c r="I869" s="144"/>
      <c r="K869" s="159">
        <f t="shared" si="6"/>
        <v>0</v>
      </c>
      <c r="L869" s="159">
        <f t="shared" si="7"/>
        <v>0</v>
      </c>
      <c r="M869" s="144"/>
    </row>
    <row r="870" spans="9:13" ht="12.9" x14ac:dyDescent="0.2">
      <c r="I870" s="144"/>
      <c r="K870" s="159">
        <f t="shared" si="6"/>
        <v>0</v>
      </c>
      <c r="L870" s="159">
        <f t="shared" si="7"/>
        <v>0</v>
      </c>
      <c r="M870" s="144"/>
    </row>
    <row r="871" spans="9:13" ht="12.9" x14ac:dyDescent="0.2">
      <c r="I871" s="144"/>
      <c r="K871" s="159">
        <f t="shared" si="6"/>
        <v>0</v>
      </c>
      <c r="L871" s="159">
        <f t="shared" si="7"/>
        <v>0</v>
      </c>
      <c r="M871" s="144"/>
    </row>
    <row r="872" spans="9:13" ht="12.9" x14ac:dyDescent="0.2">
      <c r="I872" s="144"/>
      <c r="K872" s="159">
        <f t="shared" si="6"/>
        <v>0</v>
      </c>
      <c r="L872" s="159">
        <f t="shared" si="7"/>
        <v>0</v>
      </c>
      <c r="M872" s="144"/>
    </row>
    <row r="873" spans="9:13" ht="12.9" x14ac:dyDescent="0.2">
      <c r="I873" s="144"/>
      <c r="K873" s="159">
        <f t="shared" si="6"/>
        <v>0</v>
      </c>
      <c r="L873" s="159">
        <f t="shared" si="7"/>
        <v>0</v>
      </c>
      <c r="M873" s="144"/>
    </row>
    <row r="874" spans="9:13" ht="12.9" x14ac:dyDescent="0.2">
      <c r="I874" s="144"/>
      <c r="K874" s="159">
        <f t="shared" si="6"/>
        <v>0</v>
      </c>
      <c r="L874" s="159">
        <f t="shared" si="7"/>
        <v>0</v>
      </c>
      <c r="M874" s="144"/>
    </row>
    <row r="875" spans="9:13" ht="12.9" x14ac:dyDescent="0.2">
      <c r="I875" s="144"/>
      <c r="K875" s="159">
        <f t="shared" si="6"/>
        <v>0</v>
      </c>
      <c r="L875" s="159">
        <f t="shared" si="7"/>
        <v>0</v>
      </c>
      <c r="M875" s="144"/>
    </row>
    <row r="876" spans="9:13" ht="12.9" x14ac:dyDescent="0.2">
      <c r="I876" s="144"/>
      <c r="K876" s="159">
        <f t="shared" si="6"/>
        <v>0</v>
      </c>
      <c r="L876" s="159">
        <f t="shared" si="7"/>
        <v>0</v>
      </c>
      <c r="M876" s="144"/>
    </row>
    <row r="877" spans="9:13" ht="12.9" x14ac:dyDescent="0.2">
      <c r="I877" s="144"/>
      <c r="K877" s="159">
        <f t="shared" si="6"/>
        <v>0</v>
      </c>
      <c r="L877" s="159">
        <f t="shared" si="7"/>
        <v>0</v>
      </c>
      <c r="M877" s="144"/>
    </row>
    <row r="878" spans="9:13" ht="12.9" x14ac:dyDescent="0.2">
      <c r="I878" s="144"/>
      <c r="K878" s="159">
        <f t="shared" si="6"/>
        <v>0</v>
      </c>
      <c r="L878" s="159">
        <f t="shared" si="7"/>
        <v>0</v>
      </c>
      <c r="M878" s="144"/>
    </row>
    <row r="879" spans="9:13" ht="12.9" x14ac:dyDescent="0.2">
      <c r="I879" s="144"/>
      <c r="K879" s="159">
        <f t="shared" si="6"/>
        <v>0</v>
      </c>
      <c r="L879" s="159">
        <f t="shared" si="7"/>
        <v>0</v>
      </c>
      <c r="M879" s="144"/>
    </row>
    <row r="880" spans="9:13" ht="12.9" x14ac:dyDescent="0.2">
      <c r="I880" s="144"/>
      <c r="K880" s="159">
        <f t="shared" si="6"/>
        <v>0</v>
      </c>
      <c r="L880" s="159">
        <f t="shared" si="7"/>
        <v>0</v>
      </c>
      <c r="M880" s="144"/>
    </row>
    <row r="881" spans="9:13" ht="12.9" x14ac:dyDescent="0.2">
      <c r="I881" s="144"/>
      <c r="K881" s="159">
        <f t="shared" si="6"/>
        <v>0</v>
      </c>
      <c r="L881" s="159">
        <f t="shared" si="7"/>
        <v>0</v>
      </c>
      <c r="M881" s="144"/>
    </row>
    <row r="882" spans="9:13" ht="12.9" x14ac:dyDescent="0.2">
      <c r="I882" s="144"/>
      <c r="K882" s="159">
        <f t="shared" si="6"/>
        <v>0</v>
      </c>
      <c r="L882" s="159">
        <f t="shared" si="7"/>
        <v>0</v>
      </c>
      <c r="M882" s="144"/>
    </row>
    <row r="883" spans="9:13" ht="12.9" x14ac:dyDescent="0.2">
      <c r="I883" s="144"/>
      <c r="K883" s="159">
        <f t="shared" si="6"/>
        <v>0</v>
      </c>
      <c r="L883" s="159">
        <f t="shared" si="7"/>
        <v>0</v>
      </c>
      <c r="M883" s="144"/>
    </row>
    <row r="884" spans="9:13" ht="12.9" x14ac:dyDescent="0.2">
      <c r="I884" s="144"/>
      <c r="K884" s="159">
        <f t="shared" si="6"/>
        <v>0</v>
      </c>
      <c r="L884" s="159">
        <f t="shared" si="7"/>
        <v>0</v>
      </c>
      <c r="M884" s="144"/>
    </row>
    <row r="885" spans="9:13" ht="12.9" x14ac:dyDescent="0.2">
      <c r="I885" s="144"/>
      <c r="K885" s="159">
        <f t="shared" si="6"/>
        <v>0</v>
      </c>
      <c r="L885" s="159">
        <f t="shared" si="7"/>
        <v>0</v>
      </c>
      <c r="M885" s="144"/>
    </row>
    <row r="886" spans="9:13" ht="12.9" x14ac:dyDescent="0.2">
      <c r="I886" s="144"/>
      <c r="K886" s="159">
        <f t="shared" si="6"/>
        <v>0</v>
      </c>
      <c r="L886" s="159">
        <f t="shared" si="7"/>
        <v>0</v>
      </c>
      <c r="M886" s="144"/>
    </row>
    <row r="887" spans="9:13" ht="12.9" x14ac:dyDescent="0.2">
      <c r="I887" s="144"/>
      <c r="K887" s="159">
        <f t="shared" si="6"/>
        <v>0</v>
      </c>
      <c r="L887" s="159">
        <f t="shared" si="7"/>
        <v>0</v>
      </c>
      <c r="M887" s="144"/>
    </row>
    <row r="888" spans="9:13" ht="12.9" x14ac:dyDescent="0.2">
      <c r="I888" s="144"/>
      <c r="K888" s="159">
        <f t="shared" si="6"/>
        <v>0</v>
      </c>
      <c r="L888" s="159">
        <f t="shared" si="7"/>
        <v>0</v>
      </c>
      <c r="M888" s="144"/>
    </row>
    <row r="889" spans="9:13" ht="12.9" x14ac:dyDescent="0.2">
      <c r="I889" s="144"/>
      <c r="K889" s="159">
        <f t="shared" si="6"/>
        <v>0</v>
      </c>
      <c r="L889" s="159">
        <f t="shared" si="7"/>
        <v>0</v>
      </c>
      <c r="M889" s="144"/>
    </row>
    <row r="890" spans="9:13" ht="12.9" x14ac:dyDescent="0.2">
      <c r="I890" s="144"/>
      <c r="K890" s="159">
        <f t="shared" si="6"/>
        <v>0</v>
      </c>
      <c r="L890" s="159">
        <f t="shared" si="7"/>
        <v>0</v>
      </c>
      <c r="M890" s="144"/>
    </row>
    <row r="891" spans="9:13" ht="12.9" x14ac:dyDescent="0.2">
      <c r="I891" s="144"/>
      <c r="K891" s="159">
        <f t="shared" si="6"/>
        <v>0</v>
      </c>
      <c r="L891" s="159">
        <f t="shared" si="7"/>
        <v>0</v>
      </c>
      <c r="M891" s="144"/>
    </row>
    <row r="892" spans="9:13" ht="12.9" x14ac:dyDescent="0.2">
      <c r="I892" s="144"/>
      <c r="K892" s="159">
        <f t="shared" si="6"/>
        <v>0</v>
      </c>
      <c r="L892" s="159">
        <f t="shared" si="7"/>
        <v>0</v>
      </c>
      <c r="M892" s="144"/>
    </row>
    <row r="893" spans="9:13" ht="12.9" x14ac:dyDescent="0.2">
      <c r="I893" s="144"/>
      <c r="K893" s="159">
        <f t="shared" si="6"/>
        <v>0</v>
      </c>
      <c r="L893" s="159">
        <f t="shared" si="7"/>
        <v>0</v>
      </c>
      <c r="M893" s="144"/>
    </row>
    <row r="894" spans="9:13" ht="12.9" x14ac:dyDescent="0.2">
      <c r="I894" s="144"/>
      <c r="K894" s="159">
        <f t="shared" si="6"/>
        <v>0</v>
      </c>
      <c r="L894" s="159">
        <f t="shared" si="7"/>
        <v>0</v>
      </c>
      <c r="M894" s="144"/>
    </row>
    <row r="895" spans="9:13" ht="12.9" x14ac:dyDescent="0.2">
      <c r="I895" s="144"/>
      <c r="K895" s="159">
        <f t="shared" si="6"/>
        <v>0</v>
      </c>
      <c r="L895" s="159">
        <f t="shared" si="7"/>
        <v>0</v>
      </c>
      <c r="M895" s="144"/>
    </row>
    <row r="896" spans="9:13" ht="12.9" x14ac:dyDescent="0.2">
      <c r="I896" s="144"/>
      <c r="K896" s="159">
        <f t="shared" si="6"/>
        <v>0</v>
      </c>
      <c r="L896" s="159">
        <f t="shared" si="7"/>
        <v>0</v>
      </c>
      <c r="M896" s="144"/>
    </row>
    <row r="897" spans="9:13" ht="12.9" x14ac:dyDescent="0.2">
      <c r="I897" s="144"/>
      <c r="K897" s="159">
        <f t="shared" si="6"/>
        <v>0</v>
      </c>
      <c r="L897" s="159">
        <f t="shared" si="7"/>
        <v>0</v>
      </c>
      <c r="M897" s="144"/>
    </row>
    <row r="898" spans="9:13" ht="12.9" x14ac:dyDescent="0.2">
      <c r="I898" s="144"/>
      <c r="K898" s="159">
        <f t="shared" si="6"/>
        <v>0</v>
      </c>
      <c r="L898" s="159">
        <f t="shared" si="7"/>
        <v>0</v>
      </c>
      <c r="M898" s="144"/>
    </row>
    <row r="899" spans="9:13" ht="12.9" x14ac:dyDescent="0.2">
      <c r="I899" s="144"/>
      <c r="K899" s="159">
        <f t="shared" si="6"/>
        <v>0</v>
      </c>
      <c r="L899" s="159">
        <f t="shared" si="7"/>
        <v>0</v>
      </c>
      <c r="M899" s="144"/>
    </row>
    <row r="900" spans="9:13" ht="12.9" x14ac:dyDescent="0.2">
      <c r="I900" s="144"/>
      <c r="K900" s="159">
        <f t="shared" si="6"/>
        <v>0</v>
      </c>
      <c r="L900" s="159">
        <f t="shared" si="7"/>
        <v>0</v>
      </c>
      <c r="M900" s="144"/>
    </row>
    <row r="901" spans="9:13" ht="12.9" x14ac:dyDescent="0.2">
      <c r="I901" s="144"/>
      <c r="K901" s="159">
        <f t="shared" si="6"/>
        <v>0</v>
      </c>
      <c r="L901" s="159">
        <f t="shared" si="7"/>
        <v>0</v>
      </c>
      <c r="M901" s="144"/>
    </row>
    <row r="902" spans="9:13" ht="12.9" x14ac:dyDescent="0.2">
      <c r="I902" s="144"/>
      <c r="K902" s="159">
        <f t="shared" si="6"/>
        <v>0</v>
      </c>
      <c r="L902" s="159">
        <f t="shared" si="7"/>
        <v>0</v>
      </c>
      <c r="M902" s="144"/>
    </row>
    <row r="903" spans="9:13" ht="12.9" x14ac:dyDescent="0.2">
      <c r="I903" s="144"/>
      <c r="K903" s="159">
        <f t="shared" si="6"/>
        <v>0</v>
      </c>
      <c r="L903" s="159">
        <f t="shared" si="7"/>
        <v>0</v>
      </c>
      <c r="M903" s="144"/>
    </row>
    <row r="904" spans="9:13" ht="12.9" x14ac:dyDescent="0.2">
      <c r="I904" s="144"/>
      <c r="K904" s="159">
        <f t="shared" si="6"/>
        <v>0</v>
      </c>
      <c r="L904" s="159">
        <f t="shared" si="7"/>
        <v>0</v>
      </c>
      <c r="M904" s="144"/>
    </row>
    <row r="905" spans="9:13" ht="12.9" x14ac:dyDescent="0.2">
      <c r="I905" s="144"/>
      <c r="K905" s="159">
        <f t="shared" si="6"/>
        <v>0</v>
      </c>
      <c r="L905" s="159">
        <f t="shared" si="7"/>
        <v>0</v>
      </c>
      <c r="M905" s="144"/>
    </row>
    <row r="906" spans="9:13" ht="12.9" x14ac:dyDescent="0.2">
      <c r="I906" s="144"/>
      <c r="K906" s="159">
        <f t="shared" si="6"/>
        <v>0</v>
      </c>
      <c r="L906" s="159">
        <f t="shared" si="7"/>
        <v>0</v>
      </c>
      <c r="M906" s="144"/>
    </row>
    <row r="907" spans="9:13" ht="12.9" x14ac:dyDescent="0.2">
      <c r="I907" s="144"/>
      <c r="K907" s="159">
        <f t="shared" si="6"/>
        <v>0</v>
      </c>
      <c r="L907" s="159">
        <f t="shared" si="7"/>
        <v>0</v>
      </c>
      <c r="M907" s="144"/>
    </row>
    <row r="908" spans="9:13" ht="12.9" x14ac:dyDescent="0.2">
      <c r="I908" s="144"/>
      <c r="K908" s="159">
        <f t="shared" si="6"/>
        <v>0</v>
      </c>
      <c r="L908" s="159">
        <f t="shared" si="7"/>
        <v>0</v>
      </c>
      <c r="M908" s="144"/>
    </row>
    <row r="909" spans="9:13" ht="12.9" x14ac:dyDescent="0.2">
      <c r="I909" s="144"/>
      <c r="K909" s="159">
        <f t="shared" si="6"/>
        <v>0</v>
      </c>
      <c r="L909" s="159">
        <f t="shared" si="7"/>
        <v>0</v>
      </c>
      <c r="M909" s="144"/>
    </row>
    <row r="910" spans="9:13" ht="12.9" x14ac:dyDescent="0.2">
      <c r="I910" s="144"/>
      <c r="K910" s="159">
        <f t="shared" si="6"/>
        <v>0</v>
      </c>
      <c r="L910" s="159">
        <f t="shared" si="7"/>
        <v>0</v>
      </c>
      <c r="M910" s="144"/>
    </row>
    <row r="911" spans="9:13" ht="12.9" x14ac:dyDescent="0.2">
      <c r="I911" s="144"/>
      <c r="K911" s="159">
        <f t="shared" si="6"/>
        <v>0</v>
      </c>
      <c r="L911" s="159">
        <f t="shared" si="7"/>
        <v>0</v>
      </c>
      <c r="M911" s="144"/>
    </row>
    <row r="912" spans="9:13" ht="12.9" x14ac:dyDescent="0.2">
      <c r="I912" s="144"/>
      <c r="K912" s="159">
        <f t="shared" si="6"/>
        <v>0</v>
      </c>
      <c r="L912" s="159">
        <f t="shared" si="7"/>
        <v>0</v>
      </c>
      <c r="M912" s="144"/>
    </row>
    <row r="913" spans="9:13" ht="12.9" x14ac:dyDescent="0.2">
      <c r="I913" s="144"/>
      <c r="K913" s="159">
        <f t="shared" si="6"/>
        <v>0</v>
      </c>
      <c r="L913" s="159">
        <f t="shared" si="7"/>
        <v>0</v>
      </c>
      <c r="M913" s="144"/>
    </row>
    <row r="914" spans="9:13" ht="12.9" x14ac:dyDescent="0.2">
      <c r="I914" s="144"/>
      <c r="K914" s="159">
        <f t="shared" si="6"/>
        <v>0</v>
      </c>
      <c r="L914" s="159">
        <f t="shared" si="7"/>
        <v>0</v>
      </c>
      <c r="M914" s="144"/>
    </row>
    <row r="915" spans="9:13" ht="12.9" x14ac:dyDescent="0.2">
      <c r="I915" s="144"/>
      <c r="K915" s="159">
        <f t="shared" si="6"/>
        <v>0</v>
      </c>
      <c r="L915" s="159">
        <f t="shared" si="7"/>
        <v>0</v>
      </c>
      <c r="M915" s="144"/>
    </row>
    <row r="916" spans="9:13" ht="12.9" x14ac:dyDescent="0.2">
      <c r="I916" s="144"/>
      <c r="K916" s="159">
        <f t="shared" si="6"/>
        <v>0</v>
      </c>
      <c r="L916" s="159">
        <f t="shared" si="7"/>
        <v>0</v>
      </c>
      <c r="M916" s="144"/>
    </row>
    <row r="917" spans="9:13" ht="12.9" x14ac:dyDescent="0.2">
      <c r="I917" s="144"/>
      <c r="K917" s="159">
        <f t="shared" si="6"/>
        <v>0</v>
      </c>
      <c r="L917" s="159">
        <f t="shared" si="7"/>
        <v>0</v>
      </c>
      <c r="M917" s="144"/>
    </row>
    <row r="918" spans="9:13" ht="12.9" x14ac:dyDescent="0.2">
      <c r="I918" s="144"/>
      <c r="K918" s="159">
        <f t="shared" si="6"/>
        <v>0</v>
      </c>
      <c r="L918" s="159">
        <f t="shared" si="7"/>
        <v>0</v>
      </c>
      <c r="M918" s="144"/>
    </row>
    <row r="919" spans="9:13" ht="12.9" x14ac:dyDescent="0.2">
      <c r="I919" s="144"/>
      <c r="K919" s="159">
        <f t="shared" si="6"/>
        <v>0</v>
      </c>
      <c r="L919" s="159">
        <f t="shared" si="7"/>
        <v>0</v>
      </c>
      <c r="M919" s="144"/>
    </row>
    <row r="920" spans="9:13" ht="12.9" x14ac:dyDescent="0.2">
      <c r="I920" s="144"/>
      <c r="K920" s="159">
        <f t="shared" si="6"/>
        <v>0</v>
      </c>
      <c r="L920" s="159">
        <f t="shared" si="7"/>
        <v>0</v>
      </c>
      <c r="M920" s="144"/>
    </row>
    <row r="921" spans="9:13" ht="12.9" x14ac:dyDescent="0.2">
      <c r="I921" s="144"/>
      <c r="K921" s="159">
        <f t="shared" si="6"/>
        <v>0</v>
      </c>
      <c r="L921" s="159">
        <f t="shared" si="7"/>
        <v>0</v>
      </c>
      <c r="M921" s="144"/>
    </row>
    <row r="922" spans="9:13" ht="12.9" x14ac:dyDescent="0.2">
      <c r="I922" s="144"/>
      <c r="K922" s="159">
        <f t="shared" si="6"/>
        <v>0</v>
      </c>
      <c r="L922" s="159">
        <f t="shared" si="7"/>
        <v>0</v>
      </c>
      <c r="M922" s="144"/>
    </row>
    <row r="923" spans="9:13" ht="12.9" x14ac:dyDescent="0.2">
      <c r="I923" s="144"/>
      <c r="K923" s="159">
        <f t="shared" si="6"/>
        <v>0</v>
      </c>
      <c r="L923" s="159">
        <f t="shared" si="7"/>
        <v>0</v>
      </c>
      <c r="M923" s="144"/>
    </row>
    <row r="924" spans="9:13" ht="12.9" x14ac:dyDescent="0.2">
      <c r="I924" s="144"/>
      <c r="K924" s="159">
        <f t="shared" si="6"/>
        <v>0</v>
      </c>
      <c r="L924" s="159">
        <f t="shared" si="7"/>
        <v>0</v>
      </c>
      <c r="M924" s="144"/>
    </row>
    <row r="925" spans="9:13" ht="12.9" x14ac:dyDescent="0.2">
      <c r="I925" s="144"/>
      <c r="K925" s="159">
        <f t="shared" si="6"/>
        <v>0</v>
      </c>
      <c r="L925" s="159">
        <f t="shared" si="7"/>
        <v>0</v>
      </c>
      <c r="M925" s="144"/>
    </row>
    <row r="926" spans="9:13" ht="12.9" x14ac:dyDescent="0.2">
      <c r="I926" s="144"/>
      <c r="K926" s="159">
        <f t="shared" si="6"/>
        <v>0</v>
      </c>
      <c r="L926" s="159">
        <f t="shared" si="7"/>
        <v>0</v>
      </c>
      <c r="M926" s="144"/>
    </row>
    <row r="927" spans="9:13" ht="12.9" x14ac:dyDescent="0.2">
      <c r="I927" s="144"/>
      <c r="K927" s="159">
        <f t="shared" si="6"/>
        <v>0</v>
      </c>
      <c r="L927" s="159">
        <f t="shared" si="7"/>
        <v>0</v>
      </c>
      <c r="M927" s="144"/>
    </row>
    <row r="928" spans="9:13" ht="12.9" x14ac:dyDescent="0.2">
      <c r="I928" s="144"/>
      <c r="K928" s="159">
        <f t="shared" si="6"/>
        <v>0</v>
      </c>
      <c r="L928" s="159">
        <f t="shared" si="7"/>
        <v>0</v>
      </c>
      <c r="M928" s="144"/>
    </row>
    <row r="929" spans="9:13" ht="12.9" x14ac:dyDescent="0.2">
      <c r="I929" s="144"/>
      <c r="K929" s="159">
        <f t="shared" si="6"/>
        <v>0</v>
      </c>
      <c r="L929" s="159">
        <f t="shared" si="7"/>
        <v>0</v>
      </c>
      <c r="M929" s="144"/>
    </row>
    <row r="930" spans="9:13" ht="12.9" x14ac:dyDescent="0.2">
      <c r="I930" s="144"/>
      <c r="K930" s="159">
        <f t="shared" si="6"/>
        <v>0</v>
      </c>
      <c r="L930" s="159">
        <f t="shared" si="7"/>
        <v>0</v>
      </c>
      <c r="M930" s="144"/>
    </row>
    <row r="931" spans="9:13" ht="12.9" x14ac:dyDescent="0.2">
      <c r="I931" s="144"/>
      <c r="K931" s="159">
        <f t="shared" si="6"/>
        <v>0</v>
      </c>
      <c r="L931" s="159">
        <f t="shared" si="7"/>
        <v>0</v>
      </c>
      <c r="M931" s="144"/>
    </row>
    <row r="932" spans="9:13" ht="12.9" x14ac:dyDescent="0.2">
      <c r="I932" s="144"/>
      <c r="K932" s="159">
        <f t="shared" si="6"/>
        <v>0</v>
      </c>
      <c r="L932" s="159">
        <f t="shared" si="7"/>
        <v>0</v>
      </c>
      <c r="M932" s="144"/>
    </row>
    <row r="933" spans="9:13" ht="12.9" x14ac:dyDescent="0.2">
      <c r="I933" s="144"/>
      <c r="K933" s="159">
        <f t="shared" si="6"/>
        <v>0</v>
      </c>
      <c r="L933" s="159">
        <f t="shared" si="7"/>
        <v>0</v>
      </c>
      <c r="M933" s="144"/>
    </row>
    <row r="934" spans="9:13" ht="12.9" x14ac:dyDescent="0.2">
      <c r="I934" s="144"/>
      <c r="K934" s="159">
        <f t="shared" si="6"/>
        <v>0</v>
      </c>
      <c r="L934" s="159">
        <f t="shared" si="7"/>
        <v>0</v>
      </c>
      <c r="M934" s="144"/>
    </row>
    <row r="935" spans="9:13" ht="12.9" x14ac:dyDescent="0.2">
      <c r="I935" s="144"/>
      <c r="K935" s="159">
        <f t="shared" si="6"/>
        <v>0</v>
      </c>
      <c r="L935" s="159">
        <f t="shared" si="7"/>
        <v>0</v>
      </c>
      <c r="M935" s="144"/>
    </row>
    <row r="936" spans="9:13" ht="12.9" x14ac:dyDescent="0.2">
      <c r="I936" s="144"/>
      <c r="K936" s="159">
        <f t="shared" si="6"/>
        <v>0</v>
      </c>
      <c r="L936" s="159">
        <f t="shared" si="7"/>
        <v>0</v>
      </c>
      <c r="M936" s="144"/>
    </row>
    <row r="937" spans="9:13" ht="12.9" x14ac:dyDescent="0.2">
      <c r="I937" s="144"/>
      <c r="K937" s="159">
        <f t="shared" si="6"/>
        <v>0</v>
      </c>
      <c r="L937" s="159">
        <f t="shared" si="7"/>
        <v>0</v>
      </c>
      <c r="M937" s="144"/>
    </row>
    <row r="938" spans="9:13" ht="12.9" x14ac:dyDescent="0.2">
      <c r="I938" s="144"/>
      <c r="K938" s="159">
        <f t="shared" si="6"/>
        <v>0</v>
      </c>
      <c r="L938" s="159">
        <f t="shared" si="7"/>
        <v>0</v>
      </c>
      <c r="M938" s="144"/>
    </row>
    <row r="939" spans="9:13" ht="12.9" x14ac:dyDescent="0.2">
      <c r="I939" s="144"/>
      <c r="K939" s="159">
        <f t="shared" si="6"/>
        <v>0</v>
      </c>
      <c r="L939" s="159">
        <f t="shared" si="7"/>
        <v>0</v>
      </c>
      <c r="M939" s="144"/>
    </row>
    <row r="940" spans="9:13" ht="12.9" x14ac:dyDescent="0.2">
      <c r="I940" s="144"/>
      <c r="K940" s="159">
        <f t="shared" si="6"/>
        <v>0</v>
      </c>
      <c r="L940" s="159">
        <f t="shared" si="7"/>
        <v>0</v>
      </c>
      <c r="M940" s="144"/>
    </row>
    <row r="941" spans="9:13" ht="12.9" x14ac:dyDescent="0.2">
      <c r="I941" s="144"/>
      <c r="K941" s="159">
        <f t="shared" si="6"/>
        <v>0</v>
      </c>
      <c r="L941" s="159">
        <f t="shared" si="7"/>
        <v>0</v>
      </c>
      <c r="M941" s="144"/>
    </row>
    <row r="942" spans="9:13" ht="12.9" x14ac:dyDescent="0.2">
      <c r="I942" s="144"/>
      <c r="K942" s="159">
        <f t="shared" si="6"/>
        <v>0</v>
      </c>
      <c r="L942" s="159">
        <f t="shared" si="7"/>
        <v>0</v>
      </c>
      <c r="M942" s="144"/>
    </row>
    <row r="943" spans="9:13" ht="12.9" x14ac:dyDescent="0.2">
      <c r="I943" s="144"/>
      <c r="K943" s="159">
        <f t="shared" si="6"/>
        <v>0</v>
      </c>
      <c r="L943" s="159">
        <f t="shared" si="7"/>
        <v>0</v>
      </c>
      <c r="M943" s="144"/>
    </row>
    <row r="944" spans="9:13" ht="12.9" x14ac:dyDescent="0.2">
      <c r="I944" s="144"/>
      <c r="K944" s="159">
        <f t="shared" si="6"/>
        <v>0</v>
      </c>
      <c r="L944" s="159">
        <f t="shared" si="7"/>
        <v>0</v>
      </c>
      <c r="M944" s="144"/>
    </row>
    <row r="945" spans="9:13" ht="12.9" x14ac:dyDescent="0.2">
      <c r="I945" s="144"/>
      <c r="K945" s="159">
        <f t="shared" si="6"/>
        <v>0</v>
      </c>
      <c r="L945" s="159">
        <f t="shared" si="7"/>
        <v>0</v>
      </c>
      <c r="M945" s="144"/>
    </row>
    <row r="946" spans="9:13" ht="12.9" x14ac:dyDescent="0.2">
      <c r="I946" s="144"/>
      <c r="K946" s="159">
        <f t="shared" si="6"/>
        <v>0</v>
      </c>
      <c r="L946" s="159">
        <f t="shared" si="7"/>
        <v>0</v>
      </c>
      <c r="M946" s="144"/>
    </row>
    <row r="947" spans="9:13" ht="12.9" x14ac:dyDescent="0.2">
      <c r="I947" s="144"/>
      <c r="K947" s="159">
        <f t="shared" si="6"/>
        <v>0</v>
      </c>
      <c r="L947" s="159">
        <f t="shared" si="7"/>
        <v>0</v>
      </c>
      <c r="M947" s="144"/>
    </row>
    <row r="948" spans="9:13" ht="12.9" x14ac:dyDescent="0.2">
      <c r="I948" s="144"/>
      <c r="K948" s="159">
        <f t="shared" si="6"/>
        <v>0</v>
      </c>
      <c r="L948" s="159">
        <f t="shared" si="7"/>
        <v>0</v>
      </c>
      <c r="M948" s="144"/>
    </row>
    <row r="949" spans="9:13" ht="12.9" x14ac:dyDescent="0.2">
      <c r="I949" s="144"/>
      <c r="K949" s="159">
        <f t="shared" si="6"/>
        <v>0</v>
      </c>
      <c r="L949" s="159">
        <f t="shared" si="7"/>
        <v>0</v>
      </c>
      <c r="M949" s="144"/>
    </row>
    <row r="950" spans="9:13" ht="12.9" x14ac:dyDescent="0.2">
      <c r="I950" s="144"/>
      <c r="K950" s="159">
        <f t="shared" si="6"/>
        <v>0</v>
      </c>
      <c r="L950" s="159">
        <f t="shared" si="7"/>
        <v>0</v>
      </c>
      <c r="M950" s="144"/>
    </row>
    <row r="951" spans="9:13" ht="12.9" x14ac:dyDescent="0.2">
      <c r="I951" s="144"/>
      <c r="K951" s="159">
        <f t="shared" si="6"/>
        <v>0</v>
      </c>
      <c r="L951" s="159">
        <f t="shared" si="7"/>
        <v>0</v>
      </c>
      <c r="M951" s="144"/>
    </row>
    <row r="952" spans="9:13" ht="12.9" x14ac:dyDescent="0.2">
      <c r="I952" s="144"/>
      <c r="K952" s="159">
        <f t="shared" si="6"/>
        <v>0</v>
      </c>
      <c r="L952" s="159">
        <f t="shared" si="7"/>
        <v>0</v>
      </c>
      <c r="M952" s="144"/>
    </row>
    <row r="953" spans="9:13" ht="12.9" x14ac:dyDescent="0.2">
      <c r="I953" s="144"/>
      <c r="K953" s="159">
        <f t="shared" si="6"/>
        <v>0</v>
      </c>
      <c r="L953" s="159">
        <f t="shared" si="7"/>
        <v>0</v>
      </c>
      <c r="M953" s="144"/>
    </row>
    <row r="954" spans="9:13" ht="12.9" x14ac:dyDescent="0.2">
      <c r="I954" s="144"/>
      <c r="K954" s="159">
        <f t="shared" si="6"/>
        <v>0</v>
      </c>
      <c r="L954" s="159">
        <f t="shared" si="7"/>
        <v>0</v>
      </c>
      <c r="M954" s="144"/>
    </row>
    <row r="955" spans="9:13" ht="12.9" x14ac:dyDescent="0.2">
      <c r="I955" s="144"/>
      <c r="K955" s="159">
        <f t="shared" si="6"/>
        <v>0</v>
      </c>
      <c r="L955" s="159">
        <f t="shared" si="7"/>
        <v>0</v>
      </c>
      <c r="M955" s="144"/>
    </row>
    <row r="956" spans="9:13" ht="12.9" x14ac:dyDescent="0.2">
      <c r="I956" s="144"/>
      <c r="K956" s="159">
        <f t="shared" si="6"/>
        <v>0</v>
      </c>
      <c r="L956" s="159">
        <f t="shared" si="7"/>
        <v>0</v>
      </c>
      <c r="M956" s="144"/>
    </row>
    <row r="957" spans="9:13" ht="12.9" x14ac:dyDescent="0.2">
      <c r="I957" s="144"/>
      <c r="K957" s="159">
        <f t="shared" si="6"/>
        <v>0</v>
      </c>
      <c r="L957" s="159">
        <f t="shared" si="7"/>
        <v>0</v>
      </c>
      <c r="M957" s="144"/>
    </row>
    <row r="958" spans="9:13" ht="12.9" x14ac:dyDescent="0.2">
      <c r="I958" s="144"/>
      <c r="K958" s="159">
        <f t="shared" si="6"/>
        <v>0</v>
      </c>
      <c r="L958" s="159">
        <f t="shared" si="7"/>
        <v>0</v>
      </c>
      <c r="M958" s="144"/>
    </row>
    <row r="959" spans="9:13" ht="12.9" x14ac:dyDescent="0.2">
      <c r="I959" s="144"/>
      <c r="K959" s="159">
        <f t="shared" si="6"/>
        <v>0</v>
      </c>
      <c r="L959" s="159">
        <f t="shared" si="7"/>
        <v>0</v>
      </c>
      <c r="M959" s="144"/>
    </row>
    <row r="960" spans="9:13" ht="12.9" x14ac:dyDescent="0.2">
      <c r="I960" s="144"/>
      <c r="K960" s="159">
        <f t="shared" si="6"/>
        <v>0</v>
      </c>
      <c r="L960" s="159">
        <f t="shared" si="7"/>
        <v>0</v>
      </c>
      <c r="M960" s="144"/>
    </row>
    <row r="961" spans="9:13" ht="12.9" x14ac:dyDescent="0.2">
      <c r="I961" s="144"/>
      <c r="K961" s="159">
        <f t="shared" si="6"/>
        <v>0</v>
      </c>
      <c r="L961" s="159">
        <f t="shared" si="7"/>
        <v>0</v>
      </c>
      <c r="M961" s="144"/>
    </row>
    <row r="962" spans="9:13" ht="12.9" x14ac:dyDescent="0.2">
      <c r="I962" s="144"/>
      <c r="K962" s="159">
        <f t="shared" si="6"/>
        <v>0</v>
      </c>
      <c r="L962" s="159">
        <f t="shared" si="7"/>
        <v>0</v>
      </c>
      <c r="M962" s="144"/>
    </row>
    <row r="963" spans="9:13" ht="12.9" x14ac:dyDescent="0.2">
      <c r="I963" s="144"/>
      <c r="K963" s="159">
        <f t="shared" si="6"/>
        <v>0</v>
      </c>
      <c r="L963" s="159">
        <f t="shared" si="7"/>
        <v>0</v>
      </c>
      <c r="M963" s="144"/>
    </row>
    <row r="964" spans="9:13" ht="12.9" x14ac:dyDescent="0.2">
      <c r="I964" s="144"/>
      <c r="K964" s="159">
        <f t="shared" si="6"/>
        <v>0</v>
      </c>
      <c r="L964" s="159">
        <f t="shared" si="7"/>
        <v>0</v>
      </c>
      <c r="M964" s="144"/>
    </row>
    <row r="965" spans="9:13" ht="12.9" x14ac:dyDescent="0.2">
      <c r="I965" s="144"/>
      <c r="K965" s="159">
        <f t="shared" si="6"/>
        <v>0</v>
      </c>
      <c r="L965" s="159">
        <f t="shared" si="7"/>
        <v>0</v>
      </c>
      <c r="M965" s="144"/>
    </row>
    <row r="966" spans="9:13" ht="12.9" x14ac:dyDescent="0.2">
      <c r="I966" s="144"/>
      <c r="K966" s="159">
        <f t="shared" si="6"/>
        <v>0</v>
      </c>
      <c r="L966" s="159">
        <f t="shared" si="7"/>
        <v>0</v>
      </c>
      <c r="M966" s="144"/>
    </row>
    <row r="967" spans="9:13" ht="12.9" x14ac:dyDescent="0.2">
      <c r="I967" s="144"/>
      <c r="K967" s="159">
        <f t="shared" si="6"/>
        <v>0</v>
      </c>
      <c r="L967" s="159">
        <f t="shared" si="7"/>
        <v>0</v>
      </c>
      <c r="M967" s="144"/>
    </row>
    <row r="968" spans="9:13" ht="12.9" x14ac:dyDescent="0.2">
      <c r="I968" s="144"/>
      <c r="K968" s="159">
        <f t="shared" si="6"/>
        <v>0</v>
      </c>
      <c r="L968" s="159">
        <f t="shared" si="7"/>
        <v>0</v>
      </c>
      <c r="M968" s="144"/>
    </row>
    <row r="969" spans="9:13" ht="12.9" x14ac:dyDescent="0.2">
      <c r="I969" s="144"/>
      <c r="K969" s="159">
        <f t="shared" si="6"/>
        <v>0</v>
      </c>
      <c r="L969" s="159">
        <f t="shared" si="7"/>
        <v>0</v>
      </c>
      <c r="M969" s="144"/>
    </row>
    <row r="970" spans="9:13" ht="12.9" x14ac:dyDescent="0.2">
      <c r="I970" s="144"/>
      <c r="K970" s="159">
        <f t="shared" si="6"/>
        <v>0</v>
      </c>
      <c r="L970" s="159">
        <f t="shared" si="7"/>
        <v>0</v>
      </c>
      <c r="M970" s="144"/>
    </row>
    <row r="971" spans="9:13" ht="12.9" x14ac:dyDescent="0.2">
      <c r="I971" s="144"/>
      <c r="K971" s="159">
        <f t="shared" si="6"/>
        <v>0</v>
      </c>
      <c r="L971" s="159">
        <f t="shared" si="7"/>
        <v>0</v>
      </c>
      <c r="M971" s="144"/>
    </row>
    <row r="972" spans="9:13" ht="12.9" x14ac:dyDescent="0.2">
      <c r="I972" s="144"/>
      <c r="K972" s="159">
        <f t="shared" si="6"/>
        <v>0</v>
      </c>
      <c r="L972" s="159">
        <f t="shared" si="7"/>
        <v>0</v>
      </c>
      <c r="M972" s="144"/>
    </row>
    <row r="973" spans="9:13" ht="12.9" x14ac:dyDescent="0.2">
      <c r="I973" s="144"/>
      <c r="K973" s="159">
        <f t="shared" si="6"/>
        <v>0</v>
      </c>
      <c r="L973" s="159">
        <f t="shared" si="7"/>
        <v>0</v>
      </c>
      <c r="M973" s="144"/>
    </row>
    <row r="974" spans="9:13" ht="12.9" x14ac:dyDescent="0.2">
      <c r="I974" s="144"/>
      <c r="K974" s="159">
        <f t="shared" si="6"/>
        <v>0</v>
      </c>
      <c r="L974" s="159">
        <f t="shared" si="7"/>
        <v>0</v>
      </c>
      <c r="M974" s="144"/>
    </row>
    <row r="975" spans="9:13" ht="12.9" x14ac:dyDescent="0.2">
      <c r="I975" s="144"/>
      <c r="K975" s="159">
        <f t="shared" si="6"/>
        <v>0</v>
      </c>
      <c r="L975" s="159">
        <f t="shared" si="7"/>
        <v>0</v>
      </c>
      <c r="M975" s="144"/>
    </row>
    <row r="976" spans="9:13" ht="12.9" x14ac:dyDescent="0.2">
      <c r="I976" s="144"/>
      <c r="K976" s="159">
        <f t="shared" si="6"/>
        <v>0</v>
      </c>
      <c r="L976" s="159">
        <f t="shared" si="7"/>
        <v>0</v>
      </c>
      <c r="M976" s="144"/>
    </row>
    <row r="977" spans="9:13" ht="12.9" x14ac:dyDescent="0.2">
      <c r="I977" s="144"/>
      <c r="K977" s="159">
        <f t="shared" si="6"/>
        <v>0</v>
      </c>
      <c r="L977" s="159">
        <f t="shared" si="7"/>
        <v>0</v>
      </c>
      <c r="M977" s="144"/>
    </row>
    <row r="978" spans="9:13" ht="12.9" x14ac:dyDescent="0.2">
      <c r="I978" s="144"/>
      <c r="K978" s="159">
        <f t="shared" si="6"/>
        <v>0</v>
      </c>
      <c r="L978" s="159">
        <f t="shared" si="7"/>
        <v>0</v>
      </c>
      <c r="M978" s="144"/>
    </row>
    <row r="979" spans="9:13" ht="12.9" x14ac:dyDescent="0.2">
      <c r="I979" s="144"/>
      <c r="K979" s="159">
        <f t="shared" si="6"/>
        <v>0</v>
      </c>
      <c r="L979" s="159">
        <f t="shared" si="7"/>
        <v>0</v>
      </c>
      <c r="M979" s="144"/>
    </row>
    <row r="980" spans="9:13" ht="12.9" x14ac:dyDescent="0.2">
      <c r="I980" s="144"/>
      <c r="K980" s="159">
        <f t="shared" si="6"/>
        <v>0</v>
      </c>
      <c r="L980" s="159">
        <f t="shared" si="7"/>
        <v>0</v>
      </c>
      <c r="M980" s="144"/>
    </row>
    <row r="981" spans="9:13" ht="12.9" x14ac:dyDescent="0.2">
      <c r="I981" s="144"/>
      <c r="K981" s="159">
        <f t="shared" si="6"/>
        <v>0</v>
      </c>
      <c r="L981" s="159">
        <f t="shared" si="7"/>
        <v>0</v>
      </c>
      <c r="M981" s="144"/>
    </row>
    <row r="982" spans="9:13" ht="12.9" x14ac:dyDescent="0.2">
      <c r="I982" s="144"/>
      <c r="K982" s="159">
        <f t="shared" si="6"/>
        <v>0</v>
      </c>
      <c r="L982" s="159">
        <f t="shared" si="7"/>
        <v>0</v>
      </c>
      <c r="M982" s="144"/>
    </row>
    <row r="983" spans="9:13" ht="12.9" x14ac:dyDescent="0.2">
      <c r="I983" s="144"/>
      <c r="K983" s="159">
        <f t="shared" si="6"/>
        <v>0</v>
      </c>
      <c r="L983" s="159">
        <f t="shared" si="7"/>
        <v>0</v>
      </c>
      <c r="M983" s="144"/>
    </row>
    <row r="984" spans="9:13" ht="12.9" x14ac:dyDescent="0.2">
      <c r="I984" s="144"/>
      <c r="K984" s="159">
        <f t="shared" si="6"/>
        <v>0</v>
      </c>
      <c r="L984" s="159">
        <f t="shared" si="7"/>
        <v>0</v>
      </c>
      <c r="M984" s="144"/>
    </row>
    <row r="985" spans="9:13" ht="12.9" x14ac:dyDescent="0.2">
      <c r="I985" s="144"/>
      <c r="K985" s="159">
        <f t="shared" si="6"/>
        <v>0</v>
      </c>
      <c r="L985" s="159">
        <f t="shared" si="7"/>
        <v>0</v>
      </c>
      <c r="M985" s="144"/>
    </row>
    <row r="986" spans="9:13" ht="12.9" x14ac:dyDescent="0.2">
      <c r="I986" s="144"/>
      <c r="K986" s="159">
        <f t="shared" si="6"/>
        <v>0</v>
      </c>
      <c r="L986" s="159">
        <f t="shared" si="7"/>
        <v>0</v>
      </c>
      <c r="M986" s="144"/>
    </row>
    <row r="987" spans="9:13" ht="12.9" x14ac:dyDescent="0.2">
      <c r="I987" s="144"/>
      <c r="K987" s="159">
        <f t="shared" si="6"/>
        <v>0</v>
      </c>
      <c r="L987" s="159">
        <f t="shared" si="7"/>
        <v>0</v>
      </c>
      <c r="M987" s="144"/>
    </row>
    <row r="988" spans="9:13" ht="12.9" x14ac:dyDescent="0.2">
      <c r="I988" s="144"/>
      <c r="K988" s="159">
        <f t="shared" si="6"/>
        <v>0</v>
      </c>
      <c r="L988" s="159">
        <f t="shared" si="7"/>
        <v>0</v>
      </c>
      <c r="M988" s="144"/>
    </row>
    <row r="989" spans="9:13" ht="12.9" x14ac:dyDescent="0.2">
      <c r="I989" s="144"/>
      <c r="K989" s="159">
        <f t="shared" si="6"/>
        <v>0</v>
      </c>
      <c r="L989" s="159">
        <f t="shared" si="7"/>
        <v>0</v>
      </c>
      <c r="M989" s="144"/>
    </row>
    <row r="990" spans="9:13" ht="12.9" x14ac:dyDescent="0.2">
      <c r="I990" s="144"/>
      <c r="K990" s="159">
        <f t="shared" si="6"/>
        <v>0</v>
      </c>
      <c r="L990" s="159">
        <f t="shared" si="7"/>
        <v>0</v>
      </c>
      <c r="M990" s="144"/>
    </row>
    <row r="991" spans="9:13" ht="12.9" x14ac:dyDescent="0.2">
      <c r="I991" s="144"/>
      <c r="K991" s="159">
        <f t="shared" si="6"/>
        <v>0</v>
      </c>
      <c r="L991" s="159">
        <f t="shared" si="7"/>
        <v>0</v>
      </c>
      <c r="M991" s="144"/>
    </row>
    <row r="992" spans="9:13" ht="12.9" x14ac:dyDescent="0.2">
      <c r="I992" s="144"/>
      <c r="K992" s="159">
        <f t="shared" si="6"/>
        <v>0</v>
      </c>
      <c r="L992" s="159">
        <f t="shared" si="7"/>
        <v>0</v>
      </c>
      <c r="M992" s="144"/>
    </row>
    <row r="993" spans="9:13" ht="12.9" x14ac:dyDescent="0.2">
      <c r="I993" s="144"/>
      <c r="K993" s="159">
        <f t="shared" si="6"/>
        <v>0</v>
      </c>
      <c r="L993" s="159">
        <f t="shared" si="7"/>
        <v>0</v>
      </c>
      <c r="M993" s="144"/>
    </row>
    <row r="994" spans="9:13" ht="12.9" x14ac:dyDescent="0.2">
      <c r="I994" s="144"/>
      <c r="K994" s="159">
        <f t="shared" si="6"/>
        <v>0</v>
      </c>
      <c r="L994" s="159">
        <f t="shared" si="7"/>
        <v>0</v>
      </c>
      <c r="M994" s="144"/>
    </row>
    <row r="995" spans="9:13" ht="12.9" x14ac:dyDescent="0.2">
      <c r="I995" s="144"/>
      <c r="K995" s="159">
        <f t="shared" si="6"/>
        <v>0</v>
      </c>
      <c r="L995" s="159">
        <f t="shared" si="7"/>
        <v>0</v>
      </c>
      <c r="M995" s="144"/>
    </row>
    <row r="996" spans="9:13" ht="12.9" x14ac:dyDescent="0.2">
      <c r="I996" s="144"/>
      <c r="K996" s="159">
        <f t="shared" si="6"/>
        <v>0</v>
      </c>
      <c r="L996" s="159">
        <f t="shared" si="7"/>
        <v>0</v>
      </c>
      <c r="M996" s="144"/>
    </row>
    <row r="997" spans="9:13" ht="12.9" x14ac:dyDescent="0.2">
      <c r="I997" s="144"/>
      <c r="K997" s="159">
        <f t="shared" si="6"/>
        <v>0</v>
      </c>
      <c r="L997" s="159">
        <f t="shared" si="7"/>
        <v>0</v>
      </c>
      <c r="M997" s="144"/>
    </row>
    <row r="998" spans="9:13" ht="12.9" x14ac:dyDescent="0.2">
      <c r="I998" s="144"/>
      <c r="K998" s="159">
        <f t="shared" si="6"/>
        <v>0</v>
      </c>
      <c r="L998" s="159">
        <f t="shared" si="7"/>
        <v>0</v>
      </c>
      <c r="M998" s="144"/>
    </row>
    <row r="999" spans="9:13" ht="12.9" x14ac:dyDescent="0.2">
      <c r="I999" s="144"/>
      <c r="K999" s="159">
        <f t="shared" si="6"/>
        <v>0</v>
      </c>
      <c r="L999" s="159">
        <f t="shared" si="7"/>
        <v>0</v>
      </c>
      <c r="M999" s="144"/>
    </row>
    <row r="1000" spans="9:13" ht="12.9" x14ac:dyDescent="0.2">
      <c r="I1000" s="144"/>
      <c r="K1000" s="145"/>
      <c r="L1000" s="145"/>
      <c r="M1000" s="144"/>
    </row>
    <row r="1001" spans="9:13" ht="12.9" x14ac:dyDescent="0.2">
      <c r="I1001" s="144"/>
      <c r="K1001" s="145"/>
      <c r="L1001" s="145"/>
      <c r="M1001" s="144"/>
    </row>
    <row r="1002" spans="9:13" ht="12.9" x14ac:dyDescent="0.2">
      <c r="I1002" s="144"/>
      <c r="K1002" s="145"/>
      <c r="L1002" s="145"/>
      <c r="M1002" s="144"/>
    </row>
    <row r="1003" spans="9:13" ht="12.9" x14ac:dyDescent="0.2">
      <c r="I1003" s="144"/>
      <c r="K1003" s="145"/>
      <c r="L1003" s="145"/>
      <c r="M1003" s="144"/>
    </row>
    <row r="1004" spans="9:13" ht="12.9" x14ac:dyDescent="0.2">
      <c r="I1004" s="144"/>
      <c r="K1004" s="145"/>
      <c r="L1004" s="145"/>
      <c r="M1004" s="144"/>
    </row>
    <row r="1005" spans="9:13" ht="12.9" x14ac:dyDescent="0.2">
      <c r="I1005" s="144"/>
      <c r="K1005" s="145"/>
      <c r="L1005" s="145"/>
      <c r="M1005" s="144"/>
    </row>
    <row r="1006" spans="9:13" ht="12.9" x14ac:dyDescent="0.2">
      <c r="I1006" s="144"/>
      <c r="K1006" s="145"/>
      <c r="L1006" s="145"/>
      <c r="M1006" s="144"/>
    </row>
    <row r="1007" spans="9:13" ht="12.9" x14ac:dyDescent="0.2">
      <c r="I1007" s="144"/>
      <c r="K1007" s="145"/>
      <c r="L1007" s="145"/>
      <c r="M1007" s="144"/>
    </row>
    <row r="1008" spans="9:13" ht="12.9" x14ac:dyDescent="0.2">
      <c r="I1008" s="144"/>
      <c r="K1008" s="145"/>
      <c r="L1008" s="145"/>
      <c r="M1008" s="144"/>
    </row>
    <row r="1009" spans="9:13" ht="12.9" x14ac:dyDescent="0.2">
      <c r="I1009" s="144"/>
      <c r="K1009" s="145"/>
      <c r="L1009" s="145"/>
      <c r="M1009" s="144"/>
    </row>
    <row r="1010" spans="9:13" ht="12.9" x14ac:dyDescent="0.2">
      <c r="I1010" s="144"/>
      <c r="K1010" s="145"/>
      <c r="L1010" s="145"/>
      <c r="M1010" s="144"/>
    </row>
    <row r="1011" spans="9:13" ht="12.9" x14ac:dyDescent="0.2">
      <c r="I1011" s="144"/>
      <c r="K1011" s="145"/>
      <c r="L1011" s="145"/>
      <c r="M1011" s="144"/>
    </row>
    <row r="1012" spans="9:13" ht="12.9" x14ac:dyDescent="0.2">
      <c r="I1012" s="144"/>
      <c r="K1012" s="145"/>
      <c r="L1012" s="145"/>
      <c r="M1012" s="144"/>
    </row>
    <row r="1013" spans="9:13" ht="12.9" x14ac:dyDescent="0.2">
      <c r="I1013" s="144"/>
      <c r="K1013" s="145"/>
      <c r="L1013" s="145"/>
      <c r="M1013" s="144"/>
    </row>
    <row r="1014" spans="9:13" ht="12.9" x14ac:dyDescent="0.2">
      <c r="I1014" s="144"/>
      <c r="K1014" s="145"/>
      <c r="L1014" s="145"/>
      <c r="M1014" s="144"/>
    </row>
    <row r="1015" spans="9:13" ht="12.9" x14ac:dyDescent="0.2">
      <c r="I1015" s="144"/>
      <c r="K1015" s="145"/>
      <c r="L1015" s="145"/>
      <c r="M1015" s="144"/>
    </row>
    <row r="1016" spans="9:13" ht="12.9" x14ac:dyDescent="0.2">
      <c r="I1016" s="144"/>
      <c r="K1016" s="145"/>
      <c r="L1016" s="145"/>
      <c r="M1016" s="144"/>
    </row>
    <row r="1017" spans="9:13" ht="12.9" x14ac:dyDescent="0.2">
      <c r="I1017" s="144"/>
      <c r="K1017" s="145"/>
      <c r="L1017" s="145"/>
      <c r="M1017" s="144"/>
    </row>
    <row r="1018" spans="9:13" ht="12.9" x14ac:dyDescent="0.2">
      <c r="I1018" s="144"/>
      <c r="K1018" s="145"/>
      <c r="L1018" s="145"/>
      <c r="M1018" s="144"/>
    </row>
    <row r="1019" spans="9:13" ht="12.9" x14ac:dyDescent="0.2">
      <c r="I1019" s="144"/>
      <c r="K1019" s="145"/>
      <c r="L1019" s="145"/>
      <c r="M1019" s="144"/>
    </row>
    <row r="1020" spans="9:13" ht="12.9" x14ac:dyDescent="0.2">
      <c r="I1020" s="144"/>
      <c r="K1020" s="145"/>
      <c r="L1020" s="145"/>
      <c r="M1020" s="144"/>
    </row>
    <row r="1021" spans="9:13" ht="12.9" x14ac:dyDescent="0.2">
      <c r="I1021" s="144"/>
      <c r="K1021" s="145"/>
      <c r="L1021" s="145"/>
      <c r="M1021" s="144"/>
    </row>
    <row r="1022" spans="9:13" ht="12.9" x14ac:dyDescent="0.2">
      <c r="I1022" s="144"/>
      <c r="K1022" s="145"/>
      <c r="L1022" s="145"/>
      <c r="M1022" s="144"/>
    </row>
    <row r="1023" spans="9:13" ht="12.9" x14ac:dyDescent="0.2">
      <c r="I1023" s="144"/>
      <c r="K1023" s="145"/>
      <c r="L1023" s="145"/>
      <c r="M1023" s="144"/>
    </row>
    <row r="1024" spans="9:13" ht="12.9" x14ac:dyDescent="0.2">
      <c r="I1024" s="144"/>
      <c r="K1024" s="145"/>
      <c r="L1024" s="145"/>
      <c r="M1024" s="144"/>
    </row>
    <row r="1025" spans="9:13" ht="12.9" x14ac:dyDescent="0.2">
      <c r="I1025" s="144"/>
      <c r="K1025" s="145"/>
      <c r="L1025" s="145"/>
      <c r="M1025" s="144"/>
    </row>
    <row r="1026" spans="9:13" ht="12.9" x14ac:dyDescent="0.2">
      <c r="I1026" s="144"/>
      <c r="K1026" s="145"/>
      <c r="L1026" s="145"/>
      <c r="M1026" s="144"/>
    </row>
    <row r="1027" spans="9:13" ht="12.9" x14ac:dyDescent="0.2">
      <c r="I1027" s="144"/>
      <c r="K1027" s="145"/>
      <c r="L1027" s="145"/>
      <c r="M1027" s="144"/>
    </row>
    <row r="1028" spans="9:13" ht="12.9" x14ac:dyDescent="0.2">
      <c r="I1028" s="144"/>
      <c r="K1028" s="145"/>
      <c r="L1028" s="145"/>
      <c r="M1028" s="144"/>
    </row>
    <row r="1029" spans="9:13" ht="12.9" x14ac:dyDescent="0.2">
      <c r="I1029" s="144"/>
      <c r="K1029" s="145"/>
      <c r="L1029" s="145"/>
      <c r="M1029" s="144"/>
    </row>
    <row r="1030" spans="9:13" ht="12.9" x14ac:dyDescent="0.2">
      <c r="I1030" s="144"/>
      <c r="K1030" s="145"/>
      <c r="L1030" s="145"/>
      <c r="M1030" s="144"/>
    </row>
    <row r="1031" spans="9:13" ht="12.9" x14ac:dyDescent="0.2">
      <c r="I1031" s="144"/>
      <c r="K1031" s="145"/>
      <c r="L1031" s="145"/>
      <c r="M1031" s="144"/>
    </row>
    <row r="1032" spans="9:13" ht="12.9" x14ac:dyDescent="0.2">
      <c r="I1032" s="144"/>
      <c r="K1032" s="145"/>
      <c r="L1032" s="145"/>
      <c r="M1032" s="144"/>
    </row>
    <row r="1033" spans="9:13" ht="12.9" x14ac:dyDescent="0.2">
      <c r="I1033" s="144"/>
      <c r="K1033" s="145"/>
      <c r="L1033" s="145"/>
      <c r="M1033" s="144"/>
    </row>
    <row r="1034" spans="9:13" ht="12.9" x14ac:dyDescent="0.2">
      <c r="I1034" s="144"/>
      <c r="K1034" s="145"/>
      <c r="L1034" s="145"/>
      <c r="M1034" s="144"/>
    </row>
    <row r="1035" spans="9:13" ht="12.9" x14ac:dyDescent="0.2">
      <c r="I1035" s="144"/>
      <c r="K1035" s="145"/>
      <c r="L1035" s="145"/>
      <c r="M1035" s="144"/>
    </row>
    <row r="1036" spans="9:13" ht="12.9" x14ac:dyDescent="0.2">
      <c r="I1036" s="144"/>
      <c r="K1036" s="145"/>
      <c r="L1036" s="145"/>
      <c r="M1036" s="144"/>
    </row>
    <row r="1037" spans="9:13" ht="12.9" x14ac:dyDescent="0.2">
      <c r="I1037" s="144"/>
      <c r="K1037" s="145"/>
      <c r="L1037" s="145"/>
      <c r="M1037" s="144"/>
    </row>
    <row r="1038" spans="9:13" ht="12.9" x14ac:dyDescent="0.2">
      <c r="I1038" s="144"/>
      <c r="K1038" s="145"/>
      <c r="L1038" s="145"/>
      <c r="M1038" s="144"/>
    </row>
    <row r="1039" spans="9:13" ht="12.9" x14ac:dyDescent="0.2">
      <c r="I1039" s="144"/>
      <c r="K1039" s="145"/>
      <c r="L1039" s="145"/>
      <c r="M1039" s="144"/>
    </row>
    <row r="1040" spans="9:13" ht="12.9" x14ac:dyDescent="0.2">
      <c r="I1040" s="144"/>
      <c r="K1040" s="145"/>
      <c r="L1040" s="145"/>
      <c r="M1040" s="144"/>
    </row>
    <row r="1041" spans="9:13" ht="12.9" x14ac:dyDescent="0.2">
      <c r="I1041" s="144"/>
      <c r="K1041" s="145"/>
      <c r="L1041" s="145"/>
      <c r="M1041" s="144"/>
    </row>
    <row r="1042" spans="9:13" ht="12.9" x14ac:dyDescent="0.2">
      <c r="I1042" s="144"/>
      <c r="K1042" s="145"/>
      <c r="L1042" s="145"/>
      <c r="M1042" s="144"/>
    </row>
    <row r="1043" spans="9:13" ht="12.9" x14ac:dyDescent="0.2">
      <c r="I1043" s="144"/>
      <c r="K1043" s="145"/>
      <c r="L1043" s="145"/>
      <c r="M1043" s="144"/>
    </row>
    <row r="1044" spans="9:13" ht="12.9" x14ac:dyDescent="0.2">
      <c r="I1044" s="144"/>
      <c r="K1044" s="145"/>
      <c r="L1044" s="145"/>
      <c r="M1044" s="144"/>
    </row>
    <row r="1045" spans="9:13" ht="12.9" x14ac:dyDescent="0.2">
      <c r="I1045" s="144"/>
      <c r="K1045" s="145"/>
      <c r="L1045" s="145"/>
      <c r="M1045" s="144"/>
    </row>
    <row r="1046" spans="9:13" ht="12.9" x14ac:dyDescent="0.2">
      <c r="I1046" s="144"/>
      <c r="K1046" s="145"/>
      <c r="L1046" s="145"/>
      <c r="M1046" s="144"/>
    </row>
    <row r="1047" spans="9:13" ht="12.9" x14ac:dyDescent="0.2">
      <c r="I1047" s="144"/>
      <c r="K1047" s="145"/>
      <c r="L1047" s="145"/>
      <c r="M1047" s="144"/>
    </row>
    <row r="1048" spans="9:13" ht="12.9" x14ac:dyDescent="0.2">
      <c r="I1048" s="144"/>
      <c r="K1048" s="145"/>
      <c r="L1048" s="145"/>
      <c r="M1048" s="144"/>
    </row>
    <row r="1049" spans="9:13" ht="12.9" x14ac:dyDescent="0.2">
      <c r="I1049" s="144"/>
      <c r="K1049" s="145"/>
      <c r="L1049" s="145"/>
      <c r="M1049" s="144"/>
    </row>
    <row r="1050" spans="9:13" ht="12.9" x14ac:dyDescent="0.2">
      <c r="I1050" s="144"/>
      <c r="K1050" s="145"/>
      <c r="L1050" s="145"/>
      <c r="M1050" s="144"/>
    </row>
    <row r="1051" spans="9:13" ht="12.9" x14ac:dyDescent="0.2">
      <c r="I1051" s="144"/>
      <c r="K1051" s="145"/>
      <c r="L1051" s="145"/>
      <c r="M1051" s="144"/>
    </row>
    <row r="1052" spans="9:13" ht="12.9" x14ac:dyDescent="0.2">
      <c r="I1052" s="144"/>
      <c r="K1052" s="145"/>
      <c r="L1052" s="145"/>
      <c r="M1052" s="144"/>
    </row>
    <row r="1053" spans="9:13" ht="12.9" x14ac:dyDescent="0.2">
      <c r="I1053" s="144"/>
      <c r="K1053" s="145"/>
      <c r="L1053" s="145"/>
      <c r="M1053" s="144"/>
    </row>
    <row r="1054" spans="9:13" ht="12.9" x14ac:dyDescent="0.2">
      <c r="I1054" s="144"/>
      <c r="K1054" s="145"/>
      <c r="L1054" s="145"/>
      <c r="M1054" s="144"/>
    </row>
    <row r="1055" spans="9:13" ht="12.9" x14ac:dyDescent="0.2">
      <c r="I1055" s="144"/>
      <c r="K1055" s="145"/>
      <c r="L1055" s="145"/>
      <c r="M1055" s="144"/>
    </row>
    <row r="1056" spans="9:13" ht="12.9" x14ac:dyDescent="0.2">
      <c r="I1056" s="144"/>
      <c r="K1056" s="145"/>
      <c r="L1056" s="145"/>
      <c r="M1056" s="144"/>
    </row>
    <row r="1057" spans="9:13" ht="12.9" x14ac:dyDescent="0.2">
      <c r="I1057" s="144"/>
      <c r="K1057" s="145"/>
      <c r="L1057" s="145"/>
      <c r="M1057" s="144"/>
    </row>
    <row r="1058" spans="9:13" ht="12.9" x14ac:dyDescent="0.2">
      <c r="I1058" s="144"/>
      <c r="K1058" s="145"/>
      <c r="L1058" s="145"/>
      <c r="M1058" s="144"/>
    </row>
    <row r="1059" spans="9:13" ht="12.9" x14ac:dyDescent="0.2">
      <c r="I1059" s="144"/>
      <c r="K1059" s="145"/>
      <c r="L1059" s="145"/>
      <c r="M1059" s="144"/>
    </row>
    <row r="1060" spans="9:13" ht="12.9" x14ac:dyDescent="0.2">
      <c r="I1060" s="144"/>
      <c r="K1060" s="145"/>
      <c r="L1060" s="145"/>
      <c r="M1060" s="144"/>
    </row>
    <row r="1061" spans="9:13" ht="12.9" x14ac:dyDescent="0.2">
      <c r="I1061" s="144"/>
      <c r="K1061" s="145"/>
      <c r="L1061" s="145"/>
      <c r="M1061" s="144"/>
    </row>
    <row r="1062" spans="9:13" ht="12.9" x14ac:dyDescent="0.2">
      <c r="I1062" s="144"/>
      <c r="K1062" s="145"/>
      <c r="L1062" s="145"/>
      <c r="M1062" s="144"/>
    </row>
    <row r="1063" spans="9:13" ht="12.9" x14ac:dyDescent="0.2">
      <c r="I1063" s="144"/>
      <c r="K1063" s="145"/>
      <c r="L1063" s="145"/>
      <c r="M1063" s="144"/>
    </row>
    <row r="1064" spans="9:13" ht="12.9" x14ac:dyDescent="0.2">
      <c r="I1064" s="144"/>
      <c r="K1064" s="145"/>
      <c r="L1064" s="145"/>
      <c r="M1064" s="144"/>
    </row>
    <row r="1065" spans="9:13" ht="12.9" x14ac:dyDescent="0.2">
      <c r="I1065" s="144"/>
      <c r="K1065" s="145"/>
      <c r="L1065" s="145"/>
      <c r="M1065" s="144"/>
    </row>
    <row r="1066" spans="9:13" ht="12.9" x14ac:dyDescent="0.2">
      <c r="I1066" s="144"/>
      <c r="K1066" s="145"/>
      <c r="L1066" s="145"/>
      <c r="M1066" s="144"/>
    </row>
    <row r="1067" spans="9:13" ht="12.9" x14ac:dyDescent="0.2">
      <c r="I1067" s="144"/>
      <c r="K1067" s="145"/>
      <c r="L1067" s="145"/>
      <c r="M1067" s="144"/>
    </row>
    <row r="1068" spans="9:13" ht="12.9" x14ac:dyDescent="0.2">
      <c r="I1068" s="144"/>
      <c r="K1068" s="145"/>
      <c r="L1068" s="145"/>
      <c r="M1068" s="144"/>
    </row>
    <row r="1069" spans="9:13" ht="12.9" x14ac:dyDescent="0.2">
      <c r="I1069" s="144"/>
      <c r="K1069" s="145"/>
      <c r="L1069" s="145"/>
      <c r="M1069" s="144"/>
    </row>
    <row r="1070" spans="9:13" ht="12.9" x14ac:dyDescent="0.2">
      <c r="I1070" s="144"/>
      <c r="K1070" s="145"/>
      <c r="L1070" s="145"/>
      <c r="M1070" s="144"/>
    </row>
    <row r="1071" spans="9:13" ht="12.9" x14ac:dyDescent="0.2">
      <c r="I1071" s="144"/>
      <c r="K1071" s="145"/>
      <c r="L1071" s="145"/>
      <c r="M1071" s="144"/>
    </row>
    <row r="1072" spans="9:13" ht="12.9" x14ac:dyDescent="0.2">
      <c r="I1072" s="144"/>
      <c r="K1072" s="145"/>
      <c r="L1072" s="145"/>
      <c r="M1072" s="144"/>
    </row>
    <row r="1073" spans="9:13" ht="12.9" x14ac:dyDescent="0.2">
      <c r="I1073" s="144"/>
      <c r="K1073" s="145"/>
      <c r="L1073" s="145"/>
      <c r="M1073" s="144"/>
    </row>
    <row r="1074" spans="9:13" ht="12.9" x14ac:dyDescent="0.2">
      <c r="I1074" s="144"/>
      <c r="K1074" s="145"/>
      <c r="L1074" s="145"/>
      <c r="M1074" s="144"/>
    </row>
    <row r="1075" spans="9:13" ht="12.9" x14ac:dyDescent="0.2">
      <c r="I1075" s="144"/>
      <c r="K1075" s="145"/>
      <c r="L1075" s="145"/>
      <c r="M1075" s="144"/>
    </row>
    <row r="1076" spans="9:13" ht="12.9" x14ac:dyDescent="0.2">
      <c r="I1076" s="144"/>
      <c r="K1076" s="145"/>
      <c r="L1076" s="145"/>
      <c r="M1076" s="144"/>
    </row>
    <row r="1077" spans="9:13" ht="12.9" x14ac:dyDescent="0.2">
      <c r="I1077" s="144"/>
      <c r="K1077" s="145"/>
      <c r="L1077" s="145"/>
      <c r="M1077" s="144"/>
    </row>
    <row r="1078" spans="9:13" ht="12.9" x14ac:dyDescent="0.2">
      <c r="I1078" s="144"/>
      <c r="K1078" s="145"/>
      <c r="L1078" s="145"/>
      <c r="M1078" s="144"/>
    </row>
    <row r="1079" spans="9:13" ht="12.9" x14ac:dyDescent="0.2">
      <c r="I1079" s="144"/>
      <c r="K1079" s="145"/>
      <c r="L1079" s="145"/>
      <c r="M1079" s="144"/>
    </row>
    <row r="1080" spans="9:13" ht="12.9" x14ac:dyDescent="0.2">
      <c r="I1080" s="144"/>
      <c r="K1080" s="145"/>
      <c r="L1080" s="145"/>
      <c r="M1080" s="144"/>
    </row>
    <row r="1081" spans="9:13" ht="12.9" x14ac:dyDescent="0.2">
      <c r="I1081" s="144"/>
      <c r="K1081" s="145"/>
      <c r="L1081" s="145"/>
      <c r="M1081" s="144"/>
    </row>
    <row r="1082" spans="9:13" ht="12.9" x14ac:dyDescent="0.2">
      <c r="I1082" s="144"/>
      <c r="K1082" s="145"/>
      <c r="L1082" s="145"/>
      <c r="M1082" s="144"/>
    </row>
    <row r="1083" spans="9:13" ht="12.9" x14ac:dyDescent="0.2">
      <c r="I1083" s="144"/>
      <c r="K1083" s="145"/>
      <c r="L1083" s="145"/>
      <c r="M1083" s="144"/>
    </row>
    <row r="1084" spans="9:13" ht="12.9" x14ac:dyDescent="0.2">
      <c r="I1084" s="144"/>
      <c r="K1084" s="145"/>
      <c r="L1084" s="145"/>
      <c r="M1084" s="144"/>
    </row>
    <row r="1085" spans="9:13" ht="12.9" x14ac:dyDescent="0.2">
      <c r="I1085" s="144"/>
      <c r="K1085" s="145"/>
      <c r="L1085" s="145"/>
      <c r="M1085" s="144"/>
    </row>
    <row r="1086" spans="9:13" ht="12.9" x14ac:dyDescent="0.2">
      <c r="I1086" s="144"/>
      <c r="K1086" s="145"/>
      <c r="L1086" s="145"/>
      <c r="M1086" s="144"/>
    </row>
    <row r="1087" spans="9:13" ht="12.9" x14ac:dyDescent="0.2">
      <c r="I1087" s="144"/>
      <c r="K1087" s="145"/>
      <c r="L1087" s="145"/>
      <c r="M1087" s="144"/>
    </row>
    <row r="1088" spans="9:13" ht="12.9" x14ac:dyDescent="0.2">
      <c r="I1088" s="144"/>
      <c r="K1088" s="145"/>
      <c r="L1088" s="145"/>
      <c r="M1088" s="144"/>
    </row>
    <row r="1089" spans="9:13" ht="12.9" x14ac:dyDescent="0.2">
      <c r="I1089" s="144"/>
      <c r="K1089" s="145"/>
      <c r="L1089" s="145"/>
      <c r="M1089" s="144"/>
    </row>
    <row r="1090" spans="9:13" ht="12.9" x14ac:dyDescent="0.2">
      <c r="I1090" s="144"/>
      <c r="K1090" s="145"/>
      <c r="L1090" s="145"/>
      <c r="M1090" s="144"/>
    </row>
    <row r="1091" spans="9:13" ht="12.9" x14ac:dyDescent="0.2">
      <c r="I1091" s="144"/>
      <c r="K1091" s="145"/>
      <c r="L1091" s="145"/>
      <c r="M1091" s="144"/>
    </row>
    <row r="1092" spans="9:13" ht="12.9" x14ac:dyDescent="0.2">
      <c r="I1092" s="144"/>
      <c r="K1092" s="145"/>
      <c r="L1092" s="145"/>
      <c r="M1092" s="144"/>
    </row>
    <row r="1093" spans="9:13" ht="12.9" x14ac:dyDescent="0.2">
      <c r="I1093" s="144"/>
      <c r="K1093" s="145"/>
      <c r="L1093" s="145"/>
      <c r="M1093" s="144"/>
    </row>
    <row r="1094" spans="9:13" ht="12.9" x14ac:dyDescent="0.2">
      <c r="I1094" s="144"/>
      <c r="K1094" s="145"/>
      <c r="L1094" s="145"/>
      <c r="M1094" s="144"/>
    </row>
    <row r="1095" spans="9:13" ht="12.9" x14ac:dyDescent="0.2">
      <c r="I1095" s="144"/>
      <c r="K1095" s="145"/>
      <c r="L1095" s="145"/>
      <c r="M1095" s="144"/>
    </row>
    <row r="1096" spans="9:13" ht="12.9" x14ac:dyDescent="0.2">
      <c r="I1096" s="144"/>
      <c r="K1096" s="145"/>
      <c r="L1096" s="145"/>
      <c r="M1096" s="144"/>
    </row>
    <row r="1097" spans="9:13" ht="12.9" x14ac:dyDescent="0.2">
      <c r="I1097" s="144"/>
      <c r="K1097" s="145"/>
      <c r="L1097" s="145"/>
      <c r="M1097" s="144"/>
    </row>
    <row r="1098" spans="9:13" ht="12.9" x14ac:dyDescent="0.2">
      <c r="I1098" s="144"/>
      <c r="K1098" s="145"/>
      <c r="L1098" s="145"/>
      <c r="M1098" s="144"/>
    </row>
    <row r="1099" spans="9:13" ht="12.9" x14ac:dyDescent="0.2">
      <c r="I1099" s="144"/>
      <c r="K1099" s="145"/>
      <c r="L1099" s="145"/>
      <c r="M1099" s="144"/>
    </row>
    <row r="1100" spans="9:13" ht="12.9" x14ac:dyDescent="0.2">
      <c r="I1100" s="144"/>
      <c r="K1100" s="145"/>
      <c r="L1100" s="145"/>
      <c r="M1100" s="144"/>
    </row>
    <row r="1101" spans="9:13" ht="12.9" x14ac:dyDescent="0.2">
      <c r="I1101" s="144"/>
      <c r="K1101" s="145"/>
      <c r="L1101" s="145"/>
      <c r="M1101" s="144"/>
    </row>
    <row r="1102" spans="9:13" ht="12.9" x14ac:dyDescent="0.2">
      <c r="I1102" s="144"/>
      <c r="K1102" s="145"/>
      <c r="L1102" s="145"/>
      <c r="M1102" s="144"/>
    </row>
    <row r="1103" spans="9:13" ht="12.9" x14ac:dyDescent="0.2">
      <c r="I1103" s="144"/>
      <c r="K1103" s="145"/>
      <c r="L1103" s="145"/>
      <c r="M1103" s="144"/>
    </row>
    <row r="1104" spans="9:13" ht="12.9" x14ac:dyDescent="0.2">
      <c r="I1104" s="144"/>
      <c r="K1104" s="145"/>
      <c r="L1104" s="145"/>
      <c r="M1104" s="144"/>
    </row>
    <row r="1105" spans="9:13" ht="12.9" x14ac:dyDescent="0.2">
      <c r="I1105" s="144"/>
      <c r="K1105" s="145"/>
      <c r="L1105" s="145"/>
      <c r="M1105" s="144"/>
    </row>
  </sheetData>
  <mergeCells count="107">
    <mergeCell ref="B412:E412"/>
    <mergeCell ref="B413:E413"/>
    <mergeCell ref="B369:E374"/>
    <mergeCell ref="B375:E380"/>
    <mergeCell ref="B381:E386"/>
    <mergeCell ref="B387:E392"/>
    <mergeCell ref="B394:E394"/>
    <mergeCell ref="B395:E395"/>
    <mergeCell ref="B396:E401"/>
    <mergeCell ref="B402:E407"/>
    <mergeCell ref="B410:E410"/>
    <mergeCell ref="B329:E329"/>
    <mergeCell ref="B330:E335"/>
    <mergeCell ref="B336:E341"/>
    <mergeCell ref="B342:E347"/>
    <mergeCell ref="B348:E353"/>
    <mergeCell ref="B354:E359"/>
    <mergeCell ref="B360:E365"/>
    <mergeCell ref="B367:E367"/>
    <mergeCell ref="B368:E368"/>
    <mergeCell ref="B286:E292"/>
    <mergeCell ref="B293:E299"/>
    <mergeCell ref="B301:E301"/>
    <mergeCell ref="B302:E302"/>
    <mergeCell ref="B303:E309"/>
    <mergeCell ref="B310:E316"/>
    <mergeCell ref="B317:E323"/>
    <mergeCell ref="B326:E326"/>
    <mergeCell ref="B328:E328"/>
    <mergeCell ref="B234:E240"/>
    <mergeCell ref="B241:E247"/>
    <mergeCell ref="B249:E249"/>
    <mergeCell ref="B250:E250"/>
    <mergeCell ref="B251:E257"/>
    <mergeCell ref="B258:E264"/>
    <mergeCell ref="B265:E271"/>
    <mergeCell ref="B272:E278"/>
    <mergeCell ref="B279:E285"/>
    <mergeCell ref="B140:E146"/>
    <mergeCell ref="B147:E153"/>
    <mergeCell ref="B154:E160"/>
    <mergeCell ref="B161:E167"/>
    <mergeCell ref="B429:E429"/>
    <mergeCell ref="B430:E430"/>
    <mergeCell ref="B414:E416"/>
    <mergeCell ref="B419:E419"/>
    <mergeCell ref="B421:E421"/>
    <mergeCell ref="B422:E422"/>
    <mergeCell ref="B423:E423"/>
    <mergeCell ref="B426:E426"/>
    <mergeCell ref="B428:E428"/>
    <mergeCell ref="B169:E169"/>
    <mergeCell ref="B170:E170"/>
    <mergeCell ref="B171:E177"/>
    <mergeCell ref="B178:E184"/>
    <mergeCell ref="B185:E191"/>
    <mergeCell ref="B192:E198"/>
    <mergeCell ref="B199:E205"/>
    <mergeCell ref="B206:E212"/>
    <mergeCell ref="B213:E219"/>
    <mergeCell ref="B220:E226"/>
    <mergeCell ref="B227:E233"/>
    <mergeCell ref="B77:E83"/>
    <mergeCell ref="B84:E90"/>
    <mergeCell ref="B91:E97"/>
    <mergeCell ref="B98:E104"/>
    <mergeCell ref="B105:E111"/>
    <mergeCell ref="B112:E118"/>
    <mergeCell ref="B119:E125"/>
    <mergeCell ref="B126:E132"/>
    <mergeCell ref="B133:E139"/>
    <mergeCell ref="B31:E31"/>
    <mergeCell ref="B38:E38"/>
    <mergeCell ref="B40:E40"/>
    <mergeCell ref="B41:E41"/>
    <mergeCell ref="B42:E48"/>
    <mergeCell ref="B49:E55"/>
    <mergeCell ref="B56:E62"/>
    <mergeCell ref="B63:E69"/>
    <mergeCell ref="B70:E76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J43"/>
  <sheetViews>
    <sheetView workbookViewId="0"/>
  </sheetViews>
  <sheetFormatPr defaultColWidth="12.625" defaultRowHeight="14.95" customHeight="1" x14ac:dyDescent="0.2"/>
  <cols>
    <col min="1" max="1" width="1.375" customWidth="1"/>
    <col min="6" max="6" width="16.625" customWidth="1"/>
    <col min="7" max="7" width="15" customWidth="1"/>
    <col min="8" max="8" width="14.625" customWidth="1"/>
    <col min="9" max="9" width="15" customWidth="1"/>
    <col min="10" max="10" width="14.75" customWidth="1"/>
  </cols>
  <sheetData>
    <row r="1" spans="2:10" ht="8.35" customHeight="1" x14ac:dyDescent="0.2"/>
    <row r="2" spans="2:10" ht="21.1" x14ac:dyDescent="0.35">
      <c r="B2" s="146" t="s">
        <v>400</v>
      </c>
    </row>
    <row r="4" spans="2:10" ht="27.2" x14ac:dyDescent="0.2">
      <c r="B4" s="313" t="s">
        <v>18</v>
      </c>
      <c r="C4" s="281"/>
      <c r="D4" s="281"/>
      <c r="E4" s="282"/>
      <c r="F4" s="187" t="s">
        <v>401</v>
      </c>
      <c r="G4" s="91" t="s">
        <v>402</v>
      </c>
      <c r="H4" s="200"/>
      <c r="I4" s="201"/>
      <c r="J4" s="202" t="s">
        <v>403</v>
      </c>
    </row>
    <row r="5" spans="2:10" ht="13.6" x14ac:dyDescent="0.2">
      <c r="B5" s="342" t="e">
        <f>#REF!</f>
        <v>#REF!</v>
      </c>
      <c r="C5" s="281"/>
      <c r="D5" s="281"/>
      <c r="E5" s="281"/>
      <c r="F5" s="203" t="e">
        <f>#REF!</f>
        <v>#REF!</v>
      </c>
      <c r="G5" s="204" t="e">
        <f>#REF!</f>
        <v>#REF!</v>
      </c>
      <c r="H5" s="205"/>
      <c r="I5" s="205"/>
      <c r="J5" s="206" t="e">
        <f t="shared" ref="J5:J11" si="0">G5/F5</f>
        <v>#REF!</v>
      </c>
    </row>
    <row r="6" spans="2:10" ht="13.6" x14ac:dyDescent="0.2">
      <c r="B6" s="347" t="e">
        <f>#REF!</f>
        <v>#REF!</v>
      </c>
      <c r="C6" s="242"/>
      <c r="D6" s="242"/>
      <c r="E6" s="242"/>
      <c r="F6" s="207" t="e">
        <f>#REF!</f>
        <v>#REF!</v>
      </c>
      <c r="G6" s="208" t="e">
        <f>#REF!</f>
        <v>#REF!</v>
      </c>
      <c r="H6" s="209"/>
      <c r="I6" s="209"/>
      <c r="J6" s="210" t="e">
        <f t="shared" si="0"/>
        <v>#REF!</v>
      </c>
    </row>
    <row r="7" spans="2:10" ht="13.6" x14ac:dyDescent="0.2">
      <c r="B7" s="347" t="e">
        <f>#REF!</f>
        <v>#REF!</v>
      </c>
      <c r="C7" s="242"/>
      <c r="D7" s="242"/>
      <c r="E7" s="242"/>
      <c r="F7" s="207" t="e">
        <f>#REF!</f>
        <v>#REF!</v>
      </c>
      <c r="G7" s="208" t="e">
        <f>#REF!</f>
        <v>#REF!</v>
      </c>
      <c r="H7" s="209"/>
      <c r="I7" s="209"/>
      <c r="J7" s="210" t="e">
        <f t="shared" si="0"/>
        <v>#REF!</v>
      </c>
    </row>
    <row r="8" spans="2:10" ht="13.6" x14ac:dyDescent="0.2">
      <c r="B8" s="347" t="e">
        <f>#REF!</f>
        <v>#REF!</v>
      </c>
      <c r="C8" s="242"/>
      <c r="D8" s="242"/>
      <c r="E8" s="242"/>
      <c r="F8" s="207" t="e">
        <f>#REF!</f>
        <v>#REF!</v>
      </c>
      <c r="G8" s="208" t="e">
        <f>#REF!</f>
        <v>#REF!</v>
      </c>
      <c r="H8" s="209"/>
      <c r="I8" s="209"/>
      <c r="J8" s="210" t="e">
        <f t="shared" si="0"/>
        <v>#REF!</v>
      </c>
    </row>
    <row r="9" spans="2:10" ht="13.6" x14ac:dyDescent="0.2">
      <c r="B9" s="347" t="e">
        <f>#REF!</f>
        <v>#REF!</v>
      </c>
      <c r="C9" s="242"/>
      <c r="D9" s="242"/>
      <c r="E9" s="242"/>
      <c r="F9" s="207" t="e">
        <f>#REF!</f>
        <v>#REF!</v>
      </c>
      <c r="G9" s="208" t="e">
        <f>#REF!</f>
        <v>#REF!</v>
      </c>
      <c r="H9" s="209"/>
      <c r="I9" s="209"/>
      <c r="J9" s="210" t="e">
        <f t="shared" si="0"/>
        <v>#REF!</v>
      </c>
    </row>
    <row r="10" spans="2:10" ht="13.6" x14ac:dyDescent="0.2">
      <c r="B10" s="347" t="e">
        <f>#REF!</f>
        <v>#REF!</v>
      </c>
      <c r="C10" s="242"/>
      <c r="D10" s="242"/>
      <c r="E10" s="242"/>
      <c r="F10" s="207" t="e">
        <f>#REF!</f>
        <v>#REF!</v>
      </c>
      <c r="G10" s="208" t="e">
        <f>#REF!</f>
        <v>#REF!</v>
      </c>
      <c r="H10" s="209"/>
      <c r="I10" s="209"/>
      <c r="J10" s="210" t="e">
        <f t="shared" si="0"/>
        <v>#REF!</v>
      </c>
    </row>
    <row r="11" spans="2:10" ht="13.6" x14ac:dyDescent="0.2">
      <c r="B11" s="348" t="e">
        <f>#REF!</f>
        <v>#REF!</v>
      </c>
      <c r="C11" s="285"/>
      <c r="D11" s="285"/>
      <c r="E11" s="285"/>
      <c r="F11" s="211" t="e">
        <f>#REF!</f>
        <v>#REF!</v>
      </c>
      <c r="G11" s="212" t="e">
        <f>#REF!</f>
        <v>#REF!</v>
      </c>
      <c r="H11" s="213"/>
      <c r="I11" s="213"/>
      <c r="J11" s="210" t="e">
        <f t="shared" si="0"/>
        <v>#REF!</v>
      </c>
    </row>
    <row r="12" spans="2:10" ht="13.6" x14ac:dyDescent="0.2">
      <c r="B12" s="349" t="s">
        <v>30</v>
      </c>
      <c r="C12" s="285"/>
      <c r="D12" s="285"/>
      <c r="E12" s="285"/>
      <c r="F12" s="286"/>
      <c r="G12" s="214" t="e">
        <f>ROUND(SUM(G5:G11),2)</f>
        <v>#REF!</v>
      </c>
      <c r="H12" s="215"/>
      <c r="I12" s="209"/>
      <c r="J12" s="216"/>
    </row>
    <row r="13" spans="2:10" ht="27.2" x14ac:dyDescent="0.2">
      <c r="B13" s="313" t="s">
        <v>31</v>
      </c>
      <c r="C13" s="281"/>
      <c r="D13" s="281"/>
      <c r="E13" s="282"/>
      <c r="F13" s="187" t="s">
        <v>401</v>
      </c>
      <c r="G13" s="91" t="s">
        <v>402</v>
      </c>
      <c r="H13" s="215"/>
      <c r="I13" s="209"/>
      <c r="J13" s="216"/>
    </row>
    <row r="14" spans="2:10" ht="13.6" x14ac:dyDescent="0.2">
      <c r="B14" s="342" t="e">
        <f>#REF!</f>
        <v>#REF!</v>
      </c>
      <c r="C14" s="281"/>
      <c r="D14" s="281"/>
      <c r="E14" s="281"/>
      <c r="F14" s="203" t="e">
        <f>#REF!</f>
        <v>#REF!</v>
      </c>
      <c r="G14" s="204" t="e">
        <f>#REF!</f>
        <v>#REF!</v>
      </c>
      <c r="H14" s="205"/>
      <c r="I14" s="205"/>
      <c r="J14" s="210" t="e">
        <f t="shared" ref="J14:J19" si="1">G14/F14</f>
        <v>#REF!</v>
      </c>
    </row>
    <row r="15" spans="2:10" ht="13.6" x14ac:dyDescent="0.2">
      <c r="B15" s="347" t="e">
        <f>#REF!</f>
        <v>#REF!</v>
      </c>
      <c r="C15" s="242"/>
      <c r="D15" s="242"/>
      <c r="E15" s="242"/>
      <c r="F15" s="207" t="e">
        <f>#REF!</f>
        <v>#REF!</v>
      </c>
      <c r="G15" s="208" t="e">
        <f>#REF!</f>
        <v>#REF!</v>
      </c>
      <c r="H15" s="209"/>
      <c r="I15" s="209"/>
      <c r="J15" s="210" t="e">
        <f t="shared" si="1"/>
        <v>#REF!</v>
      </c>
    </row>
    <row r="16" spans="2:10" ht="13.6" x14ac:dyDescent="0.2">
      <c r="B16" s="347" t="e">
        <f>#REF!</f>
        <v>#REF!</v>
      </c>
      <c r="C16" s="242"/>
      <c r="D16" s="242"/>
      <c r="E16" s="242"/>
      <c r="F16" s="207" t="e">
        <f>#REF!</f>
        <v>#REF!</v>
      </c>
      <c r="G16" s="208" t="e">
        <f>#REF!</f>
        <v>#REF!</v>
      </c>
      <c r="H16" s="209"/>
      <c r="I16" s="209"/>
      <c r="J16" s="210" t="e">
        <f t="shared" si="1"/>
        <v>#REF!</v>
      </c>
    </row>
    <row r="17" spans="2:10" ht="13.6" x14ac:dyDescent="0.2">
      <c r="B17" s="347" t="e">
        <f>#REF!</f>
        <v>#REF!</v>
      </c>
      <c r="C17" s="242"/>
      <c r="D17" s="242"/>
      <c r="E17" s="242"/>
      <c r="F17" s="207" t="e">
        <f>#REF!</f>
        <v>#REF!</v>
      </c>
      <c r="G17" s="208" t="e">
        <f>#REF!</f>
        <v>#REF!</v>
      </c>
      <c r="H17" s="209"/>
      <c r="I17" s="209"/>
      <c r="J17" s="210" t="e">
        <f t="shared" si="1"/>
        <v>#REF!</v>
      </c>
    </row>
    <row r="18" spans="2:10" ht="13.6" x14ac:dyDescent="0.2">
      <c r="B18" s="347" t="e">
        <f>#REF!</f>
        <v>#REF!</v>
      </c>
      <c r="C18" s="242"/>
      <c r="D18" s="242"/>
      <c r="E18" s="242"/>
      <c r="F18" s="207" t="e">
        <f>#REF!</f>
        <v>#REF!</v>
      </c>
      <c r="G18" s="208" t="e">
        <f>#REF!</f>
        <v>#REF!</v>
      </c>
      <c r="H18" s="209"/>
      <c r="I18" s="209"/>
      <c r="J18" s="210" t="e">
        <f t="shared" si="1"/>
        <v>#REF!</v>
      </c>
    </row>
    <row r="19" spans="2:10" ht="13.6" x14ac:dyDescent="0.2">
      <c r="B19" s="348" t="e">
        <f>#REF!</f>
        <v>#REF!</v>
      </c>
      <c r="C19" s="285"/>
      <c r="D19" s="285"/>
      <c r="E19" s="285"/>
      <c r="F19" s="211" t="e">
        <f>#REF!</f>
        <v>#REF!</v>
      </c>
      <c r="G19" s="212" t="e">
        <f>#REF!</f>
        <v>#REF!</v>
      </c>
      <c r="H19" s="213"/>
      <c r="I19" s="213"/>
      <c r="J19" s="210" t="e">
        <f t="shared" si="1"/>
        <v>#REF!</v>
      </c>
    </row>
    <row r="20" spans="2:10" ht="13.6" x14ac:dyDescent="0.2">
      <c r="B20" s="349" t="s">
        <v>38</v>
      </c>
      <c r="C20" s="285"/>
      <c r="D20" s="285"/>
      <c r="E20" s="285"/>
      <c r="F20" s="286"/>
      <c r="G20" s="214" t="e">
        <f>ROUND(SUM(G14:G19),2)</f>
        <v>#REF!</v>
      </c>
      <c r="H20" s="217"/>
      <c r="I20" s="213"/>
      <c r="J20" s="216"/>
    </row>
    <row r="21" spans="2:10" ht="27.2" x14ac:dyDescent="0.2">
      <c r="B21" s="313" t="s">
        <v>39</v>
      </c>
      <c r="C21" s="281"/>
      <c r="D21" s="281"/>
      <c r="E21" s="282"/>
      <c r="F21" s="187" t="s">
        <v>401</v>
      </c>
      <c r="G21" s="178" t="s">
        <v>402</v>
      </c>
      <c r="H21" s="218" t="s">
        <v>145</v>
      </c>
      <c r="I21" s="219" t="s">
        <v>146</v>
      </c>
      <c r="J21" s="216"/>
    </row>
    <row r="22" spans="2:10" ht="13.6" x14ac:dyDescent="0.2">
      <c r="B22" s="342" t="e">
        <f>#REF!</f>
        <v>#REF!</v>
      </c>
      <c r="C22" s="281"/>
      <c r="D22" s="281"/>
      <c r="E22" s="281"/>
      <c r="F22" s="203" t="e">
        <f>#REF!</f>
        <v>#REF!</v>
      </c>
      <c r="G22" s="204" t="e">
        <f>#REF!</f>
        <v>#REF!</v>
      </c>
      <c r="H22" s="220">
        <v>16</v>
      </c>
      <c r="I22" s="350">
        <v>188.76</v>
      </c>
      <c r="J22" s="210" t="e">
        <f t="shared" ref="J22:J24" si="2">G22/F22*H22/$I$22</f>
        <v>#REF!</v>
      </c>
    </row>
    <row r="23" spans="2:10" ht="13.6" x14ac:dyDescent="0.2">
      <c r="B23" s="347" t="e">
        <f>#REF!</f>
        <v>#REF!</v>
      </c>
      <c r="C23" s="242"/>
      <c r="D23" s="242"/>
      <c r="E23" s="242"/>
      <c r="F23" s="207" t="e">
        <f>#REF!</f>
        <v>#REF!</v>
      </c>
      <c r="G23" s="208" t="e">
        <f>#REF!</f>
        <v>#REF!</v>
      </c>
      <c r="H23" s="221">
        <v>16</v>
      </c>
      <c r="I23" s="242"/>
      <c r="J23" s="210" t="e">
        <f t="shared" si="2"/>
        <v>#REF!</v>
      </c>
    </row>
    <row r="24" spans="2:10" ht="13.6" x14ac:dyDescent="0.2">
      <c r="B24" s="348" t="e">
        <f>#REF!</f>
        <v>#REF!</v>
      </c>
      <c r="C24" s="285"/>
      <c r="D24" s="285"/>
      <c r="E24" s="285"/>
      <c r="F24" s="211" t="e">
        <f>#REF!</f>
        <v>#REF!</v>
      </c>
      <c r="G24" s="212" t="e">
        <f>#REF!</f>
        <v>#REF!</v>
      </c>
      <c r="H24" s="222">
        <v>16</v>
      </c>
      <c r="I24" s="285"/>
      <c r="J24" s="210" t="e">
        <f t="shared" si="2"/>
        <v>#REF!</v>
      </c>
    </row>
    <row r="25" spans="2:10" ht="13.6" x14ac:dyDescent="0.2">
      <c r="B25" s="349" t="s">
        <v>43</v>
      </c>
      <c r="C25" s="285"/>
      <c r="D25" s="285"/>
      <c r="E25" s="285"/>
      <c r="F25" s="286"/>
      <c r="G25" s="223" t="e">
        <f>ROUND(SUM(G22:G24),2)</f>
        <v>#REF!</v>
      </c>
      <c r="H25" s="209"/>
      <c r="I25" s="209"/>
      <c r="J25" s="216"/>
    </row>
    <row r="26" spans="2:10" ht="40.75" x14ac:dyDescent="0.2">
      <c r="B26" s="313" t="s">
        <v>44</v>
      </c>
      <c r="C26" s="281"/>
      <c r="D26" s="281"/>
      <c r="E26" s="282"/>
      <c r="F26" s="187" t="s">
        <v>401</v>
      </c>
      <c r="G26" s="178" t="s">
        <v>402</v>
      </c>
      <c r="H26" s="178" t="s">
        <v>148</v>
      </c>
      <c r="I26" s="91" t="s">
        <v>149</v>
      </c>
      <c r="J26" s="216"/>
    </row>
    <row r="27" spans="2:10" ht="13.6" x14ac:dyDescent="0.2">
      <c r="B27" s="253" t="e">
        <f>#REF!</f>
        <v>#REF!</v>
      </c>
      <c r="C27" s="245"/>
      <c r="D27" s="245"/>
      <c r="E27" s="245"/>
      <c r="F27" s="224" t="e">
        <f>#REF!</f>
        <v>#REF!</v>
      </c>
      <c r="G27" s="225" t="e">
        <f>#REF!</f>
        <v>#REF!</v>
      </c>
      <c r="H27" s="226">
        <v>8</v>
      </c>
      <c r="I27" s="227">
        <v>1132.5999999999999</v>
      </c>
      <c r="J27" s="210" t="e">
        <f>G27/F27*H27/$I$27</f>
        <v>#REF!</v>
      </c>
    </row>
    <row r="28" spans="2:10" ht="13.6" x14ac:dyDescent="0.2">
      <c r="B28" s="349" t="s">
        <v>46</v>
      </c>
      <c r="C28" s="285"/>
      <c r="D28" s="285"/>
      <c r="E28" s="285"/>
      <c r="F28" s="286"/>
      <c r="G28" s="223" t="e">
        <f>G27</f>
        <v>#REF!</v>
      </c>
      <c r="H28" s="215"/>
      <c r="I28" s="209"/>
      <c r="J28" s="216"/>
    </row>
    <row r="29" spans="2:10" ht="27.2" x14ac:dyDescent="0.2">
      <c r="B29" s="313" t="s">
        <v>47</v>
      </c>
      <c r="C29" s="281"/>
      <c r="D29" s="281"/>
      <c r="E29" s="282"/>
      <c r="F29" s="187" t="s">
        <v>401</v>
      </c>
      <c r="G29" s="178" t="s">
        <v>402</v>
      </c>
      <c r="H29" s="215"/>
      <c r="I29" s="209"/>
      <c r="J29" s="216"/>
    </row>
    <row r="30" spans="2:10" ht="13.6" x14ac:dyDescent="0.2">
      <c r="B30" s="253" t="e">
        <f>#REF!</f>
        <v>#REF!</v>
      </c>
      <c r="C30" s="245"/>
      <c r="D30" s="245"/>
      <c r="E30" s="245"/>
      <c r="F30" s="224" t="e">
        <f>#REF!</f>
        <v>#REF!</v>
      </c>
      <c r="G30" s="225" t="e">
        <f>#REF!</f>
        <v>#REF!</v>
      </c>
      <c r="H30" s="228"/>
      <c r="I30" s="228"/>
      <c r="J30" s="210" t="e">
        <f>G30/F30</f>
        <v>#REF!</v>
      </c>
    </row>
    <row r="31" spans="2:10" ht="13.6" x14ac:dyDescent="0.2">
      <c r="B31" s="351" t="s">
        <v>49</v>
      </c>
      <c r="C31" s="242"/>
      <c r="D31" s="242"/>
      <c r="E31" s="242"/>
      <c r="F31" s="300"/>
      <c r="G31" s="229" t="e">
        <f>G30</f>
        <v>#REF!</v>
      </c>
      <c r="H31" s="215"/>
      <c r="I31" s="209"/>
      <c r="J31" s="216"/>
    </row>
    <row r="32" spans="2:10" ht="13.6" x14ac:dyDescent="0.2">
      <c r="B32" s="352" t="s">
        <v>50</v>
      </c>
      <c r="C32" s="281"/>
      <c r="D32" s="281"/>
      <c r="E32" s="281"/>
      <c r="F32" s="281"/>
      <c r="G32" s="230" t="e">
        <f>ROUND(G12+G20+G25+G28+G31,2)</f>
        <v>#REF!</v>
      </c>
      <c r="H32" s="150"/>
      <c r="I32" s="150"/>
      <c r="J32" s="210" t="e">
        <f>SUM(J5:J31)</f>
        <v>#REF!</v>
      </c>
    </row>
    <row r="33" spans="2:10" ht="15.65" x14ac:dyDescent="0.25">
      <c r="B33" s="353" t="s">
        <v>404</v>
      </c>
      <c r="C33" s="245"/>
      <c r="D33" s="245"/>
      <c r="E33" s="245"/>
      <c r="F33" s="245"/>
      <c r="G33" s="231"/>
      <c r="H33" s="232"/>
      <c r="I33" s="232"/>
      <c r="J33" s="233" t="e">
        <f>ROUND(J32,0)</f>
        <v>#REF!</v>
      </c>
    </row>
    <row r="35" spans="2:10" ht="13.6" x14ac:dyDescent="0.25">
      <c r="B35" s="234" t="s">
        <v>405</v>
      </c>
    </row>
    <row r="36" spans="2:10" ht="12.9" x14ac:dyDescent="0.2">
      <c r="B36" s="235" t="s">
        <v>406</v>
      </c>
    </row>
    <row r="37" spans="2:10" ht="12.9" x14ac:dyDescent="0.2">
      <c r="B37" s="235" t="s">
        <v>407</v>
      </c>
    </row>
    <row r="38" spans="2:10" ht="12.9" x14ac:dyDescent="0.2">
      <c r="B38" s="235" t="s">
        <v>408</v>
      </c>
    </row>
    <row r="39" spans="2:10" ht="12.9" x14ac:dyDescent="0.2">
      <c r="B39" s="235" t="s">
        <v>409</v>
      </c>
    </row>
    <row r="40" spans="2:10" ht="12.9" x14ac:dyDescent="0.2">
      <c r="B40" s="235" t="s">
        <v>410</v>
      </c>
    </row>
    <row r="41" spans="2:10" ht="12.9" x14ac:dyDescent="0.2">
      <c r="B41" s="235" t="s">
        <v>411</v>
      </c>
    </row>
    <row r="42" spans="2:10" ht="13.6" x14ac:dyDescent="0.25">
      <c r="B42" s="234" t="s">
        <v>412</v>
      </c>
    </row>
    <row r="43" spans="2:10" ht="13.6" x14ac:dyDescent="0.25">
      <c r="B43" s="234" t="s">
        <v>413</v>
      </c>
    </row>
  </sheetData>
  <mergeCells count="31">
    <mergeCell ref="B31:F31"/>
    <mergeCell ref="B32:F32"/>
    <mergeCell ref="B33:F33"/>
    <mergeCell ref="B24:E24"/>
    <mergeCell ref="B25:F25"/>
    <mergeCell ref="B26:E26"/>
    <mergeCell ref="B27:E27"/>
    <mergeCell ref="B28:F28"/>
    <mergeCell ref="B29:E29"/>
    <mergeCell ref="B30:E30"/>
    <mergeCell ref="B19:E19"/>
    <mergeCell ref="B20:F20"/>
    <mergeCell ref="B21:E21"/>
    <mergeCell ref="B22:E22"/>
    <mergeCell ref="I22:I24"/>
    <mergeCell ref="B23:E23"/>
    <mergeCell ref="B14:E14"/>
    <mergeCell ref="B15:E15"/>
    <mergeCell ref="B16:E16"/>
    <mergeCell ref="B17:E17"/>
    <mergeCell ref="B18:E18"/>
    <mergeCell ref="B9:E9"/>
    <mergeCell ref="B10:E10"/>
    <mergeCell ref="B11:E11"/>
    <mergeCell ref="B12:F12"/>
    <mergeCell ref="B13:E13"/>
    <mergeCell ref="B4:E4"/>
    <mergeCell ref="B5:E5"/>
    <mergeCell ref="B6:E6"/>
    <mergeCell ref="B7:E7"/>
    <mergeCell ref="B8:E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</vt:lpstr>
      <vt:lpstr>Modulo 5</vt:lpstr>
      <vt:lpstr>produtividade</vt:lpstr>
      <vt:lpstr>serventes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Queila</dc:creator>
  <cp:lastModifiedBy>Flavio Werle de Camargo</cp:lastModifiedBy>
  <dcterms:created xsi:type="dcterms:W3CDTF">2024-04-08T20:25:00Z</dcterms:created>
  <dcterms:modified xsi:type="dcterms:W3CDTF">2024-08-26T19:02:50Z</dcterms:modified>
</cp:coreProperties>
</file>