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piazzetta2\Desktop\Pregão 06.2022- Motorista para a Reitoria CATSER 15008\Planilha de Custos e Formação de Preços\"/>
    </mc:Choice>
  </mc:AlternateContent>
  <bookViews>
    <workbookView xWindow="0" yWindow="0" windowWidth="19200" windowHeight="11340" firstSheet="2" activeTab="2"/>
  </bookViews>
  <sheets>
    <sheet name="PCFP.20h" sheetId="2" state="hidden" r:id="rId1"/>
    <sheet name="PCFP.40h" sheetId="3" state="hidden" r:id="rId2"/>
    <sheet name="Planilha" sheetId="4" r:id="rId3"/>
  </sheets>
  <calcPr calcId="162913"/>
  <extLst>
    <ext uri="GoogleSheetsCustomDataVersion1">
      <go:sheetsCustomData xmlns:go="http://customooxmlschemas.google.com/" r:id="rId8" roundtripDataSignature="AMtx7miSnE/o+skALLOgn/W9mHG6ORfkVw=="/>
    </ext>
  </extLst>
</workbook>
</file>

<file path=xl/calcChain.xml><?xml version="1.0" encoding="utf-8"?>
<calcChain xmlns="http://schemas.openxmlformats.org/spreadsheetml/2006/main">
  <c r="I211" i="4" l="1"/>
  <c r="J211" i="4" s="1"/>
  <c r="I210" i="4"/>
  <c r="J210" i="4" s="1"/>
  <c r="I198" i="4"/>
  <c r="B198" i="4"/>
  <c r="I159" i="4"/>
  <c r="J128" i="4"/>
  <c r="J80" i="4"/>
  <c r="J77" i="4"/>
  <c r="J72" i="4"/>
  <c r="J68" i="4"/>
  <c r="I57" i="4"/>
  <c r="I112" i="4" s="1"/>
  <c r="I51" i="4"/>
  <c r="J30" i="4"/>
  <c r="J63" i="4" s="1"/>
  <c r="J84" i="4" s="1"/>
  <c r="J92" i="4" s="1"/>
  <c r="I22" i="4"/>
  <c r="J31" i="4" s="1"/>
  <c r="J33" i="4" s="1"/>
  <c r="H205" i="3"/>
  <c r="I205" i="3" s="1"/>
  <c r="H204" i="3"/>
  <c r="I204" i="3" s="1"/>
  <c r="G196" i="3"/>
  <c r="H192" i="3"/>
  <c r="H153" i="3"/>
  <c r="I122" i="3"/>
  <c r="I70" i="3"/>
  <c r="H53" i="3"/>
  <c r="H59" i="3" s="1"/>
  <c r="I30" i="3"/>
  <c r="I65" i="3" s="1"/>
  <c r="I78" i="3" s="1"/>
  <c r="I86" i="3" s="1"/>
  <c r="B15" i="3"/>
  <c r="I205" i="2"/>
  <c r="H205" i="2"/>
  <c r="H204" i="2"/>
  <c r="I204" i="2" s="1"/>
  <c r="I206" i="2" s="1"/>
  <c r="I127" i="2" s="1"/>
  <c r="I131" i="2" s="1"/>
  <c r="I166" i="2" s="1"/>
  <c r="H192" i="2"/>
  <c r="H153" i="2"/>
  <c r="I122" i="2"/>
  <c r="I70" i="2"/>
  <c r="H53" i="2"/>
  <c r="H59" i="2" s="1"/>
  <c r="I30" i="2"/>
  <c r="I65" i="2" l="1"/>
  <c r="I78" i="2" s="1"/>
  <c r="I86" i="2" s="1"/>
  <c r="I32" i="2"/>
  <c r="I36" i="2" s="1"/>
  <c r="I206" i="3"/>
  <c r="I127" i="3" s="1"/>
  <c r="I131" i="3" s="1"/>
  <c r="I166" i="3" s="1"/>
  <c r="H206" i="2"/>
  <c r="I32" i="3"/>
  <c r="I36" i="3" s="1"/>
  <c r="H106" i="3"/>
  <c r="J34" i="4"/>
  <c r="J212" i="4"/>
  <c r="J133" i="4" s="1"/>
  <c r="J137" i="4" s="1"/>
  <c r="J172" i="4" s="1"/>
  <c r="H106" i="2"/>
  <c r="H206" i="3"/>
  <c r="I212" i="4"/>
  <c r="I43" i="2" l="1"/>
  <c r="I91" i="2" s="1"/>
  <c r="B102" i="2"/>
  <c r="I44" i="2"/>
  <c r="I162" i="2"/>
  <c r="I95" i="2"/>
  <c r="I93" i="2"/>
  <c r="I94" i="2" s="1"/>
  <c r="I43" i="3"/>
  <c r="I162" i="3"/>
  <c r="B102" i="3"/>
  <c r="I93" i="3"/>
  <c r="I94" i="3" s="1"/>
  <c r="I44" i="3"/>
  <c r="I91" i="3"/>
  <c r="I95" i="3"/>
  <c r="J168" i="4"/>
  <c r="C108" i="4"/>
  <c r="J99" i="4"/>
  <c r="J100" i="4" s="1"/>
  <c r="J42" i="4"/>
  <c r="J101" i="4"/>
  <c r="J53" i="4"/>
  <c r="J41" i="4"/>
  <c r="J43" i="4" s="1"/>
  <c r="J90" i="4" s="1"/>
  <c r="J97" i="4"/>
  <c r="I92" i="2" l="1"/>
  <c r="I96" i="2" s="1"/>
  <c r="J56" i="4"/>
  <c r="J52" i="4"/>
  <c r="J55" i="4"/>
  <c r="I92" i="3"/>
  <c r="I96" i="3" s="1"/>
  <c r="J98" i="4"/>
  <c r="J102" i="4" s="1"/>
  <c r="J112" i="4"/>
  <c r="I45" i="2"/>
  <c r="J50" i="4"/>
  <c r="J51" i="4"/>
  <c r="I106" i="3"/>
  <c r="J49" i="4"/>
  <c r="J54" i="4"/>
  <c r="I45" i="3"/>
  <c r="I106" i="2"/>
  <c r="J170" i="4" l="1"/>
  <c r="I108" i="4"/>
  <c r="H102" i="3"/>
  <c r="I164" i="3"/>
  <c r="I164" i="2"/>
  <c r="H102" i="2"/>
  <c r="J57" i="4"/>
  <c r="I84" i="3"/>
  <c r="I58" i="3"/>
  <c r="I53" i="3"/>
  <c r="I52" i="3"/>
  <c r="I56" i="3"/>
  <c r="I54" i="3"/>
  <c r="I57" i="3"/>
  <c r="I55" i="3"/>
  <c r="I51" i="3"/>
  <c r="I84" i="2"/>
  <c r="I54" i="2"/>
  <c r="I53" i="2"/>
  <c r="I51" i="2"/>
  <c r="I55" i="2"/>
  <c r="I58" i="2"/>
  <c r="I56" i="2"/>
  <c r="I52" i="2"/>
  <c r="I57" i="2"/>
  <c r="I59" i="2" l="1"/>
  <c r="J91" i="4"/>
  <c r="J93" i="4" s="1"/>
  <c r="J116" i="4"/>
  <c r="I59" i="3"/>
  <c r="J169" i="4" l="1"/>
  <c r="F108" i="4"/>
  <c r="J108" i="4" s="1"/>
  <c r="I85" i="2"/>
  <c r="I87" i="2" s="1"/>
  <c r="I110" i="2"/>
  <c r="I85" i="3"/>
  <c r="I87" i="3" s="1"/>
  <c r="I110" i="3"/>
  <c r="I163" i="3" l="1"/>
  <c r="E102" i="3"/>
  <c r="I102" i="3" s="1"/>
  <c r="J115" i="4"/>
  <c r="J114" i="4"/>
  <c r="J113" i="4"/>
  <c r="J117" i="4"/>
  <c r="I163" i="2"/>
  <c r="E102" i="2"/>
  <c r="I102" i="2" s="1"/>
  <c r="J118" i="4" l="1"/>
  <c r="J127" i="4" s="1"/>
  <c r="J129" i="4" s="1"/>
  <c r="I107" i="2"/>
  <c r="I111" i="2"/>
  <c r="I109" i="2"/>
  <c r="I108" i="2"/>
  <c r="I109" i="3"/>
  <c r="I111" i="3"/>
  <c r="I108" i="3"/>
  <c r="I107" i="3"/>
  <c r="I112" i="2" l="1"/>
  <c r="I121" i="2" s="1"/>
  <c r="I123" i="2" s="1"/>
  <c r="I112" i="3"/>
  <c r="I121" i="3" s="1"/>
  <c r="I123" i="3" s="1"/>
  <c r="J171" i="4"/>
  <c r="J173" i="4" s="1"/>
  <c r="J143" i="4"/>
  <c r="J144" i="4" l="1"/>
  <c r="I165" i="3"/>
  <c r="I167" i="3" s="1"/>
  <c r="I137" i="3"/>
  <c r="I165" i="2"/>
  <c r="I167" i="2" s="1"/>
  <c r="I137" i="2"/>
  <c r="I138" i="2" l="1"/>
  <c r="J145" i="4"/>
  <c r="J146" i="4" s="1"/>
  <c r="I138" i="3"/>
  <c r="I139" i="3" l="1"/>
  <c r="I140" i="3" s="1"/>
  <c r="I139" i="2"/>
  <c r="I140" i="2" s="1"/>
  <c r="J147" i="4"/>
  <c r="I141" i="2"/>
  <c r="I150" i="2" l="1"/>
  <c r="I145" i="2"/>
  <c r="I144" i="2"/>
  <c r="I141" i="3"/>
  <c r="J156" i="4"/>
  <c r="J151" i="4"/>
  <c r="J150" i="4"/>
  <c r="I150" i="3" l="1"/>
  <c r="I145" i="3"/>
  <c r="I144" i="3"/>
  <c r="J159" i="4"/>
  <c r="J157" i="4"/>
  <c r="J174" i="4" s="1"/>
  <c r="J175" i="4" s="1"/>
  <c r="H200" i="4" s="1"/>
  <c r="I153" i="2"/>
  <c r="I151" i="2"/>
  <c r="I168" i="2" s="1"/>
  <c r="I169" i="2" s="1"/>
  <c r="G194" i="2" s="1"/>
  <c r="G198" i="2" s="1"/>
  <c r="I153" i="3" l="1"/>
  <c r="I151" i="3"/>
  <c r="I168" i="3" s="1"/>
  <c r="I169" i="3" s="1"/>
  <c r="G194" i="3" s="1"/>
  <c r="G198" i="3" s="1"/>
</calcChain>
</file>

<file path=xl/sharedStrings.xml><?xml version="1.0" encoding="utf-8"?>
<sst xmlns="http://schemas.openxmlformats.org/spreadsheetml/2006/main" count="918" uniqueCount="334">
  <si>
    <r>
      <rPr>
        <b/>
        <sz val="18"/>
        <color theme="1"/>
        <rFont val="Arial"/>
      </rPr>
      <t xml:space="preserve">Intérprete de LIBRAS - Regime de Tributação: </t>
    </r>
    <r>
      <rPr>
        <b/>
        <sz val="18"/>
        <color theme="1"/>
        <rFont val="Arial"/>
      </rPr>
      <t>Lucro Real</t>
    </r>
  </si>
  <si>
    <t>CONTA VINCULADA</t>
  </si>
  <si>
    <r>
      <rPr>
        <b/>
        <sz val="18"/>
        <color theme="1"/>
        <rFont val="Arial"/>
      </rPr>
      <t xml:space="preserve">ANEXO IV </t>
    </r>
    <r>
      <rPr>
        <b/>
        <sz val="18"/>
        <color rgb="FFFF0000"/>
        <rFont val="Arial"/>
      </rPr>
      <t>do Pregão SRP IFRS nº 47/2021</t>
    </r>
    <r>
      <rPr>
        <b/>
        <sz val="18"/>
        <color rgb="FF0000FF"/>
        <rFont val="Arial"/>
      </rPr>
      <t xml:space="preserve">
</t>
    </r>
    <r>
      <rPr>
        <b/>
        <sz val="18"/>
        <color theme="1"/>
        <rFont val="Arial"/>
      </rPr>
      <t xml:space="preserve">MODELO DE PLANILHA DE CUSTOS E FORMAÇÃO DE PREÇOS </t>
    </r>
    <r>
      <rPr>
        <b/>
        <sz val="18"/>
        <color rgb="FF800080"/>
        <rFont val="Arial"/>
      </rPr>
      <t xml:space="preserve"> </t>
    </r>
  </si>
  <si>
    <t>Nº do processo:</t>
  </si>
  <si>
    <t>23419.001137/2021-16</t>
  </si>
  <si>
    <t>Licitação nº:</t>
  </si>
  <si>
    <t>Pregão IFRS nº 47/2021</t>
  </si>
  <si>
    <t>Dia / Hora:</t>
  </si>
  <si>
    <t xml:space="preserve"> xx / xxx /2022 às xxhxxmin </t>
  </si>
  <si>
    <t xml:space="preserve">DISCRIMINAÇÃO DOS SERVIÇOS (DADOS REFERENTES À CONTRATAÇÃO) </t>
  </si>
  <si>
    <t>A</t>
  </si>
  <si>
    <t>Data de apresentação da proposta (dia/mês/ano)</t>
  </si>
  <si>
    <t>XX/XX/2022</t>
  </si>
  <si>
    <t>B</t>
  </si>
  <si>
    <t>UF: RS        Município de prestação dos serviços</t>
  </si>
  <si>
    <t>C</t>
  </si>
  <si>
    <t>Ano do Acordo, Convenção ou Dissídio Coletivo</t>
  </si>
  <si>
    <t>NÃO HÁ CCT</t>
  </si>
  <si>
    <t>D</t>
  </si>
  <si>
    <t>Número de meses de execução contratual</t>
  </si>
  <si>
    <t xml:space="preserve">IDENTIFICAÇÃO DO SERVIÇO </t>
  </si>
  <si>
    <t xml:space="preserve">Tipo de Serviço: 
                           Intérprete de LIBRAS       </t>
  </si>
  <si>
    <r>
      <rPr>
        <b/>
        <sz val="10"/>
        <color theme="1"/>
        <rFont val="Arial"/>
      </rPr>
      <t xml:space="preserve">Unidade de Medida:
</t>
    </r>
    <r>
      <rPr>
        <b/>
        <sz val="18"/>
        <color theme="1"/>
        <rFont val="Arial"/>
      </rPr>
      <t>Posto 20h</t>
    </r>
  </si>
  <si>
    <t>Quantidade a contratar:</t>
  </si>
  <si>
    <t xml:space="preserve">Campus xxxxxx                 </t>
  </si>
  <si>
    <t>( X ) POSTO DIURNO         (  ) POSTO NOTURNO</t>
  </si>
  <si>
    <r>
      <rPr>
        <b/>
        <sz val="15"/>
        <color theme="1"/>
        <rFont val="Arial"/>
      </rPr>
      <t xml:space="preserve">1. MÓDULOS 
</t>
    </r>
    <r>
      <rPr>
        <b/>
        <sz val="12"/>
        <color theme="1"/>
        <rFont val="Arial"/>
      </rPr>
      <t xml:space="preserve">Mão de obra
</t>
    </r>
    <r>
      <rPr>
        <b/>
        <sz val="11"/>
        <color theme="1"/>
        <rFont val="Arial"/>
      </rPr>
      <t>Mão de obra vinculada à execução contratual</t>
    </r>
  </si>
  <si>
    <t>Dados para composição dos custos referente à mão de obra</t>
  </si>
  <si>
    <t>Tipo de Serviço</t>
  </si>
  <si>
    <t>Intérprete / Tradução de LIBRAS</t>
  </si>
  <si>
    <t>Classificação Brasileira de Ocupações (CBO)</t>
  </si>
  <si>
    <t>2614-25</t>
  </si>
  <si>
    <r>
      <rPr>
        <b/>
        <sz val="10"/>
        <color theme="1"/>
        <rFont val="Arial"/>
      </rPr>
      <t xml:space="preserve">Salário Base (SB) - </t>
    </r>
    <r>
      <rPr>
        <b/>
        <sz val="10"/>
        <color rgb="FF0000FF"/>
        <rFont val="Arial"/>
      </rPr>
      <t xml:space="preserve">para a jornada de </t>
    </r>
    <r>
      <rPr>
        <b/>
        <sz val="12"/>
        <color rgb="FF0000FF"/>
        <rFont val="Arial"/>
      </rPr>
      <t>20</t>
    </r>
    <r>
      <rPr>
        <b/>
        <sz val="10"/>
        <color rgb="FF0000FF"/>
        <rFont val="Arial"/>
      </rPr>
      <t xml:space="preserve"> h/sem
</t>
    </r>
    <r>
      <rPr>
        <b/>
        <sz val="10"/>
        <color rgb="FFFF0000"/>
        <rFont val="Arial"/>
      </rPr>
      <t xml:space="preserve">(Valor obtido através de pesquisa de mercado, uma vez que a categoria profissional não possui CCT).
</t>
    </r>
    <r>
      <rPr>
        <sz val="10"/>
        <color rgb="FF008080"/>
        <rFont val="Arial"/>
      </rPr>
      <t>inciso XXII do Anexo I da IN Seges/MPDG nº5/2017)</t>
    </r>
  </si>
  <si>
    <t>Categoria Profissional (vinculada à execução contratual)</t>
  </si>
  <si>
    <t>Intérprete de LIBRAS</t>
  </si>
  <si>
    <r>
      <rPr>
        <b/>
        <sz val="10"/>
        <color theme="1"/>
        <rFont val="Arial"/>
      </rPr>
      <t xml:space="preserve">Data-Base da Categoria (dia/mês/ano)
</t>
    </r>
    <r>
      <rPr>
        <b/>
        <sz val="10"/>
        <color rgb="FFFF0000"/>
        <rFont val="Arial"/>
      </rPr>
      <t>(Considerada a CCT citada no quadro "Discriminação dos serviços")</t>
    </r>
  </si>
  <si>
    <t>1º de janeiro de 2021</t>
  </si>
  <si>
    <t>Nota 1:  Deverá ser elaborado um quadro para cada tipo de serviço.
Nota 2: A planilha será calculada considerando o valor mensal do empregado</t>
  </si>
  <si>
    <t>Módulo 1: Composição da Remuneração</t>
  </si>
  <si>
    <t xml:space="preserve">Composição da Remuneração </t>
  </si>
  <si>
    <t>Percentual
(R$)</t>
  </si>
  <si>
    <t xml:space="preserve">Valor
(R$) </t>
  </si>
  <si>
    <r>
      <rPr>
        <b/>
        <sz val="10"/>
        <color theme="1"/>
        <rFont val="Arial"/>
      </rPr>
      <t xml:space="preserve">Salário-Base    </t>
    </r>
    <r>
      <rPr>
        <b/>
        <sz val="10"/>
        <color rgb="FFFF0000"/>
        <rFont val="Arial"/>
      </rPr>
      <t xml:space="preserve">(valor para 1 intérprete de libras) 
             </t>
    </r>
    <r>
      <rPr>
        <b/>
        <sz val="10"/>
        <color rgb="FF0000FF"/>
        <rFont val="Arial"/>
      </rPr>
      <t xml:space="preserve">para a jornada de </t>
    </r>
    <r>
      <rPr>
        <b/>
        <sz val="12"/>
        <color rgb="FF0000FF"/>
        <rFont val="Arial"/>
      </rPr>
      <t>20</t>
    </r>
    <r>
      <rPr>
        <b/>
        <sz val="10"/>
        <color rgb="FF0000FF"/>
        <rFont val="Arial"/>
      </rPr>
      <t xml:space="preserve"> horas semanais</t>
    </r>
  </si>
  <si>
    <r>
      <rPr>
        <b/>
        <sz val="10"/>
        <color theme="1"/>
        <rFont val="Arial"/>
      </rPr>
      <t xml:space="preserve">Adicional de Periculosidade </t>
    </r>
    <r>
      <rPr>
        <b/>
        <sz val="10"/>
        <color rgb="FF0000FF"/>
        <rFont val="Arial"/>
      </rPr>
      <t>(excluir esta linha, como regra)</t>
    </r>
  </si>
  <si>
    <r>
      <rPr>
        <b/>
        <sz val="10"/>
        <color theme="1"/>
        <rFont val="Arial"/>
      </rPr>
      <t>Adicional de Insalubridade</t>
    </r>
    <r>
      <rPr>
        <b/>
        <sz val="8"/>
        <color theme="1"/>
        <rFont val="Arial"/>
      </rPr>
      <t xml:space="preserve"> </t>
    </r>
    <r>
      <rPr>
        <b/>
        <sz val="8"/>
        <color rgb="FFFF0000"/>
        <rFont val="Arial"/>
      </rPr>
      <t xml:space="preserve"> (40% do SB conf cláus 17 da CCT 2021)</t>
    </r>
  </si>
  <si>
    <r>
      <rPr>
        <b/>
        <sz val="10"/>
        <color theme="1"/>
        <rFont val="Arial"/>
      </rPr>
      <t xml:space="preserve">Adicional Noturno  </t>
    </r>
    <r>
      <rPr>
        <b/>
        <sz val="10"/>
        <color rgb="FF0000FF"/>
        <rFont val="Arial"/>
      </rPr>
      <t xml:space="preserve"> (excluir esta linha, se for limpeza diurna)</t>
    </r>
  </si>
  <si>
    <t>E</t>
  </si>
  <si>
    <r>
      <rPr>
        <b/>
        <sz val="10"/>
        <color theme="1"/>
        <rFont val="Arial"/>
      </rPr>
      <t xml:space="preserve">Adicional de Hora Noturna Reduzida </t>
    </r>
    <r>
      <rPr>
        <b/>
        <sz val="10"/>
        <color rgb="FF3333FF"/>
        <rFont val="Arial"/>
      </rPr>
      <t xml:space="preserve"> (excluir esta linha, se for limpeza diurna)</t>
    </r>
  </si>
  <si>
    <t>F</t>
  </si>
  <si>
    <t xml:space="preserve">Outros (especificar)                                          </t>
  </si>
  <si>
    <t xml:space="preserve">Total </t>
  </si>
  <si>
    <t>Nota1:  O Módulo 1 refere-se ao valor mensal devido ao empregado pela prestação do serviço no período de 12 meses.</t>
  </si>
  <si>
    <t>Módulo 2 – Encargos e Benefícios Anuais, Mensais e Diários</t>
  </si>
  <si>
    <r>
      <rPr>
        <b/>
        <sz val="11"/>
        <color theme="1"/>
        <rFont val="Arial"/>
      </rPr>
      <t xml:space="preserve">Submódulo 2.1 – 13º (décimo terceiro) Salário </t>
    </r>
    <r>
      <rPr>
        <b/>
        <strike/>
        <sz val="11"/>
        <color rgb="FFFF3300"/>
        <rFont val="Arial"/>
      </rPr>
      <t>(Férias???)</t>
    </r>
    <r>
      <rPr>
        <b/>
        <sz val="11"/>
        <color rgb="FF009900"/>
        <rFont val="Arial"/>
      </rPr>
      <t xml:space="preserve"> </t>
    </r>
    <r>
      <rPr>
        <b/>
        <sz val="11"/>
        <color theme="1"/>
        <rFont val="Arial"/>
      </rPr>
      <t>e Adicional de Férias</t>
    </r>
  </si>
  <si>
    <t>2.1</t>
  </si>
  <si>
    <r>
      <rPr>
        <b/>
        <sz val="11"/>
        <color theme="1"/>
        <rFont val="Arial"/>
      </rPr>
      <t xml:space="preserve">13º (décimo terceiro) Salário </t>
    </r>
    <r>
      <rPr>
        <b/>
        <strike/>
        <sz val="10"/>
        <color rgb="FFFF3300"/>
        <rFont val="Arial"/>
      </rPr>
      <t>(Férias???)</t>
    </r>
    <r>
      <rPr>
        <b/>
        <sz val="10"/>
        <color rgb="FFFF3300"/>
        <rFont val="Arial"/>
      </rPr>
      <t xml:space="preserve"> </t>
    </r>
    <r>
      <rPr>
        <b/>
        <sz val="11"/>
        <color theme="1"/>
        <rFont val="Arial"/>
      </rPr>
      <t>e Adicional de Férias</t>
    </r>
  </si>
  <si>
    <t>Valor (R$)</t>
  </si>
  <si>
    <r>
      <rPr>
        <b/>
        <sz val="10"/>
        <color theme="1"/>
        <rFont val="Arial"/>
      </rPr>
      <t>13º (décimo terceiro) Salário</t>
    </r>
    <r>
      <rPr>
        <b/>
        <sz val="11"/>
        <color theme="1"/>
        <rFont val="Arial"/>
      </rPr>
      <t xml:space="preserve"> </t>
    </r>
    <r>
      <rPr>
        <b/>
        <sz val="8"/>
        <color rgb="FFFF0000"/>
        <rFont val="Arial"/>
      </rPr>
      <t>Obrigatória a cotação de 8,33% sobre o valor do Módulo 1 – Composição da Remuneração, conforme Anexo XII da IN 5/17</t>
    </r>
  </si>
  <si>
    <r>
      <rPr>
        <b/>
        <strike/>
        <sz val="10"/>
        <color rgb="FFFF0000"/>
        <rFont val="Arial"/>
      </rPr>
      <t>(Férias??? e)</t>
    </r>
    <r>
      <rPr>
        <b/>
        <sz val="10"/>
        <color rgb="FFFF0000"/>
        <rFont val="Arial"/>
      </rPr>
      <t xml:space="preserve"> Adicional de Férias</t>
    </r>
    <r>
      <rPr>
        <b/>
        <sz val="10"/>
        <color rgb="FF009900"/>
        <rFont val="Arial"/>
      </rPr>
      <t xml:space="preserve"> </t>
    </r>
    <r>
      <rPr>
        <b/>
        <sz val="8"/>
        <color rgb="FFFF0000"/>
        <rFont val="Arial"/>
      </rPr>
      <t>Obrigatória a cotação de 3,025% sobre o valor do Módulo 1 - Composição da Remuneração, conforme Anexo XII da IN 5/17 (Férias + Adicional = 12,10% = 9,075% + 3,025%).</t>
    </r>
    <r>
      <rPr>
        <b/>
        <sz val="8"/>
        <color rgb="FF0047FF"/>
        <rFont val="Arial"/>
      </rPr>
      <t xml:space="preserve"> </t>
    </r>
    <r>
      <rPr>
        <b/>
        <sz val="10"/>
        <color rgb="FF0047FF"/>
        <rFont val="Arial"/>
      </rPr>
      <t>É vedada a cotação de Férias neste Submódulo, em face de tratar-se de Conta Vinculada. O custo do empregado substituto, quando o titular gozar férias, deverá ser previsto no Submódulo 4.1.A. Isso demonstra que a provisão de Férias neste Submódulo não teria  finalidade, em razão de que o pagamento do titular no seu mês de gozo de férias será feito pelo Módulo 1 - Composição da Remuneração.</t>
    </r>
  </si>
  <si>
    <t>Total</t>
  </si>
  <si>
    <r>
      <rPr>
        <sz val="9"/>
        <color theme="1"/>
        <rFont val="Arial"/>
      </rPr>
      <t xml:space="preserve">Nota 1:  Como a planilha de custos e formação de preços é calculada mensalmente, provisiona-se proporcionalmente 1/12 (um doze avos) dos valores referentes à gratificação natalina, </t>
    </r>
    <r>
      <rPr>
        <b/>
        <strike/>
        <sz val="9"/>
        <color rgb="FFFF0000"/>
        <rFont val="Arial"/>
      </rPr>
      <t>férias</t>
    </r>
    <r>
      <rPr>
        <sz val="9"/>
        <color theme="1"/>
        <rFont val="Arial"/>
      </rPr>
      <t xml:space="preserve"> e adicional de férias.
Nota 2:  O adicional de férias contido no Submódulo 2.1 corresponde a 1/3 (um terço) da remuneração que por sua vez é dividido por 12 (doze) conforme Nota 1 acima.
</t>
    </r>
    <r>
      <rPr>
        <b/>
        <strike/>
        <sz val="9"/>
        <color rgb="FFFF0000"/>
        <rFont val="Arial"/>
      </rPr>
      <t>Nota 3: Levando em consideração a vigência contratual prevista no art. 57 da Lei nº 8.666/93, de 23 de junho de 1993, a rubrica férias tem como objetivo principal suprir a necessidade do pagamento das férias remuneradas ao final do contrato de 12 meses. Esta rubrica, quando da prorrogação contratual, torna-se custo não renovável.</t>
    </r>
  </si>
  <si>
    <r>
      <rPr>
        <b/>
        <sz val="11"/>
        <color theme="1"/>
        <rFont val="Arial"/>
      </rPr>
      <t xml:space="preserve">Submódulo 2.2 - Encargos Previdenciários (GPS), Fundo de Garantia por Tempo de Serviço (FGTS) e outras contribuições </t>
    </r>
    <r>
      <rPr>
        <b/>
        <sz val="11"/>
        <color rgb="FF0000FF"/>
        <rFont val="Arial"/>
      </rPr>
      <t>(Base de cálculo: Módulo 1 + Submódulo 2.1)</t>
    </r>
  </si>
  <si>
    <t>2.2</t>
  </si>
  <si>
    <t>GPS, FGTS e outras contribuições</t>
  </si>
  <si>
    <t>Percentual (%)</t>
  </si>
  <si>
    <t>Valor
 (R$)</t>
  </si>
  <si>
    <t>INSS</t>
  </si>
  <si>
    <t>Salário Educação</t>
  </si>
  <si>
    <r>
      <rPr>
        <b/>
        <sz val="10"/>
        <color theme="1"/>
        <rFont val="Arial"/>
      </rPr>
      <t xml:space="preserve">RAT x FAP
</t>
    </r>
    <r>
      <rPr>
        <b/>
        <sz val="8"/>
        <color rgb="FFFF0000"/>
        <rFont val="Arial"/>
      </rPr>
      <t>Cálculo do valor: % do SAT x FAP (Fator Acidentário de Prevenção de cada empresa)</t>
    </r>
  </si>
  <si>
    <t>RAT =</t>
  </si>
  <si>
    <t xml:space="preserve"> FAP =</t>
  </si>
  <si>
    <t>SESC ou SESI</t>
  </si>
  <si>
    <t>SENAC ou SENAI</t>
  </si>
  <si>
    <t>SEBRAE</t>
  </si>
  <si>
    <t>G</t>
  </si>
  <si>
    <t>INCRA</t>
  </si>
  <si>
    <t>H</t>
  </si>
  <si>
    <t>FGTS</t>
  </si>
  <si>
    <r>
      <rPr>
        <sz val="9"/>
        <color theme="1"/>
        <rFont val="Arial"/>
      </rPr>
      <t>Nota 1: Os percentuais dos encargos previdenciários, do FGTS e demais contribuições são aqueles estabelecidos pela legislação vigente.
Nota 2: O SAT a depender do grau de risco do serviço irá variar entre 1%, para risco leve, de 2% para risco médio, e de 3% para risco grave.
Nota 3: Esses percentuais incidem sobre o Módulo 1, o Submódulo 2.1.</t>
    </r>
    <r>
      <rPr>
        <sz val="9"/>
        <color rgb="FF009900"/>
        <rFont val="Arial"/>
      </rPr>
      <t>.</t>
    </r>
  </si>
  <si>
    <t>Submódulo 2.3 – Benefícios Mensais e Diários</t>
  </si>
  <si>
    <t>2.3</t>
  </si>
  <si>
    <t>Benefícios Mensais e Diários</t>
  </si>
  <si>
    <r>
      <rPr>
        <b/>
        <sz val="10"/>
        <color theme="1"/>
        <rFont val="Arial"/>
      </rPr>
      <t xml:space="preserve">Transporte                                               </t>
    </r>
    <r>
      <rPr>
        <b/>
        <sz val="10"/>
        <color rgb="FFFF0000"/>
        <rFont val="Arial"/>
      </rPr>
      <t>Cálculo do valor: [(2xVTx22) – (6%xSB)]</t>
    </r>
  </si>
  <si>
    <r>
      <rPr>
        <b/>
        <sz val="9"/>
        <color theme="1"/>
        <rFont val="Arial"/>
      </rPr>
      <t xml:space="preserve">      </t>
    </r>
    <r>
      <rPr>
        <b/>
        <sz val="9"/>
        <color rgb="FFFF0000"/>
        <rFont val="Arial"/>
      </rPr>
      <t xml:space="preserve">A.1) Valor da passagem do transporte coletivo no município de prestação dos serviços: </t>
    </r>
  </si>
  <si>
    <t>-</t>
  </si>
  <si>
    <r>
      <rPr>
        <b/>
        <sz val="9"/>
        <color theme="1"/>
        <rFont val="Arial"/>
      </rPr>
      <t xml:space="preserve">     </t>
    </r>
    <r>
      <rPr>
        <b/>
        <sz val="9"/>
        <color rgb="FFFF0000"/>
        <rFont val="Arial"/>
      </rPr>
      <t xml:space="preserve"> A.2) Quantidade de passagens por dia por empregado:</t>
    </r>
  </si>
  <si>
    <r>
      <rPr>
        <b/>
        <sz val="9"/>
        <color theme="1"/>
        <rFont val="Arial"/>
      </rPr>
      <t xml:space="preserve">      </t>
    </r>
    <r>
      <rPr>
        <b/>
        <sz val="9"/>
        <color rgb="FFFF0000"/>
        <rFont val="Arial"/>
      </rPr>
      <t xml:space="preserve">A.3) Quantidade de dias do mês de recebimento de passagens </t>
    </r>
  </si>
  <si>
    <r>
      <rPr>
        <sz val="10"/>
        <color theme="1"/>
        <rFont val="Arial"/>
      </rPr>
      <t xml:space="preserve">     </t>
    </r>
    <r>
      <rPr>
        <b/>
        <sz val="10"/>
        <color rgb="FFFF0000"/>
        <rFont val="Arial"/>
      </rPr>
      <t>A.4) Participação do empregado em percentual do salário-base</t>
    </r>
  </si>
  <si>
    <r>
      <rPr>
        <b/>
        <sz val="10"/>
        <color theme="1"/>
        <rFont val="Arial"/>
      </rPr>
      <t xml:space="preserve">Auxílio-Refeição/Alimentação </t>
    </r>
    <r>
      <rPr>
        <b/>
        <sz val="8"/>
        <color rgb="FFFF0000"/>
        <rFont val="Arial"/>
      </rPr>
      <t>Cálculo do valor = [(22xVA)x(1-</t>
    </r>
    <r>
      <rPr>
        <b/>
        <sz val="10"/>
        <color rgb="FF0000FF"/>
        <rFont val="Arial"/>
      </rPr>
      <t>0,19%</t>
    </r>
    <r>
      <rPr>
        <b/>
        <sz val="8"/>
        <color rgb="FFFF0000"/>
        <rFont val="Arial"/>
      </rPr>
      <t>)]</t>
    </r>
  </si>
  <si>
    <r>
      <rPr>
        <b/>
        <sz val="9"/>
        <color theme="1"/>
        <rFont val="Arial"/>
      </rPr>
      <t xml:space="preserve">      </t>
    </r>
    <r>
      <rPr>
        <b/>
        <sz val="9"/>
        <color rgb="FFFF0000"/>
        <rFont val="Arial"/>
      </rPr>
      <t xml:space="preserve">B.1) Valor do auxílio-alimentação: </t>
    </r>
  </si>
  <si>
    <r>
      <rPr>
        <b/>
        <sz val="9"/>
        <color theme="1"/>
        <rFont val="Arial"/>
      </rPr>
      <t xml:space="preserve">    </t>
    </r>
    <r>
      <rPr>
        <b/>
        <sz val="9"/>
        <color rgb="FFFF0000"/>
        <rFont val="Arial"/>
      </rPr>
      <t xml:space="preserve">  B.2) Quantidade de dias do mês de recebimento de auxílio-alimentação</t>
    </r>
  </si>
  <si>
    <t xml:space="preserve">     B.3) Participação do empregado em percentual sobre o auxílio-alimentação</t>
  </si>
  <si>
    <t>Assistência Médica e Familiar</t>
  </si>
  <si>
    <t>Auxílio-creche</t>
  </si>
  <si>
    <t>sumiu</t>
  </si>
  <si>
    <r>
      <rPr>
        <b/>
        <sz val="10"/>
        <color theme="1"/>
        <rFont val="Arial"/>
      </rPr>
      <t xml:space="preserve">Plano de Benefício Social Familiar </t>
    </r>
    <r>
      <rPr>
        <b/>
        <sz val="10"/>
        <color rgb="FFFF0000"/>
        <rFont val="Arial"/>
      </rPr>
      <t xml:space="preserve">  </t>
    </r>
    <r>
      <rPr>
        <b/>
        <sz val="10"/>
        <color rgb="FF0000FF"/>
        <rFont val="Arial"/>
      </rPr>
      <t>Sem participação do empregado</t>
    </r>
  </si>
  <si>
    <t xml:space="preserve">Outros (especificar)                                            </t>
  </si>
  <si>
    <t>Nota 1: o valor informado deverá ser o custo real do insumo (descontado o valor eventualmente pago pelo empregado).
Nota 2: Observar a previsão dos benefícios contidos em Acordos, Convenções e Dissídios Coletivos de Trabalho e atentar-se ao disposto no artigo 6º desta Instrução Normativa.</t>
  </si>
  <si>
    <t>Quadro-Resumo do Módulo 2 – Encargos e Benefícios Anuais, Mensais e Diários</t>
  </si>
  <si>
    <t>Encargos e Benefícios Anuais, Mensais e Diários</t>
  </si>
  <si>
    <r>
      <rPr>
        <b/>
        <sz val="10"/>
        <color theme="1"/>
        <rFont val="Arial"/>
      </rPr>
      <t xml:space="preserve">13º (décimo terceiro) Salário </t>
    </r>
    <r>
      <rPr>
        <b/>
        <strike/>
        <sz val="10"/>
        <color rgb="FFFF3300"/>
        <rFont val="Arial"/>
      </rPr>
      <t>(Férias???)</t>
    </r>
    <r>
      <rPr>
        <b/>
        <strike/>
        <sz val="10"/>
        <color rgb="FF009933"/>
        <rFont val="Arial"/>
      </rPr>
      <t xml:space="preserve"> </t>
    </r>
    <r>
      <rPr>
        <b/>
        <sz val="10"/>
        <color theme="1"/>
        <rFont val="Arial"/>
      </rPr>
      <t>e Adicional de Férias</t>
    </r>
  </si>
  <si>
    <t>Módulo 3 - Provisão para Rescisão</t>
  </si>
  <si>
    <t>Provisão para Rescisão</t>
  </si>
  <si>
    <t>Valor  (R$)</t>
  </si>
  <si>
    <r>
      <rPr>
        <b/>
        <sz val="10"/>
        <color theme="1"/>
        <rFont val="Arial"/>
      </rPr>
      <t xml:space="preserve">Aviso Prévio Indenizado     </t>
    </r>
    <r>
      <rPr>
        <b/>
        <sz val="8"/>
        <color rgb="FFFF0000"/>
        <rFont val="Arial"/>
      </rPr>
      <t>Cálculo do valor = {Rem/12 + 13º/12=(Rem/12)/12 + Férias/12=(Rem/12)/12 + (1/3xFérias)/12=1/3x[(Rem/12)/12]} x (30/30=1) x 5% de rotatividade anual - Os reflexos de 13º, F e 1/3F são referentes a 1 mês de APInd - Na prorrogação, poderão ser considerados 3 dias conforme Lei nº 12.506/2011, dependendo da análise do nº de ocorrências deste evento no período</t>
    </r>
  </si>
  <si>
    <t>Incidência do FGTS sobre o Aviso Prévio Indenizado</t>
  </si>
  <si>
    <r>
      <rPr>
        <b/>
        <sz val="10"/>
        <color theme="1"/>
        <rFont val="Arial"/>
      </rPr>
      <t xml:space="preserve">Aviso Prévio Trabalhado </t>
    </r>
    <r>
      <rPr>
        <b/>
        <sz val="9"/>
        <color rgb="FFFF0000"/>
        <rFont val="Arial"/>
      </rPr>
      <t>Cálculo do valor= [(Rem/30)x7]/</t>
    </r>
    <r>
      <rPr>
        <b/>
        <sz val="11"/>
        <color rgb="FF0000FF"/>
        <rFont val="Arial"/>
      </rPr>
      <t>12</t>
    </r>
    <r>
      <rPr>
        <b/>
        <sz val="9"/>
        <color rgb="FFFF0000"/>
        <rFont val="Arial"/>
      </rPr>
      <t xml:space="preserve"> meses do contratox</t>
    </r>
    <r>
      <rPr>
        <b/>
        <sz val="9"/>
        <color rgb="FF0000FF"/>
        <rFont val="Arial"/>
      </rPr>
      <t>100%</t>
    </r>
    <r>
      <rPr>
        <b/>
        <sz val="9"/>
        <color rgb="FFFF0000"/>
        <rFont val="Arial"/>
      </rPr>
      <t xml:space="preserve"> dos empregados </t>
    </r>
    <r>
      <rPr>
        <b/>
        <sz val="8"/>
        <color rgb="FFFF0000"/>
        <rFont val="Arial"/>
      </rPr>
      <t>- ao final do contrato</t>
    </r>
  </si>
  <si>
    <t xml:space="preserve">Incidência de GPS, FGTS e outras contribuições sobre o Aviso Prévio Trabalhado         </t>
  </si>
  <si>
    <r>
      <rPr>
        <b/>
        <sz val="10"/>
        <color theme="1"/>
        <rFont val="Arial"/>
      </rPr>
      <t>Multa do FGTS sobre o Aviso Prévio Trabalhado e sobre o Aviso Prévio Indenizado</t>
    </r>
    <r>
      <rPr>
        <b/>
        <sz val="8"/>
        <color rgb="FFFF0000"/>
        <rFont val="Arial"/>
      </rPr>
      <t>Obrigatória a cotação de 4% sobre o valor do Módulo 1 – Composição da Remuneração, conforme Anexo XII da IN Seges nº 5/2017</t>
    </r>
  </si>
  <si>
    <t>Módulo 4 - Custo de Reposição do Profissional Ausente</t>
  </si>
  <si>
    <t xml:space="preserve">Nota 1: Os itens que contemplam o módulo 4 se referem ao custo dos dias trabalhados pelo repositor/substituto quando o empregado alocado na prestação do serviço estiver ausente, conforme as previsões estabelecidas na legislação. </t>
  </si>
  <si>
    <r>
      <rPr>
        <b/>
        <sz val="11"/>
        <color rgb="FF0000FF"/>
        <rFont val="Arial"/>
      </rPr>
      <t xml:space="preserve">Base de cálculo para o Custo de Reposição do Profissional Ausente (substituto): BCCPA = MÓDULO 1 + MÓDULO 2 + MÓDULO 3 - </t>
    </r>
    <r>
      <rPr>
        <b/>
        <sz val="11"/>
        <color rgb="FFFF0000"/>
        <rFont val="Arial"/>
      </rPr>
      <t>exceto o Substituto na cobertura de Férias e o Afastamento Maternidade, (neste a Rem e o 13º são compensados pelo INSS), ambos com base de cálculo própria, conforme consta nesses itens de custo.</t>
    </r>
  </si>
  <si>
    <t>MÓD 1 =</t>
  </si>
  <si>
    <r>
      <rPr>
        <b/>
        <sz val="11"/>
        <color rgb="FF0000FF"/>
        <rFont val="Arial"/>
      </rPr>
      <t xml:space="preserve">MÓD 2 </t>
    </r>
    <r>
      <rPr>
        <b/>
        <sz val="10"/>
        <color rgb="FFFF0000"/>
        <rFont val="Arial"/>
      </rPr>
      <t>(sem VA e VT)</t>
    </r>
    <r>
      <rPr>
        <b/>
        <sz val="11"/>
        <color rgb="FF0000FF"/>
        <rFont val="Arial"/>
      </rPr>
      <t xml:space="preserve"> =</t>
    </r>
  </si>
  <si>
    <t>MÓD 3 =</t>
  </si>
  <si>
    <t xml:space="preserve">Submódulo 4.1 – Substituto nas Ausências Legais </t>
  </si>
  <si>
    <t>4.1</t>
  </si>
  <si>
    <t>Substituto nas Ausências Legais</t>
  </si>
  <si>
    <r>
      <rPr>
        <b/>
        <sz val="10"/>
        <color theme="1"/>
        <rFont val="Arial"/>
      </rPr>
      <t>Substituto na cobertura de Férias</t>
    </r>
    <r>
      <rPr>
        <b/>
        <sz val="10"/>
        <color rgb="FF009900"/>
        <rFont val="Arial"/>
      </rPr>
      <t xml:space="preserve">      </t>
    </r>
    <r>
      <rPr>
        <b/>
        <sz val="10"/>
        <color rgb="FFFF0000"/>
        <rFont val="Arial"/>
      </rPr>
      <t xml:space="preserve">  Obrigatória a cotação de 9,075% sobre o valor do (Módulo 1 - Composição da Remuneração </t>
    </r>
    <r>
      <rPr>
        <b/>
        <sz val="10"/>
        <color rgb="FF3333FF"/>
        <rFont val="Arial"/>
      </rPr>
      <t xml:space="preserve"> mais</t>
    </r>
    <r>
      <rPr>
        <b/>
        <sz val="10"/>
        <color rgb="FFFF0000"/>
        <rFont val="Arial"/>
      </rPr>
      <t xml:space="preserve"> o percentual do Submódulo 2.2 sobre o cálculo anterior, conforme Anexo XII da IN 5/17 (Férias + Adicional = 12,10% = 9,075% + 3,025%) </t>
    </r>
  </si>
  <si>
    <r>
      <rPr>
        <b/>
        <sz val="10"/>
        <color theme="1"/>
        <rFont val="Arial"/>
      </rPr>
      <t xml:space="preserve">Substituto na cobertura de Ausências Legais </t>
    </r>
    <r>
      <rPr>
        <b/>
        <sz val="10"/>
        <color rgb="FFFF0000"/>
        <rFont val="Arial"/>
      </rPr>
      <t>Cálculo do valor = [(</t>
    </r>
    <r>
      <rPr>
        <b/>
        <sz val="10"/>
        <color rgb="FF0000FF"/>
        <rFont val="Arial"/>
      </rPr>
      <t>BCCPA</t>
    </r>
    <r>
      <rPr>
        <b/>
        <sz val="10"/>
        <color rgb="FFFF0000"/>
        <rFont val="Arial"/>
      </rPr>
      <t>/30)x1dia]/12</t>
    </r>
  </si>
  <si>
    <r>
      <rPr>
        <b/>
        <sz val="10"/>
        <color theme="1"/>
        <rFont val="Arial"/>
      </rPr>
      <t xml:space="preserve">Substituto na cobertura de Licença-Paternidade
</t>
    </r>
    <r>
      <rPr>
        <b/>
        <sz val="10"/>
        <color rgb="FFFF0000"/>
        <rFont val="Arial"/>
      </rPr>
      <t>Cálculo do valor = (</t>
    </r>
    <r>
      <rPr>
        <b/>
        <sz val="10"/>
        <color rgb="FF0000FF"/>
        <rFont val="Arial"/>
      </rPr>
      <t>BCCPA</t>
    </r>
    <r>
      <rPr>
        <b/>
        <sz val="10"/>
        <color rgb="FFFF0000"/>
        <rFont val="Arial"/>
      </rPr>
      <t>/30)x5dias]/12}x1,5%</t>
    </r>
  </si>
  <si>
    <r>
      <rPr>
        <b/>
        <sz val="10"/>
        <color theme="1"/>
        <rFont val="Arial"/>
      </rPr>
      <t xml:space="preserve">Substituto na cobertura de Ausência por acidente de trabalho
</t>
    </r>
    <r>
      <rPr>
        <b/>
        <sz val="10"/>
        <color rgb="FFFF0000"/>
        <rFont val="Arial"/>
      </rPr>
      <t>Cálculo do valor  = {[(</t>
    </r>
    <r>
      <rPr>
        <b/>
        <sz val="10"/>
        <color rgb="FF0000FF"/>
        <rFont val="Arial"/>
      </rPr>
      <t>BCCPA</t>
    </r>
    <r>
      <rPr>
        <b/>
        <sz val="10"/>
        <color rgb="FFFF0000"/>
        <rFont val="Arial"/>
      </rPr>
      <t>/30)x15dias]/12}x0,78%</t>
    </r>
  </si>
  <si>
    <r>
      <rPr>
        <b/>
        <sz val="10"/>
        <color theme="1"/>
        <rFont val="Arial"/>
      </rPr>
      <t xml:space="preserve">Substituto na cobertura de Afastamento Maternidade 
</t>
    </r>
    <r>
      <rPr>
        <b/>
        <sz val="9"/>
        <color rgb="FFFF0000"/>
        <rFont val="Arial"/>
      </rPr>
      <t>Cálculo do valor = {[(MÓD1 + MÓD1 / 3) / 12 + (SUB2.2 + SUB2.3 – VA – VT + MÓD3)] x (4/12)} x 2%</t>
    </r>
  </si>
  <si>
    <r>
      <rPr>
        <b/>
        <sz val="10"/>
        <color theme="1"/>
        <rFont val="Arial"/>
      </rPr>
      <t xml:space="preserve">Substituto na cobertura de Ausência por doença
</t>
    </r>
    <r>
      <rPr>
        <b/>
        <sz val="10"/>
        <color rgb="FFFF0000"/>
        <rFont val="Arial"/>
      </rPr>
      <t>Cálculo do valor = [(</t>
    </r>
    <r>
      <rPr>
        <b/>
        <sz val="10"/>
        <color rgb="FF0000FF"/>
        <rFont val="Arial"/>
      </rPr>
      <t>BCCPA</t>
    </r>
    <r>
      <rPr>
        <b/>
        <sz val="10"/>
        <color rgb="FFFF0000"/>
        <rFont val="Arial"/>
      </rPr>
      <t>)/30)x3dias]/12</t>
    </r>
  </si>
  <si>
    <t>Submódulo 4.2 – Substituto na Intrajornada</t>
  </si>
  <si>
    <t xml:space="preserve">4.2 </t>
  </si>
  <si>
    <t>Substituto na Intrajornada</t>
  </si>
  <si>
    <t>Substituto na cobertura de Intervalo para repouso ou alimentação</t>
  </si>
  <si>
    <t>Quadro-Resumo do Módulo 4 – Custo de Reposição do Profissional Ausente</t>
  </si>
  <si>
    <t>Custo de Reposição do Profissional Ausente</t>
  </si>
  <si>
    <t>4.2</t>
  </si>
  <si>
    <t>Módulo 5 – Insumos Diversos</t>
  </si>
  <si>
    <t>Insumos diversos</t>
  </si>
  <si>
    <r>
      <rPr>
        <b/>
        <sz val="10"/>
        <color theme="1"/>
        <rFont val="Arial"/>
      </rPr>
      <t>Uniformes</t>
    </r>
    <r>
      <rPr>
        <b/>
        <sz val="10"/>
        <color rgb="FF0000FF"/>
        <rFont val="Arial"/>
      </rPr>
      <t xml:space="preserve"> </t>
    </r>
  </si>
  <si>
    <r>
      <rPr>
        <b/>
        <sz val="10"/>
        <color theme="1"/>
        <rFont val="Arial"/>
      </rPr>
      <t>Materiais</t>
    </r>
    <r>
      <rPr>
        <b/>
        <sz val="10"/>
        <color rgb="FF0000FF"/>
        <rFont val="Arial"/>
      </rPr>
      <t xml:space="preserve"> </t>
    </r>
  </si>
  <si>
    <r>
      <rPr>
        <b/>
        <sz val="10"/>
        <color theme="1"/>
        <rFont val="Arial"/>
      </rPr>
      <t>Equipamentos</t>
    </r>
    <r>
      <rPr>
        <b/>
        <sz val="10"/>
        <color rgb="FF0000FF"/>
        <rFont val="Arial"/>
      </rPr>
      <t xml:space="preserve"> </t>
    </r>
  </si>
  <si>
    <t xml:space="preserve">Outros (especificar) </t>
  </si>
  <si>
    <t>Nota: Valores mensais por empregado.</t>
  </si>
  <si>
    <t>Módulo 6 -  Custos Indiretos, Lucro e Tributos</t>
  </si>
  <si>
    <t xml:space="preserve">Custos Indiretos, Lucro e Tributos </t>
  </si>
  <si>
    <t>Valor
(R$)</t>
  </si>
  <si>
    <t>BASE DE CÁLCULO DOS CUSTOS INDIRETOS  =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Diversos)</t>
  </si>
  <si>
    <t>Custos Indiretos</t>
  </si>
  <si>
    <t>BASE DE CÁLCULO DO LUCRO = 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 + Custos Indiretos)</t>
  </si>
  <si>
    <t>Lucro</t>
  </si>
  <si>
    <t>BASE DE CÁLCULO DOS TRIBUTOS =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 + Custos Indiretos + Lucro)</t>
  </si>
  <si>
    <t>Tributos</t>
  </si>
  <si>
    <t>C.1    Tributos Federais (especificar)</t>
  </si>
  <si>
    <r>
      <rPr>
        <sz val="12"/>
        <color theme="1"/>
        <rFont val="Arial"/>
      </rPr>
      <t xml:space="preserve">  </t>
    </r>
    <r>
      <rPr>
        <b/>
        <sz val="12"/>
        <color theme="1"/>
        <rFont val="Arial"/>
      </rPr>
      <t>a) Cofins</t>
    </r>
    <r>
      <rPr>
        <b/>
        <sz val="10"/>
        <color theme="1"/>
        <rFont val="Arial"/>
      </rPr>
      <t xml:space="preserve">  </t>
    </r>
    <r>
      <rPr>
        <sz val="8"/>
        <color rgb="FFFF0000"/>
        <rFont val="Arial"/>
      </rPr>
      <t>(depende do regime de tributação - utilizada a hipótese de Lucro Real)</t>
    </r>
  </si>
  <si>
    <r>
      <rPr>
        <sz val="12"/>
        <color theme="1"/>
        <rFont val="Arial"/>
      </rPr>
      <t xml:space="preserve">  </t>
    </r>
    <r>
      <rPr>
        <b/>
        <sz val="12"/>
        <color theme="1"/>
        <rFont val="Arial"/>
      </rPr>
      <t>b) PIS</t>
    </r>
    <r>
      <rPr>
        <b/>
        <sz val="10"/>
        <color theme="1"/>
        <rFont val="Arial"/>
      </rPr>
      <t xml:space="preserve"> </t>
    </r>
    <r>
      <rPr>
        <sz val="9"/>
        <color rgb="FFFF0000"/>
        <rFont val="Arial"/>
      </rPr>
      <t>(depende do regime de tributação - utilizada a hipótese de Lucro Real)</t>
    </r>
  </si>
  <si>
    <r>
      <rPr>
        <b/>
        <sz val="12"/>
        <color theme="1"/>
        <rFont val="Arial"/>
      </rPr>
      <t xml:space="preserve"> c) IRPJ</t>
    </r>
    <r>
      <rPr>
        <b/>
        <sz val="12"/>
        <color rgb="FFFF0000"/>
        <rFont val="Arial"/>
      </rPr>
      <t xml:space="preserve"> </t>
    </r>
    <r>
      <rPr>
        <b/>
        <sz val="12"/>
        <color rgb="FF0000FF"/>
        <rFont val="Arial"/>
      </rPr>
      <t>-</t>
    </r>
    <r>
      <rPr>
        <b/>
        <sz val="9"/>
        <color rgb="FF0000FF"/>
        <rFont val="Arial"/>
      </rPr>
      <t xml:space="preserve">  Em face dos Acórdãos TCU nºs 950/2007-P e 205/2018-P, o licitante não pode cotar expressamente este tributo.</t>
    </r>
  </si>
  <si>
    <r>
      <rPr>
        <b/>
        <sz val="12"/>
        <color theme="1"/>
        <rFont val="Arial"/>
      </rPr>
      <t xml:space="preserve"> d) CSLL </t>
    </r>
    <r>
      <rPr>
        <b/>
        <sz val="10"/>
        <color rgb="FF0000FF"/>
        <rFont val="Arial"/>
      </rPr>
      <t xml:space="preserve">- </t>
    </r>
    <r>
      <rPr>
        <b/>
        <sz val="9"/>
        <color rgb="FF0000FF"/>
        <rFont val="Arial"/>
      </rPr>
      <t xml:space="preserve"> Em face dos Acórdãos TCU nºs 950/2007-P e 205/2018-P, o licitante não pode cotar expressamente este tributo.</t>
    </r>
  </si>
  <si>
    <t>C.2   Tributos Estaduais (especificar)</t>
  </si>
  <si>
    <t>C.3   Tributos Municipais (especificar):</t>
  </si>
  <si>
    <r>
      <rPr>
        <sz val="12"/>
        <color theme="1"/>
        <rFont val="Arial"/>
      </rPr>
      <t xml:space="preserve">  </t>
    </r>
    <r>
      <rPr>
        <b/>
        <sz val="12"/>
        <color theme="1"/>
        <rFont val="Arial"/>
      </rPr>
      <t xml:space="preserve">a) ISS      </t>
    </r>
    <r>
      <rPr>
        <b/>
        <sz val="10"/>
        <color theme="1"/>
        <rFont val="Arial"/>
      </rPr>
      <t xml:space="preserve"> </t>
    </r>
    <r>
      <rPr>
        <sz val="9"/>
        <color rgb="FFFF0000"/>
        <rFont val="Arial"/>
      </rPr>
      <t>(no município de prestação dos serviços)</t>
    </r>
  </si>
  <si>
    <t xml:space="preserve">Percentual Total e Valor Total de Tributos  </t>
  </si>
  <si>
    <t>Cálculo dos Tributos</t>
  </si>
  <si>
    <t xml:space="preserve">                  Base de Cálculo para os Tributos</t>
  </si>
  <si>
    <t xml:space="preserve"> = ( ---------------------------------------------------------------- ) x Alíquota do Tributo</t>
  </si>
  <si>
    <t xml:space="preserve">         1 - (Total de Tributos em % dividido por 100)</t>
  </si>
  <si>
    <t>Nota 1: Custos Indiretos, Lucro e Tributos por empregado.
Nota 2: O valor referente a tributos é obtido aplicando-se o percentual sobre o valor do faturamento.</t>
  </si>
  <si>
    <r>
      <rPr>
        <b/>
        <sz val="12"/>
        <color theme="1"/>
        <rFont val="Arial"/>
      </rPr>
      <t xml:space="preserve">
</t>
    </r>
    <r>
      <rPr>
        <b/>
        <sz val="11"/>
        <color theme="1"/>
        <rFont val="Arial"/>
      </rPr>
      <t xml:space="preserve">2. QUADRO-RESUMO DO CUSTO POR EMPREGADO
</t>
    </r>
  </si>
  <si>
    <t xml:space="preserve">                          Mão de obra vinculada à execução contratual (valor por empregado)</t>
  </si>
  <si>
    <t>Módulo 1 - Composição da Remuneração</t>
  </si>
  <si>
    <t>Módulo 3 – Provisão para Rescisão</t>
  </si>
  <si>
    <t>Módulo 4 – Custo de Reposição do Profissional Ausente</t>
  </si>
  <si>
    <t xml:space="preserve">Módulo 5 - Insumos Diversos </t>
  </si>
  <si>
    <t>Subtotal (A + B + C + D + E)</t>
  </si>
  <si>
    <t>Módulo 6 - Custos Indiretos, Lucro e Tributos</t>
  </si>
  <si>
    <t>Valor Total por Empregado</t>
  </si>
  <si>
    <t>OBS: OS QUADROS-RESUMOS 3 E 4 ABAIXO NÃO TÊM UTILIDADE PARA LIMPEZA E VIGILÂNCIA QUE POSSUEM COMPLEMENTO ESPECÍFICO - ASSIM, DEVEM SER EXCLUÍDOS PARA ESSES 2 OBJETOS</t>
  </si>
  <si>
    <t>3. QUADRO-RESUMO DO VALOR MENSAL DOS SERVIÇOS</t>
  </si>
  <si>
    <t>Tipo de Serviço 
(A)</t>
  </si>
  <si>
    <t>Valor Proposto por Empregado 
(B)</t>
  </si>
  <si>
    <t>Quantidade de Empregados por Posto 
(C)</t>
  </si>
  <si>
    <t>Valor Proposto por Posto
(D) = (B x C)</t>
  </si>
  <si>
    <t>Quantidade de Postos 
(E)</t>
  </si>
  <si>
    <t>Valor Total do Serviço 
(F) = (D x E)</t>
  </si>
  <si>
    <t>I             Serviço 1 (indicar)</t>
  </si>
  <si>
    <t>R$</t>
  </si>
  <si>
    <t>II           Serviço 2 (indicar)</t>
  </si>
  <si>
    <t>N         Serviço N (indicar)</t>
  </si>
  <si>
    <t>Valor Mensal dos Serviços (I +  II  + N)</t>
  </si>
  <si>
    <t>4. QUADRO DEMONSTRATIVO DO VALOR GLOBAL DA PROPOSTA</t>
  </si>
  <si>
    <t>VALOR GLOBAL DA PROPOSTA</t>
  </si>
  <si>
    <t>DESCRIÇÃO</t>
  </si>
  <si>
    <t>VALOR (R$)</t>
  </si>
  <si>
    <t>A         Valor proposto por unidade de medida*</t>
  </si>
  <si>
    <t>B         Valor mensal do serviço</t>
  </si>
  <si>
    <t>C         Valor global da proposta                                                                                                                                                              (Valor mensal do serviço multiplicado pelo número de meses do contrato).</t>
  </si>
  <si>
    <t>Nota: Informar o valor da unidade de medida por tipo de serviço.</t>
  </si>
  <si>
    <t xml:space="preserve">QUANTIDADE DE PESSOAL ALOCADO NA EXECUÇÃO CONTRATUAL (item 6.2.e do Anexo VII da IN nº 5/2017 </t>
  </si>
  <si>
    <t>Tipo de Mão de Obra</t>
  </si>
  <si>
    <t>Quantidade de Pessoal</t>
  </si>
  <si>
    <t>Intérprete de Libras</t>
  </si>
  <si>
    <t>Valor mensal do serviço</t>
  </si>
  <si>
    <t>Número de meses do contrato</t>
  </si>
  <si>
    <r>
      <rPr>
        <b/>
        <sz val="14"/>
        <color theme="1"/>
        <rFont val="Arial"/>
      </rPr>
      <t xml:space="preserve">Valor global da proposta </t>
    </r>
    <r>
      <rPr>
        <b/>
        <sz val="10"/>
        <color theme="1"/>
        <rFont val="Arial"/>
      </rPr>
      <t>(valor mensal do serviço x nº de meses do contrato)</t>
    </r>
  </si>
  <si>
    <t>COMPLEMENTO DOS SERVIÇOS DE INTÉRPRETE DE LIBRAS</t>
  </si>
  <si>
    <t>DESCRIÇÃO DOS UNIFORMES (1)</t>
  </si>
  <si>
    <t>UNIDADE</t>
  </si>
  <si>
    <t>QTD ANUAL</t>
  </si>
  <si>
    <t>CUSTO ANUAL</t>
  </si>
  <si>
    <t>CUSTO MENSAL</t>
  </si>
  <si>
    <t>UNIT.</t>
  </si>
  <si>
    <t>TOTAL</t>
  </si>
  <si>
    <t>CALÇA</t>
  </si>
  <si>
    <t>unidade</t>
  </si>
  <si>
    <t>CAMISETA (manga curta/longa)</t>
  </si>
  <si>
    <t>Total do Custo de Uniformes</t>
  </si>
  <si>
    <t>(1) Valores obtidos através dos relatórios gerados no Painel de Preços (paineldeprecos.planejamento.gov.br) em 30.11.2021</t>
  </si>
  <si>
    <r>
      <rPr>
        <b/>
        <sz val="18"/>
        <color theme="1"/>
        <rFont val="Arial"/>
      </rPr>
      <t xml:space="preserve">Intérprete de LIBRAS - Regime de Tributação: </t>
    </r>
    <r>
      <rPr>
        <b/>
        <sz val="18"/>
        <color theme="1"/>
        <rFont val="Arial"/>
      </rPr>
      <t>Lucro Real</t>
    </r>
  </si>
  <si>
    <r>
      <rPr>
        <b/>
        <sz val="18"/>
        <color theme="1"/>
        <rFont val="Arial"/>
      </rPr>
      <t xml:space="preserve">ANEXO IV </t>
    </r>
    <r>
      <rPr>
        <b/>
        <sz val="18"/>
        <color rgb="FFFF0000"/>
        <rFont val="Arial"/>
      </rPr>
      <t>do Pregão SRP IFRS nº 47/2021</t>
    </r>
    <r>
      <rPr>
        <b/>
        <sz val="18"/>
        <color rgb="FF0000FF"/>
        <rFont val="Arial"/>
      </rPr>
      <t xml:space="preserve">
</t>
    </r>
    <r>
      <rPr>
        <b/>
        <sz val="18"/>
        <color theme="1"/>
        <rFont val="Arial"/>
      </rPr>
      <t xml:space="preserve">MODELO DE PLANILHA DE CUSTOS E FORMAÇÃO DE PREÇOS </t>
    </r>
    <r>
      <rPr>
        <b/>
        <sz val="18"/>
        <color rgb="FF800080"/>
        <rFont val="Arial"/>
      </rPr>
      <t xml:space="preserve"> </t>
    </r>
  </si>
  <si>
    <r>
      <rPr>
        <b/>
        <sz val="10"/>
        <color theme="1"/>
        <rFont val="Arial"/>
      </rPr>
      <t xml:space="preserve">Unidade de Medida:
</t>
    </r>
    <r>
      <rPr>
        <b/>
        <sz val="18"/>
        <color theme="1"/>
        <rFont val="Arial"/>
      </rPr>
      <t>Posto 40h</t>
    </r>
  </si>
  <si>
    <r>
      <rPr>
        <b/>
        <sz val="15"/>
        <color theme="1"/>
        <rFont val="Arial"/>
      </rPr>
      <t xml:space="preserve">1. MÓDULOS 
</t>
    </r>
    <r>
      <rPr>
        <b/>
        <sz val="12"/>
        <color theme="1"/>
        <rFont val="Arial"/>
      </rPr>
      <t xml:space="preserve">Mão de obra
</t>
    </r>
    <r>
      <rPr>
        <b/>
        <sz val="11"/>
        <color theme="1"/>
        <rFont val="Arial"/>
      </rPr>
      <t>Mão de obra vinculada à execução contratual</t>
    </r>
  </si>
  <si>
    <r>
      <rPr>
        <b/>
        <sz val="10"/>
        <color theme="1"/>
        <rFont val="Arial"/>
      </rPr>
      <t xml:space="preserve">Salário Base (SB) - </t>
    </r>
    <r>
      <rPr>
        <b/>
        <sz val="10"/>
        <color rgb="FF0000FF"/>
        <rFont val="Arial"/>
      </rPr>
      <t xml:space="preserve">para a jornada de </t>
    </r>
    <r>
      <rPr>
        <b/>
        <sz val="12"/>
        <color rgb="FF0000FF"/>
        <rFont val="Arial"/>
      </rPr>
      <t>40</t>
    </r>
    <r>
      <rPr>
        <b/>
        <sz val="10"/>
        <color rgb="FF0000FF"/>
        <rFont val="Arial"/>
      </rPr>
      <t xml:space="preserve"> h/sem
</t>
    </r>
    <r>
      <rPr>
        <b/>
        <sz val="10"/>
        <color rgb="FFFF0000"/>
        <rFont val="Arial"/>
      </rPr>
      <t xml:space="preserve">(Valor obtido através de pesquisa de mercado, uma vez que a categoria profissional não possui CCT).
</t>
    </r>
    <r>
      <rPr>
        <sz val="10"/>
        <color rgb="FF008080"/>
        <rFont val="Arial"/>
      </rPr>
      <t>inciso XXII do Anexo I da IN Seges/MPDG nº5/2017)</t>
    </r>
  </si>
  <si>
    <r>
      <rPr>
        <b/>
        <sz val="10"/>
        <color theme="1"/>
        <rFont val="Arial"/>
      </rPr>
      <t xml:space="preserve">Data-Base da Categoria (dia/mês/ano)
</t>
    </r>
    <r>
      <rPr>
        <b/>
        <sz val="10"/>
        <color rgb="FFFF0000"/>
        <rFont val="Arial"/>
      </rPr>
      <t>(Considerada a CCT citada no quadro "Discriminação dos serviços")</t>
    </r>
  </si>
  <si>
    <r>
      <rPr>
        <b/>
        <sz val="10"/>
        <color theme="1"/>
        <rFont val="Arial"/>
      </rPr>
      <t xml:space="preserve">Salário-Base    </t>
    </r>
    <r>
      <rPr>
        <b/>
        <sz val="10"/>
        <color rgb="FFFF0000"/>
        <rFont val="Arial"/>
      </rPr>
      <t xml:space="preserve">(valor para 1 intérprete de libras) 
             </t>
    </r>
    <r>
      <rPr>
        <b/>
        <sz val="10"/>
        <color rgb="FF0000FF"/>
        <rFont val="Arial"/>
      </rPr>
      <t xml:space="preserve">para a jornada de </t>
    </r>
    <r>
      <rPr>
        <b/>
        <sz val="12"/>
        <color rgb="FF0000FF"/>
        <rFont val="Arial"/>
      </rPr>
      <t>40</t>
    </r>
    <r>
      <rPr>
        <b/>
        <sz val="10"/>
        <color rgb="FF0000FF"/>
        <rFont val="Arial"/>
      </rPr>
      <t xml:space="preserve"> horas semanais</t>
    </r>
  </si>
  <si>
    <r>
      <rPr>
        <b/>
        <sz val="10"/>
        <color theme="1"/>
        <rFont val="Arial"/>
      </rPr>
      <t xml:space="preserve">Adicional de Periculosidade </t>
    </r>
    <r>
      <rPr>
        <b/>
        <sz val="10"/>
        <color rgb="FF0000FF"/>
        <rFont val="Arial"/>
      </rPr>
      <t>(excluir esta linha, como regra)</t>
    </r>
  </si>
  <si>
    <r>
      <rPr>
        <b/>
        <sz val="10"/>
        <color theme="1"/>
        <rFont val="Arial"/>
      </rPr>
      <t>Adicional de Insalubridade</t>
    </r>
    <r>
      <rPr>
        <b/>
        <sz val="8"/>
        <color theme="1"/>
        <rFont val="Arial"/>
      </rPr>
      <t xml:space="preserve"> </t>
    </r>
    <r>
      <rPr>
        <b/>
        <sz val="8"/>
        <color rgb="FFFF0000"/>
        <rFont val="Arial"/>
      </rPr>
      <t xml:space="preserve"> (40% do SB conf cláus 17 da CCT 2021)</t>
    </r>
  </si>
  <si>
    <r>
      <rPr>
        <b/>
        <sz val="10"/>
        <color theme="1"/>
        <rFont val="Arial"/>
      </rPr>
      <t xml:space="preserve">Adicional Noturno  </t>
    </r>
    <r>
      <rPr>
        <b/>
        <sz val="10"/>
        <color rgb="FF0000FF"/>
        <rFont val="Arial"/>
      </rPr>
      <t xml:space="preserve"> (excluir esta linha, se for limpeza diurna)</t>
    </r>
  </si>
  <si>
    <r>
      <rPr>
        <b/>
        <sz val="10"/>
        <color theme="1"/>
        <rFont val="Arial"/>
      </rPr>
      <t xml:space="preserve">Adicional de Hora Noturna Reduzida </t>
    </r>
    <r>
      <rPr>
        <b/>
        <sz val="10"/>
        <color rgb="FF3333FF"/>
        <rFont val="Arial"/>
      </rPr>
      <t xml:space="preserve"> (excluir esta linha, se for limpeza diurna)</t>
    </r>
  </si>
  <si>
    <r>
      <rPr>
        <b/>
        <sz val="11"/>
        <color theme="1"/>
        <rFont val="Arial"/>
      </rPr>
      <t xml:space="preserve">Submódulo 2.1 – 13º (décimo terceiro) Salário </t>
    </r>
    <r>
      <rPr>
        <b/>
        <strike/>
        <sz val="11"/>
        <color rgb="FFFF3300"/>
        <rFont val="Arial"/>
      </rPr>
      <t>(Férias???)</t>
    </r>
    <r>
      <rPr>
        <b/>
        <sz val="11"/>
        <color rgb="FF009900"/>
        <rFont val="Arial"/>
      </rPr>
      <t xml:space="preserve"> </t>
    </r>
    <r>
      <rPr>
        <b/>
        <sz val="11"/>
        <color theme="1"/>
        <rFont val="Arial"/>
      </rPr>
      <t>e Adicional de Férias</t>
    </r>
  </si>
  <si>
    <r>
      <rPr>
        <b/>
        <sz val="11"/>
        <color theme="1"/>
        <rFont val="Arial"/>
      </rPr>
      <t xml:space="preserve">13º (décimo terceiro) Salário </t>
    </r>
    <r>
      <rPr>
        <b/>
        <strike/>
        <sz val="10"/>
        <color rgb="FFFF3300"/>
        <rFont val="Arial"/>
      </rPr>
      <t>(Férias???)</t>
    </r>
    <r>
      <rPr>
        <b/>
        <sz val="10"/>
        <color rgb="FFFF3300"/>
        <rFont val="Arial"/>
      </rPr>
      <t xml:space="preserve"> </t>
    </r>
    <r>
      <rPr>
        <b/>
        <sz val="11"/>
        <color theme="1"/>
        <rFont val="Arial"/>
      </rPr>
      <t>e Adicional de Férias</t>
    </r>
  </si>
  <si>
    <r>
      <rPr>
        <b/>
        <sz val="10"/>
        <color theme="1"/>
        <rFont val="Arial"/>
      </rPr>
      <t>13º (décimo terceiro) Salário</t>
    </r>
    <r>
      <rPr>
        <b/>
        <sz val="11"/>
        <color theme="1"/>
        <rFont val="Arial"/>
      </rPr>
      <t xml:space="preserve"> </t>
    </r>
    <r>
      <rPr>
        <b/>
        <sz val="8"/>
        <color rgb="FFFF0000"/>
        <rFont val="Arial"/>
      </rPr>
      <t>Obrigatória a cotação de 8,33% sobre o valor do Módulo 1 – Composição da Remuneração, conforme Anexo XII da IN 5/17</t>
    </r>
  </si>
  <si>
    <r>
      <rPr>
        <b/>
        <strike/>
        <sz val="10"/>
        <color rgb="FFFF0000"/>
        <rFont val="Arial"/>
      </rPr>
      <t>(Férias??? e)</t>
    </r>
    <r>
      <rPr>
        <b/>
        <sz val="10"/>
        <color rgb="FFFF0000"/>
        <rFont val="Arial"/>
      </rPr>
      <t xml:space="preserve"> Adicional de Férias</t>
    </r>
    <r>
      <rPr>
        <b/>
        <sz val="10"/>
        <color rgb="FF009900"/>
        <rFont val="Arial"/>
      </rPr>
      <t xml:space="preserve"> </t>
    </r>
    <r>
      <rPr>
        <b/>
        <sz val="8"/>
        <color rgb="FFFF0000"/>
        <rFont val="Arial"/>
      </rPr>
      <t>Obrigatória a cotação de 3,025% sobre o valor do Módulo 1 - Composição da Remuneração, conforme Anexo XII da IN 5/17 (Férias + Adicional = 12,10% = 9,075% + 3,025%).</t>
    </r>
    <r>
      <rPr>
        <b/>
        <sz val="8"/>
        <color rgb="FF0047FF"/>
        <rFont val="Arial"/>
      </rPr>
      <t xml:space="preserve"> </t>
    </r>
    <r>
      <rPr>
        <b/>
        <sz val="10"/>
        <color rgb="FF0047FF"/>
        <rFont val="Arial"/>
      </rPr>
      <t>É vedada a cotação de Férias neste Submódulo, em face de tratar-se de Conta Vinculada. O custo do empregado substituto, quando o titular gozar férias, deverá ser previsto no Submódulo 4.1.A. Isso demonstra que a provisão de Férias neste Submódulo não teria  finalidade, em razão de que o pagamento do titular no seu mês de gozo de férias será feito pelo Módulo 1 - Composição da Remuneração.</t>
    </r>
  </si>
  <si>
    <r>
      <rPr>
        <sz val="9"/>
        <color theme="1"/>
        <rFont val="Arial"/>
      </rPr>
      <t xml:space="preserve">Nota 1:  Como a planilha de custos e formação de preços é calculada mensalmente, provisiona-se proporcionalmente 1/12 (um doze avos) dos valores referentes à gratificação natalina, </t>
    </r>
    <r>
      <rPr>
        <b/>
        <strike/>
        <sz val="9"/>
        <color rgb="FFFF0000"/>
        <rFont val="Arial"/>
      </rPr>
      <t>férias</t>
    </r>
    <r>
      <rPr>
        <sz val="9"/>
        <color theme="1"/>
        <rFont val="Arial"/>
      </rPr>
      <t xml:space="preserve"> e adicional de férias.
Nota 2:  O adicional de férias contido no Submódulo 2.1 corresponde a 1/3 (um terço) da remuneração que por sua vez é dividido por 12 (doze) conforme Nota 1 acima.
</t>
    </r>
    <r>
      <rPr>
        <b/>
        <strike/>
        <sz val="9"/>
        <color rgb="FFFF0000"/>
        <rFont val="Arial"/>
      </rPr>
      <t>Nota 3: Levando em consideração a vigência contratual prevista no art. 57 da Lei nº 8.666/93, de 23 de junho de 1993, a rubrica férias tem como objetivo principal suprir a necessidade do pagamento das férias remuneradas ao final do contrato de 12 meses. Esta rubrica, quando da prorrogação contratual, torna-se custo não renovável.</t>
    </r>
  </si>
  <si>
    <r>
      <rPr>
        <b/>
        <sz val="11"/>
        <color theme="1"/>
        <rFont val="Arial"/>
      </rPr>
      <t xml:space="preserve">Submódulo 2.2 - Encargos Previdenciários (GPS), Fundo de Garantia por Tempo de Serviço (FGTS) e outras contribuições </t>
    </r>
    <r>
      <rPr>
        <b/>
        <sz val="11"/>
        <color rgb="FF0000FF"/>
        <rFont val="Arial"/>
      </rPr>
      <t>(Base de cálculo: Módulo 1 + Submódulo 2.1)</t>
    </r>
  </si>
  <si>
    <r>
      <rPr>
        <b/>
        <sz val="10"/>
        <color theme="1"/>
        <rFont val="Arial"/>
      </rPr>
      <t xml:space="preserve">RAT x FAP
</t>
    </r>
    <r>
      <rPr>
        <b/>
        <sz val="8"/>
        <color rgb="FFFF0000"/>
        <rFont val="Arial"/>
      </rPr>
      <t>Cálculo do valor: % do SAT x FAP (Fator Acidentário de Prevenção de cada empresa)</t>
    </r>
  </si>
  <si>
    <r>
      <rPr>
        <sz val="9"/>
        <color theme="1"/>
        <rFont val="Arial"/>
      </rPr>
      <t>Nota 1: Os percentuais dos encargos previdenciários, do FGTS e demais contribuições são aqueles estabelecidos pela legislação vigente.
Nota 2: O SAT a depender do grau de risco do serviço irá variar entre 1%, para risco leve, de 2% para risco médio, e de 3% para risco grave.
Nota 3: Esses percentuais incidem sobre o Módulo 1, o Submódulo 2.1.</t>
    </r>
    <r>
      <rPr>
        <sz val="9"/>
        <color rgb="FF009900"/>
        <rFont val="Arial"/>
      </rPr>
      <t>.</t>
    </r>
  </si>
  <si>
    <r>
      <rPr>
        <b/>
        <sz val="10"/>
        <color theme="1"/>
        <rFont val="Arial"/>
      </rPr>
      <t xml:space="preserve">Transporte                                               </t>
    </r>
    <r>
      <rPr>
        <b/>
        <sz val="10"/>
        <color rgb="FFFF0000"/>
        <rFont val="Arial"/>
      </rPr>
      <t>Cálculo do valor: [(2xVTx22) – (6%xSB)]</t>
    </r>
  </si>
  <si>
    <r>
      <rPr>
        <b/>
        <sz val="9"/>
        <color theme="1"/>
        <rFont val="Arial"/>
      </rPr>
      <t xml:space="preserve">      </t>
    </r>
    <r>
      <rPr>
        <b/>
        <sz val="9"/>
        <color rgb="FFFF0000"/>
        <rFont val="Arial"/>
      </rPr>
      <t xml:space="preserve">A.1) Valor da passagem do transporte coletivo no município de prestação dos serviços: </t>
    </r>
  </si>
  <si>
    <r>
      <rPr>
        <b/>
        <sz val="9"/>
        <color theme="1"/>
        <rFont val="Arial"/>
      </rPr>
      <t xml:space="preserve">     </t>
    </r>
    <r>
      <rPr>
        <b/>
        <sz val="9"/>
        <color rgb="FFFF0000"/>
        <rFont val="Arial"/>
      </rPr>
      <t xml:space="preserve"> A.2) Quantidade de passagens por dia por empregado:</t>
    </r>
  </si>
  <si>
    <r>
      <rPr>
        <b/>
        <sz val="9"/>
        <color theme="1"/>
        <rFont val="Arial"/>
      </rPr>
      <t xml:space="preserve">      </t>
    </r>
    <r>
      <rPr>
        <b/>
        <sz val="9"/>
        <color rgb="FFFF0000"/>
        <rFont val="Arial"/>
      </rPr>
      <t xml:space="preserve">A.3) Quantidade de dias do mês de recebimento de passagens </t>
    </r>
  </si>
  <si>
    <r>
      <rPr>
        <sz val="10"/>
        <color theme="1"/>
        <rFont val="Arial"/>
      </rPr>
      <t xml:space="preserve">     </t>
    </r>
    <r>
      <rPr>
        <b/>
        <sz val="10"/>
        <color rgb="FFFF0000"/>
        <rFont val="Arial"/>
      </rPr>
      <t>A.4) Participação do empregado em percentual do salário-base</t>
    </r>
  </si>
  <si>
    <r>
      <rPr>
        <b/>
        <sz val="10"/>
        <color theme="1"/>
        <rFont val="Arial"/>
      </rPr>
      <t xml:space="preserve">Auxílio-Refeição/Alimentação </t>
    </r>
    <r>
      <rPr>
        <b/>
        <sz val="8"/>
        <color rgb="FFFF0000"/>
        <rFont val="Arial"/>
      </rPr>
      <t>Cálculo do valor = [(22xVA)x(1-</t>
    </r>
    <r>
      <rPr>
        <b/>
        <sz val="10"/>
        <color rgb="FF0000FF"/>
        <rFont val="Arial"/>
      </rPr>
      <t>0,19%</t>
    </r>
    <r>
      <rPr>
        <b/>
        <sz val="8"/>
        <color rgb="FFFF0000"/>
        <rFont val="Arial"/>
      </rPr>
      <t>)]</t>
    </r>
  </si>
  <si>
    <r>
      <rPr>
        <b/>
        <sz val="9"/>
        <color theme="1"/>
        <rFont val="Arial"/>
      </rPr>
      <t xml:space="preserve">      </t>
    </r>
    <r>
      <rPr>
        <b/>
        <sz val="9"/>
        <color rgb="FFFF0000"/>
        <rFont val="Arial"/>
      </rPr>
      <t xml:space="preserve">B.1) Valor do auxílio-alimentação: </t>
    </r>
  </si>
  <si>
    <r>
      <rPr>
        <b/>
        <sz val="9"/>
        <color theme="1"/>
        <rFont val="Arial"/>
      </rPr>
      <t xml:space="preserve">    </t>
    </r>
    <r>
      <rPr>
        <b/>
        <sz val="9"/>
        <color rgb="FFFF0000"/>
        <rFont val="Arial"/>
      </rPr>
      <t xml:space="preserve">  B.2) Quantidade de dias do mês de recebimento de auxílio-alimentação</t>
    </r>
  </si>
  <si>
    <r>
      <rPr>
        <b/>
        <sz val="10"/>
        <color theme="1"/>
        <rFont val="Arial"/>
      </rPr>
      <t>Plano de Benefício Social Familiar</t>
    </r>
    <r>
      <rPr>
        <b/>
        <sz val="10"/>
        <color rgb="FFFF0000"/>
        <rFont val="Arial"/>
      </rPr>
      <t xml:space="preserve">  </t>
    </r>
    <r>
      <rPr>
        <b/>
        <sz val="10"/>
        <color rgb="FF0000FF"/>
        <rFont val="Arial"/>
      </rPr>
      <t>Sem participação do empregado</t>
    </r>
  </si>
  <si>
    <r>
      <rPr>
        <b/>
        <sz val="10"/>
        <color theme="1"/>
        <rFont val="Arial"/>
      </rPr>
      <t xml:space="preserve">13º (décimo terceiro) Salário </t>
    </r>
    <r>
      <rPr>
        <b/>
        <strike/>
        <sz val="10"/>
        <color rgb="FFFF3300"/>
        <rFont val="Arial"/>
      </rPr>
      <t>(Férias???)</t>
    </r>
    <r>
      <rPr>
        <b/>
        <strike/>
        <sz val="10"/>
        <color rgb="FF009933"/>
        <rFont val="Arial"/>
      </rPr>
      <t xml:space="preserve"> </t>
    </r>
    <r>
      <rPr>
        <b/>
        <sz val="10"/>
        <color theme="1"/>
        <rFont val="Arial"/>
      </rPr>
      <t>e Adicional de Férias</t>
    </r>
  </si>
  <si>
    <r>
      <rPr>
        <b/>
        <sz val="10"/>
        <color theme="1"/>
        <rFont val="Arial"/>
      </rPr>
      <t xml:space="preserve">Aviso Prévio Indenizado     </t>
    </r>
    <r>
      <rPr>
        <b/>
        <sz val="8"/>
        <color rgb="FFFF0000"/>
        <rFont val="Arial"/>
      </rPr>
      <t>Cálculo do valor = {Rem/12 + 13º/12=(Rem/12)/12 + Férias/12=(Rem/12)/12 + (1/3xFérias)/12=1/3x[(Rem/12)/12]} x (30/30=1) x 5% de rotatividade anual - Os reflexos de 13º, F e 1/3F são referentes a 1 mês de APInd - Na prorrogação, poderão ser considerados 3 dias conforme Lei nº 12.506/2011, dependendo da análise do nº de ocorrências deste evento no período</t>
    </r>
  </si>
  <si>
    <r>
      <rPr>
        <b/>
        <sz val="10"/>
        <color theme="1"/>
        <rFont val="Arial"/>
      </rPr>
      <t xml:space="preserve">Aviso Prévio Trabalhado </t>
    </r>
    <r>
      <rPr>
        <b/>
        <sz val="9"/>
        <color rgb="FFFF0000"/>
        <rFont val="Arial"/>
      </rPr>
      <t>Cálculo do valor= [(Rem/30)x7]/</t>
    </r>
    <r>
      <rPr>
        <b/>
        <sz val="11"/>
        <color rgb="FF0000FF"/>
        <rFont val="Arial"/>
      </rPr>
      <t>12</t>
    </r>
    <r>
      <rPr>
        <b/>
        <sz val="9"/>
        <color rgb="FFFF0000"/>
        <rFont val="Arial"/>
      </rPr>
      <t xml:space="preserve"> meses do contratox</t>
    </r>
    <r>
      <rPr>
        <b/>
        <sz val="9"/>
        <color rgb="FF0000FF"/>
        <rFont val="Arial"/>
      </rPr>
      <t>100%</t>
    </r>
    <r>
      <rPr>
        <b/>
        <sz val="9"/>
        <color rgb="FFFF0000"/>
        <rFont val="Arial"/>
      </rPr>
      <t xml:space="preserve"> dos empregados </t>
    </r>
    <r>
      <rPr>
        <b/>
        <sz val="8"/>
        <color rgb="FFFF0000"/>
        <rFont val="Arial"/>
      </rPr>
      <t>- ao final do contrato</t>
    </r>
  </si>
  <si>
    <r>
      <rPr>
        <b/>
        <sz val="10"/>
        <color theme="1"/>
        <rFont val="Arial"/>
      </rPr>
      <t>Multa do FGTS sobre o Aviso Prévio Trabalhado e sobre o Aviso Prévio Indenizado</t>
    </r>
    <r>
      <rPr>
        <b/>
        <sz val="8"/>
        <color rgb="FFFF0000"/>
        <rFont val="Arial"/>
      </rPr>
      <t>Obrigatória a cotação de 4% sobre o valor do Módulo 1 – Composição da Remuneração, conforme Anexo XII da IN Seges nº 5/2017</t>
    </r>
  </si>
  <si>
    <r>
      <rPr>
        <b/>
        <sz val="11"/>
        <color rgb="FF0000FF"/>
        <rFont val="Arial"/>
      </rPr>
      <t xml:space="preserve">Base de cálculo para o Custo de Reposição do Profissional Ausente (substituto): BCCPA = MÓDULO 1 + MÓDULO 2 + MÓDULO 3 - </t>
    </r>
    <r>
      <rPr>
        <b/>
        <sz val="11"/>
        <color rgb="FFFF0000"/>
        <rFont val="Arial"/>
      </rPr>
      <t>exceto o Substituto na cobertura de Férias e o Afastamento Maternidade, (neste a Rem e o 13º são compensados pelo INSS), ambos com base de cálculo própria, conforme consta nesses itens de custo.</t>
    </r>
  </si>
  <si>
    <r>
      <rPr>
        <b/>
        <sz val="11"/>
        <color rgb="FF0000FF"/>
        <rFont val="Arial"/>
      </rPr>
      <t xml:space="preserve">MÓD 2 </t>
    </r>
    <r>
      <rPr>
        <b/>
        <sz val="10"/>
        <color rgb="FFFF0000"/>
        <rFont val="Arial"/>
      </rPr>
      <t>(sem VA e VT)</t>
    </r>
    <r>
      <rPr>
        <b/>
        <sz val="11"/>
        <color rgb="FF0000FF"/>
        <rFont val="Arial"/>
      </rPr>
      <t xml:space="preserve"> =</t>
    </r>
  </si>
  <si>
    <r>
      <rPr>
        <b/>
        <sz val="10"/>
        <color theme="1"/>
        <rFont val="Arial"/>
      </rPr>
      <t>Substituto na cobertura de Férias</t>
    </r>
    <r>
      <rPr>
        <b/>
        <sz val="10"/>
        <color rgb="FF009900"/>
        <rFont val="Arial"/>
      </rPr>
      <t xml:space="preserve">      </t>
    </r>
    <r>
      <rPr>
        <b/>
        <sz val="10"/>
        <color rgb="FFFF0000"/>
        <rFont val="Arial"/>
      </rPr>
      <t xml:space="preserve">  Obrigatória a cotação de 9,075% sobre o valor do (Módulo 1 - Composição da Remuneração </t>
    </r>
    <r>
      <rPr>
        <b/>
        <sz val="10"/>
        <color rgb="FF3333FF"/>
        <rFont val="Arial"/>
      </rPr>
      <t xml:space="preserve"> mais</t>
    </r>
    <r>
      <rPr>
        <b/>
        <sz val="10"/>
        <color rgb="FFFF0000"/>
        <rFont val="Arial"/>
      </rPr>
      <t xml:space="preserve"> o percentual do Submódulo 2.2 sobre o cálculo anterior, conforme Anexo XII da IN 5/17 (Férias + Adicional = 12,10% = 9,075% + 3,025%) </t>
    </r>
  </si>
  <si>
    <r>
      <rPr>
        <b/>
        <sz val="10"/>
        <color theme="1"/>
        <rFont val="Arial"/>
      </rPr>
      <t xml:space="preserve">Substituto na cobertura de Ausências Legais </t>
    </r>
    <r>
      <rPr>
        <b/>
        <sz val="10"/>
        <color rgb="FFFF0000"/>
        <rFont val="Arial"/>
      </rPr>
      <t>Cálculo do valor = [(</t>
    </r>
    <r>
      <rPr>
        <b/>
        <sz val="10"/>
        <color rgb="FF0000FF"/>
        <rFont val="Arial"/>
      </rPr>
      <t>BCCPA</t>
    </r>
    <r>
      <rPr>
        <b/>
        <sz val="10"/>
        <color rgb="FFFF0000"/>
        <rFont val="Arial"/>
      </rPr>
      <t>/30)x1dia]/12</t>
    </r>
  </si>
  <si>
    <r>
      <rPr>
        <b/>
        <sz val="10"/>
        <color theme="1"/>
        <rFont val="Arial"/>
      </rPr>
      <t xml:space="preserve">Substituto na cobertura de Licença-Paternidade
</t>
    </r>
    <r>
      <rPr>
        <b/>
        <sz val="10"/>
        <color rgb="FFFF0000"/>
        <rFont val="Arial"/>
      </rPr>
      <t>Cálculo do valor = (</t>
    </r>
    <r>
      <rPr>
        <b/>
        <sz val="10"/>
        <color rgb="FF0000FF"/>
        <rFont val="Arial"/>
      </rPr>
      <t>BCCPA</t>
    </r>
    <r>
      <rPr>
        <b/>
        <sz val="10"/>
        <color rgb="FFFF0000"/>
        <rFont val="Arial"/>
      </rPr>
      <t>/30)x5dias]/12}x1,5%</t>
    </r>
  </si>
  <si>
    <r>
      <rPr>
        <b/>
        <sz val="10"/>
        <color theme="1"/>
        <rFont val="Arial"/>
      </rPr>
      <t xml:space="preserve">Substituto na cobertura de Ausência por acidente de trabalho
</t>
    </r>
    <r>
      <rPr>
        <b/>
        <sz val="10"/>
        <color rgb="FFFF0000"/>
        <rFont val="Arial"/>
      </rPr>
      <t>Cálculo do valor  = {[(</t>
    </r>
    <r>
      <rPr>
        <b/>
        <sz val="10"/>
        <color rgb="FF0000FF"/>
        <rFont val="Arial"/>
      </rPr>
      <t>BCCPA</t>
    </r>
    <r>
      <rPr>
        <b/>
        <sz val="10"/>
        <color rgb="FFFF0000"/>
        <rFont val="Arial"/>
      </rPr>
      <t>/30)x15dias]/12}x0,78%</t>
    </r>
  </si>
  <si>
    <r>
      <rPr>
        <b/>
        <sz val="10"/>
        <color theme="1"/>
        <rFont val="Arial"/>
      </rPr>
      <t xml:space="preserve">Substituto na cobertura de Afastamento Maternidade 
</t>
    </r>
    <r>
      <rPr>
        <b/>
        <sz val="9"/>
        <color rgb="FFFF0000"/>
        <rFont val="Arial"/>
      </rPr>
      <t>Cálculo do valor = {[(MÓD1 + MÓD1 / 3) / 12 + (SUB2.2 + SUB2.3 – VA – VT + MÓD3)] x (4/12)} x 2%</t>
    </r>
  </si>
  <si>
    <r>
      <rPr>
        <b/>
        <sz val="10"/>
        <color theme="1"/>
        <rFont val="Arial"/>
      </rPr>
      <t xml:space="preserve">Substituto na cobertura de Ausência por doença
</t>
    </r>
    <r>
      <rPr>
        <b/>
        <sz val="10"/>
        <color rgb="FFFF0000"/>
        <rFont val="Arial"/>
      </rPr>
      <t>Cálculo do valor = [(</t>
    </r>
    <r>
      <rPr>
        <b/>
        <sz val="10"/>
        <color rgb="FF0000FF"/>
        <rFont val="Arial"/>
      </rPr>
      <t>BCCPA</t>
    </r>
    <r>
      <rPr>
        <b/>
        <sz val="10"/>
        <color rgb="FFFF0000"/>
        <rFont val="Arial"/>
      </rPr>
      <t>)/30)x3dias]/12</t>
    </r>
  </si>
  <si>
    <r>
      <rPr>
        <b/>
        <sz val="10"/>
        <color theme="1"/>
        <rFont val="Arial"/>
      </rPr>
      <t>Uniformes</t>
    </r>
    <r>
      <rPr>
        <b/>
        <sz val="10"/>
        <color rgb="FF0000FF"/>
        <rFont val="Arial"/>
      </rPr>
      <t xml:space="preserve"> </t>
    </r>
  </si>
  <si>
    <r>
      <rPr>
        <b/>
        <sz val="10"/>
        <color theme="1"/>
        <rFont val="Arial"/>
      </rPr>
      <t>Materiais</t>
    </r>
    <r>
      <rPr>
        <b/>
        <sz val="10"/>
        <color rgb="FF0000FF"/>
        <rFont val="Arial"/>
      </rPr>
      <t xml:space="preserve"> </t>
    </r>
  </si>
  <si>
    <r>
      <rPr>
        <b/>
        <sz val="10"/>
        <color theme="1"/>
        <rFont val="Arial"/>
      </rPr>
      <t>Equipamentos</t>
    </r>
    <r>
      <rPr>
        <b/>
        <sz val="10"/>
        <color rgb="FF0000FF"/>
        <rFont val="Arial"/>
      </rPr>
      <t xml:space="preserve"> </t>
    </r>
  </si>
  <si>
    <r>
      <rPr>
        <sz val="12"/>
        <color theme="1"/>
        <rFont val="Arial"/>
      </rPr>
      <t xml:space="preserve">  </t>
    </r>
    <r>
      <rPr>
        <b/>
        <sz val="12"/>
        <color theme="1"/>
        <rFont val="Arial"/>
      </rPr>
      <t>a) Cofins</t>
    </r>
    <r>
      <rPr>
        <b/>
        <sz val="10"/>
        <color theme="1"/>
        <rFont val="Arial"/>
      </rPr>
      <t xml:space="preserve">  </t>
    </r>
    <r>
      <rPr>
        <sz val="8"/>
        <color rgb="FFFF0000"/>
        <rFont val="Arial"/>
      </rPr>
      <t>(depende do regime de tributação - utilizada a hipótese de Lucro Real)</t>
    </r>
  </si>
  <si>
    <r>
      <rPr>
        <sz val="12"/>
        <color theme="1"/>
        <rFont val="Arial"/>
      </rPr>
      <t xml:space="preserve">  </t>
    </r>
    <r>
      <rPr>
        <b/>
        <sz val="12"/>
        <color theme="1"/>
        <rFont val="Arial"/>
      </rPr>
      <t>b) PIS</t>
    </r>
    <r>
      <rPr>
        <b/>
        <sz val="10"/>
        <color theme="1"/>
        <rFont val="Arial"/>
      </rPr>
      <t xml:space="preserve"> </t>
    </r>
    <r>
      <rPr>
        <sz val="9"/>
        <color rgb="FFFF0000"/>
        <rFont val="Arial"/>
      </rPr>
      <t>(depende do regime de tributação - utilizada a hipótese de Lucro Real)</t>
    </r>
  </si>
  <si>
    <r>
      <rPr>
        <b/>
        <sz val="12"/>
        <color theme="1"/>
        <rFont val="Arial"/>
      </rPr>
      <t xml:space="preserve"> c) IRPJ</t>
    </r>
    <r>
      <rPr>
        <b/>
        <sz val="12"/>
        <color rgb="FFFF0000"/>
        <rFont val="Arial"/>
      </rPr>
      <t xml:space="preserve"> </t>
    </r>
    <r>
      <rPr>
        <b/>
        <sz val="12"/>
        <color rgb="FF0000FF"/>
        <rFont val="Arial"/>
      </rPr>
      <t>-</t>
    </r>
    <r>
      <rPr>
        <b/>
        <sz val="9"/>
        <color rgb="FF0000FF"/>
        <rFont val="Arial"/>
      </rPr>
      <t xml:space="preserve">  Em face dos Acórdãos TCU nºs 950/2007-P e 205/2018-P, o licitante não pode cotar expressamente este tributo.</t>
    </r>
  </si>
  <si>
    <r>
      <rPr>
        <b/>
        <sz val="12"/>
        <color theme="1"/>
        <rFont val="Arial"/>
      </rPr>
      <t xml:space="preserve"> d) CSLL </t>
    </r>
    <r>
      <rPr>
        <b/>
        <sz val="10"/>
        <color rgb="FF0000FF"/>
        <rFont val="Arial"/>
      </rPr>
      <t xml:space="preserve">- </t>
    </r>
    <r>
      <rPr>
        <b/>
        <sz val="9"/>
        <color rgb="FF0000FF"/>
        <rFont val="Arial"/>
      </rPr>
      <t xml:space="preserve"> Em face dos Acórdãos TCU nºs 950/2007-P e 205/2018-P, o licitante não pode cotar expressamente este tributo.</t>
    </r>
  </si>
  <si>
    <r>
      <rPr>
        <sz val="12"/>
        <color theme="1"/>
        <rFont val="Arial"/>
      </rPr>
      <t xml:space="preserve">  </t>
    </r>
    <r>
      <rPr>
        <b/>
        <sz val="12"/>
        <color theme="1"/>
        <rFont val="Arial"/>
      </rPr>
      <t xml:space="preserve">a) ISS      </t>
    </r>
    <r>
      <rPr>
        <b/>
        <sz val="10"/>
        <color theme="1"/>
        <rFont val="Arial"/>
      </rPr>
      <t xml:space="preserve"> </t>
    </r>
    <r>
      <rPr>
        <sz val="9"/>
        <color rgb="FFFF0000"/>
        <rFont val="Arial"/>
      </rPr>
      <t>(no município de prestação dos serviços)</t>
    </r>
  </si>
  <si>
    <r>
      <rPr>
        <b/>
        <sz val="12"/>
        <color theme="1"/>
        <rFont val="Arial"/>
      </rPr>
      <t xml:space="preserve">
</t>
    </r>
    <r>
      <rPr>
        <b/>
        <sz val="11"/>
        <color theme="1"/>
        <rFont val="Arial"/>
      </rPr>
      <t xml:space="preserve">2. QUADRO-RESUMO DO CUSTO POR EMPREGADO
</t>
    </r>
  </si>
  <si>
    <r>
      <rPr>
        <b/>
        <sz val="14"/>
        <color theme="1"/>
        <rFont val="Arial"/>
      </rPr>
      <t xml:space="preserve">Valor global da proposta </t>
    </r>
    <r>
      <rPr>
        <b/>
        <sz val="10"/>
        <color theme="1"/>
        <rFont val="Arial"/>
      </rPr>
      <t>(valor mensal do serviço x nº de meses do contrato)</t>
    </r>
  </si>
  <si>
    <t>SERVIÇO DE DIREÇÃO VEICULAR - Regime de Tributação: Lucro Real</t>
  </si>
  <si>
    <r>
      <rPr>
        <b/>
        <sz val="18"/>
        <color theme="1"/>
        <rFont val="Arial"/>
      </rPr>
      <t xml:space="preserve">ANEXO IV </t>
    </r>
    <r>
      <rPr>
        <b/>
        <sz val="18"/>
        <color rgb="FFFF0000"/>
        <rFont val="Arial"/>
      </rPr>
      <t>do Pregão IFRS nº 06/2022</t>
    </r>
    <r>
      <rPr>
        <b/>
        <sz val="18"/>
        <color rgb="FF0000FF"/>
        <rFont val="Arial"/>
      </rPr>
      <t xml:space="preserve">
</t>
    </r>
    <r>
      <rPr>
        <b/>
        <sz val="18"/>
        <color theme="1"/>
        <rFont val="Arial"/>
      </rPr>
      <t xml:space="preserve">MODELO DE PLANILHA DE CUSTOS E FORMAÇÃO DE PREÇOS </t>
    </r>
    <r>
      <rPr>
        <b/>
        <sz val="18"/>
        <color rgb="FF800080"/>
        <rFont val="Arial"/>
      </rPr>
      <t xml:space="preserve"> </t>
    </r>
  </si>
  <si>
    <t>23419.000296/2022-76</t>
  </si>
  <si>
    <t>Pregão IFRS nº 06/2022</t>
  </si>
  <si>
    <t>Bento Gonçalves/RS</t>
  </si>
  <si>
    <t>01/06/21 a 31/05/22 SINDIRODOSUL
NÚMERO DE REGISTRO NO MTE: RS003345/2021</t>
  </si>
  <si>
    <t xml:space="preserve">Tipo de Serviço: 
Serviço de Direção Veicular (Motorista)   </t>
  </si>
  <si>
    <r>
      <rPr>
        <b/>
        <sz val="10"/>
        <color theme="1"/>
        <rFont val="Arial"/>
      </rPr>
      <t xml:space="preserve">Unidade de Medida:
</t>
    </r>
    <r>
      <rPr>
        <b/>
        <sz val="12"/>
        <color theme="1"/>
        <rFont val="Arial"/>
      </rPr>
      <t>Posto</t>
    </r>
  </si>
  <si>
    <r>
      <rPr>
        <b/>
        <sz val="15"/>
        <color theme="1"/>
        <rFont val="Arial"/>
      </rPr>
      <t xml:space="preserve">1. MÓDULOS 
</t>
    </r>
    <r>
      <rPr>
        <b/>
        <sz val="12"/>
        <color theme="1"/>
        <rFont val="Arial"/>
      </rPr>
      <t xml:space="preserve">Mão de obra
</t>
    </r>
    <r>
      <rPr>
        <b/>
        <sz val="11"/>
        <color theme="1"/>
        <rFont val="Arial"/>
      </rPr>
      <t>Mão de obra vinculada à execução contratual</t>
    </r>
  </si>
  <si>
    <t xml:space="preserve">Serviço de Direção Veicular (Motorista)   </t>
  </si>
  <si>
    <r>
      <rPr>
        <b/>
        <sz val="10"/>
        <color theme="1"/>
        <rFont val="Arial"/>
      </rPr>
      <t xml:space="preserve">Salário Base (SB) - </t>
    </r>
    <r>
      <rPr>
        <b/>
        <sz val="10"/>
        <color rgb="FF0000FF"/>
        <rFont val="Arial"/>
      </rPr>
      <t>Salário normativo da categoria profissional para 44h semanais ou 220 mensais.</t>
    </r>
    <r>
      <rPr>
        <b/>
        <sz val="10"/>
        <color rgb="FFFF0000"/>
        <rFont val="Arial"/>
      </rPr>
      <t xml:space="preserve">
</t>
    </r>
    <r>
      <rPr>
        <b/>
        <sz val="10"/>
        <color rgb="FFFF0000"/>
        <rFont val="Arial"/>
      </rPr>
      <t>Cláusula terceira letra "c" da CCT</t>
    </r>
  </si>
  <si>
    <t>VSH - Valor do salárioxhora = (Valor do salário base / 220 h)</t>
  </si>
  <si>
    <t>Motorista de camionetas tipo “vans”</t>
  </si>
  <si>
    <r>
      <rPr>
        <b/>
        <sz val="10"/>
        <color theme="1"/>
        <rFont val="Arial"/>
      </rPr>
      <t xml:space="preserve">Data-Base da Categoria (dia/mês/ano)
</t>
    </r>
    <r>
      <rPr>
        <b/>
        <sz val="10"/>
        <color rgb="FFFF0000"/>
        <rFont val="Arial"/>
      </rPr>
      <t>(Considerada a CCT citada no quadro "Discriminação dos serviços")</t>
    </r>
  </si>
  <si>
    <t>1º de junho de 2021</t>
  </si>
  <si>
    <r>
      <rPr>
        <b/>
        <sz val="10"/>
        <color theme="1"/>
        <rFont val="Arial"/>
      </rPr>
      <t xml:space="preserve">SB - Salário-base    
</t>
    </r>
    <r>
      <rPr>
        <b/>
        <sz val="8"/>
        <color rgb="FFFF0000"/>
        <rFont val="Arial"/>
      </rPr>
      <t xml:space="preserve">(cláusula terceira, letra "c" da CCT; valor para Motorista de camionetas tipo “vans”). </t>
    </r>
    <r>
      <rPr>
        <b/>
        <sz val="8"/>
        <color rgb="FF0000FF"/>
        <rFont val="Arial"/>
      </rPr>
      <t xml:space="preserve">Considerando a jornada diária de </t>
    </r>
    <r>
      <rPr>
        <b/>
        <u/>
        <sz val="8"/>
        <color rgb="FF0000FF"/>
        <rFont val="Arial"/>
      </rPr>
      <t>8h48min ou 44h semanais</t>
    </r>
    <r>
      <rPr>
        <b/>
        <sz val="8"/>
        <color rgb="FF0000FF"/>
        <rFont val="Arial"/>
      </rPr>
      <t>, de segunda a sexta-feira.</t>
    </r>
  </si>
  <si>
    <r>
      <rPr>
        <b/>
        <sz val="10"/>
        <color theme="1"/>
        <rFont val="Arial"/>
      </rPr>
      <t xml:space="preserve">HE - Horas extras </t>
    </r>
    <r>
      <rPr>
        <b/>
        <i/>
        <sz val="10"/>
        <color theme="1"/>
        <rFont val="Arial"/>
      </rPr>
      <t>[estimativa de 10 horas extras mensais]</t>
    </r>
    <r>
      <rPr>
        <b/>
        <sz val="10"/>
        <color theme="1"/>
        <rFont val="Arial"/>
      </rPr>
      <t xml:space="preserve">   
</t>
    </r>
    <r>
      <rPr>
        <b/>
        <sz val="8"/>
        <color rgb="FFFF0000"/>
        <rFont val="Arial"/>
      </rPr>
      <t>(cláusula vigésima quinta da CCT)</t>
    </r>
    <r>
      <rPr>
        <b/>
        <sz val="10"/>
        <color theme="1"/>
        <rFont val="Arial"/>
      </rPr>
      <t xml:space="preserve">      </t>
    </r>
    <r>
      <rPr>
        <b/>
        <sz val="8"/>
        <color rgb="FF0000FF"/>
        <rFont val="Arial"/>
      </rPr>
      <t>Horas que excederem o limite de 50% das horas normais e não poderão ser compensadas, conforme §1º da cláusula vigésima quinta da CCT. Acréscimo de 50% no valor do salário hora.</t>
    </r>
    <r>
      <rPr>
        <b/>
        <sz val="8"/>
        <color rgb="FF008A3E"/>
        <rFont val="Arial"/>
      </rPr>
      <t xml:space="preserve">   
Cálculo do valor: [VSH*1,5*10]</t>
    </r>
  </si>
  <si>
    <t>B.1) Horas extras no mês</t>
  </si>
  <si>
    <r>
      <rPr>
        <b/>
        <sz val="10"/>
        <color theme="1"/>
        <rFont val="Arial"/>
      </rPr>
      <t xml:space="preserve">Integração de horas extras nos repousos {Remuneração repouso semanal}  </t>
    </r>
    <r>
      <rPr>
        <b/>
        <sz val="8"/>
        <color theme="1"/>
        <rFont val="Arial"/>
      </rPr>
      <t xml:space="preserve">  </t>
    </r>
    <r>
      <rPr>
        <b/>
        <sz val="8"/>
        <color rgb="FFFF0000"/>
        <rFont val="Arial"/>
      </rPr>
      <t xml:space="preserve"> 
(cláusula sétima, da CCT)    </t>
    </r>
    <r>
      <rPr>
        <b/>
        <sz val="8"/>
        <color rgb="FF008A3E"/>
        <rFont val="Arial"/>
      </rPr>
      <t xml:space="preserve">Cálculo do valor: [HE/25*5]   </t>
    </r>
    <r>
      <rPr>
        <b/>
        <sz val="8"/>
        <color rgb="FF0000FF"/>
        <rFont val="Arial"/>
      </rPr>
      <t>Considerando mês com 30d, sendo 25 dias trabalhados e 5 dias de repouso)</t>
    </r>
  </si>
  <si>
    <r>
      <rPr>
        <b/>
        <sz val="11"/>
        <color theme="1"/>
        <rFont val="Arial"/>
      </rPr>
      <t xml:space="preserve">Submódulo 2.1 – 13º (décimo terceiro) Salário </t>
    </r>
    <r>
      <rPr>
        <b/>
        <strike/>
        <sz val="11"/>
        <color rgb="FFFF3300"/>
        <rFont val="Arial"/>
      </rPr>
      <t>(Férias???)</t>
    </r>
    <r>
      <rPr>
        <b/>
        <sz val="11"/>
        <color rgb="FF009900"/>
        <rFont val="Arial"/>
      </rPr>
      <t xml:space="preserve"> </t>
    </r>
    <r>
      <rPr>
        <b/>
        <sz val="11"/>
        <color theme="1"/>
        <rFont val="Arial"/>
      </rPr>
      <t>e Adicional de Férias</t>
    </r>
  </si>
  <si>
    <r>
      <rPr>
        <b/>
        <sz val="11"/>
        <color theme="1"/>
        <rFont val="Arial"/>
      </rPr>
      <t xml:space="preserve">13º (décimo terceiro) Salário </t>
    </r>
    <r>
      <rPr>
        <b/>
        <strike/>
        <sz val="10"/>
        <color rgb="FFFF3300"/>
        <rFont val="Arial"/>
      </rPr>
      <t>(Férias???)</t>
    </r>
    <r>
      <rPr>
        <b/>
        <sz val="10"/>
        <color rgb="FFFF3300"/>
        <rFont val="Arial"/>
      </rPr>
      <t xml:space="preserve"> </t>
    </r>
    <r>
      <rPr>
        <b/>
        <sz val="11"/>
        <color theme="1"/>
        <rFont val="Arial"/>
      </rPr>
      <t>e Adicional de Férias</t>
    </r>
  </si>
  <si>
    <r>
      <rPr>
        <b/>
        <sz val="10"/>
        <color theme="1"/>
        <rFont val="Arial"/>
      </rPr>
      <t>13º (décimo terceiro) Salário</t>
    </r>
    <r>
      <rPr>
        <b/>
        <sz val="11"/>
        <color theme="1"/>
        <rFont val="Arial"/>
      </rPr>
      <t xml:space="preserve"> </t>
    </r>
    <r>
      <rPr>
        <b/>
        <sz val="8"/>
        <color rgb="FFFF0000"/>
        <rFont val="Arial"/>
      </rPr>
      <t>Obrigatória a cotação de 8,33% sobre o valor do Módulo 1 – Composição da Remuneração, conforme Anexo XII da IN 5/17</t>
    </r>
  </si>
  <si>
    <r>
      <rPr>
        <b/>
        <strike/>
        <sz val="10"/>
        <color rgb="FFFF0000"/>
        <rFont val="Arial"/>
      </rPr>
      <t>(Férias??? e)</t>
    </r>
    <r>
      <rPr>
        <b/>
        <sz val="10"/>
        <color rgb="FFFF0000"/>
        <rFont val="Arial"/>
      </rPr>
      <t xml:space="preserve"> Adicional de Férias</t>
    </r>
    <r>
      <rPr>
        <b/>
        <sz val="10"/>
        <color rgb="FF009900"/>
        <rFont val="Arial"/>
      </rPr>
      <t xml:space="preserve"> </t>
    </r>
    <r>
      <rPr>
        <b/>
        <sz val="8"/>
        <color rgb="FFFF0000"/>
        <rFont val="Arial"/>
      </rPr>
      <t>Obrigatória a cotação de 3,025% sobre o valor do Módulo 1 - Composição da Remuneração, conforme Anexo XII da IN 5/17 (Férias + Adicional = 12,10% = 9,075% + 3,025%).</t>
    </r>
    <r>
      <rPr>
        <b/>
        <sz val="8"/>
        <color rgb="FF0047FF"/>
        <rFont val="Arial"/>
      </rPr>
      <t xml:space="preserve"> </t>
    </r>
    <r>
      <rPr>
        <b/>
        <sz val="10"/>
        <color rgb="FF0047FF"/>
        <rFont val="Arial"/>
      </rPr>
      <t>É vedada a cotação de Férias neste Submódulo, em face de tratar-se de Conta Vinculada. O custo do empregado substituto, quando o titular gozar férias, deverá ser previsto no Submódulo 4.1.A. Isso demonstra que a provisão de Férias neste Submódulo não teria  finalidade, em razão de que o pagamento do titular no seu mês de gozo de férias será feito pelo Módulo 1 - Composição da Remuneração.</t>
    </r>
  </si>
  <si>
    <r>
      <rPr>
        <sz val="9"/>
        <color theme="1"/>
        <rFont val="Arial"/>
      </rPr>
      <t xml:space="preserve">Nota 1:  Como a planilha de custos e formação de preços é calculada mensalmente, provisiona-se proporcionalmente 1/12 (um doze avos) dos valores referentes à gratificação natalina, </t>
    </r>
    <r>
      <rPr>
        <b/>
        <strike/>
        <sz val="9"/>
        <color rgb="FFFF0000"/>
        <rFont val="Arial"/>
      </rPr>
      <t>férias</t>
    </r>
    <r>
      <rPr>
        <sz val="9"/>
        <color theme="1"/>
        <rFont val="Arial"/>
      </rPr>
      <t xml:space="preserve"> e adicional de férias.
Nota 2:  O adicional de férias contido no Submódulo 2.1 corresponde a 1/3 (um terço) da remuneração que por sua vez é dividido por 12 (doze) conforme Nota 1 acima.
</t>
    </r>
    <r>
      <rPr>
        <b/>
        <strike/>
        <sz val="9"/>
        <color rgb="FFFF0000"/>
        <rFont val="Arial"/>
      </rPr>
      <t>Nota 3: Levando em consideração a vigência contratual prevista no art. 57 da Lei nº 8.666/93, de 23 de junho de 1993, a rubrica férias tem como objetivo principal suprir a necessidade do pagamento das férias remuneradas ao final do contrato de 12 meses. Esta rubrica, quando da prorrogação contratual, torna-se custo não renovável.</t>
    </r>
  </si>
  <si>
    <r>
      <rPr>
        <b/>
        <sz val="11"/>
        <color theme="1"/>
        <rFont val="Arial"/>
      </rPr>
      <t xml:space="preserve">Submódulo 2.2 - Encargos Previdenciários (GPS), Fundo de Garantia por Tempo de Serviço (FGTS) e outras contribuições </t>
    </r>
    <r>
      <rPr>
        <b/>
        <sz val="11"/>
        <color rgb="FF0000FF"/>
        <rFont val="Arial"/>
      </rPr>
      <t>(Base de cálculo: Módulo 1 + Submódulo 2.1)</t>
    </r>
  </si>
  <si>
    <r>
      <rPr>
        <b/>
        <sz val="10"/>
        <color theme="1"/>
        <rFont val="Arial"/>
      </rPr>
      <t xml:space="preserve">RAT x FAP
</t>
    </r>
    <r>
      <rPr>
        <b/>
        <sz val="8"/>
        <color rgb="FFFF0000"/>
        <rFont val="Arial"/>
      </rPr>
      <t>Cálculo do valor: % do SAT x FAP (Fator Acidentário de Prevenção de cada empresa)</t>
    </r>
  </si>
  <si>
    <r>
      <rPr>
        <sz val="9"/>
        <color theme="1"/>
        <rFont val="Arial"/>
      </rPr>
      <t>Nota 1: Os percentuais dos encargos previdenciários, do FGTS e demais contribuições são aqueles estabelecidos pela legislação vigente.
Nota 2: O SAT a depender do grau de risco do serviço irá variar entre 1%, para risco leve, de 2% para risco médio, e de 3% para risco grave.
Nota 3: Esses percentuais incidem sobre o Módulo 1, o Submódulo 2.1.</t>
    </r>
    <r>
      <rPr>
        <sz val="9"/>
        <color rgb="FF009900"/>
        <rFont val="Arial"/>
      </rPr>
      <t>.</t>
    </r>
  </si>
  <si>
    <r>
      <rPr>
        <b/>
        <sz val="10"/>
        <color theme="1"/>
        <rFont val="Arial"/>
      </rPr>
      <t xml:space="preserve">Vale Transporte
   </t>
    </r>
    <r>
      <rPr>
        <b/>
        <sz val="8"/>
        <color rgb="FFFF0000"/>
        <rFont val="Arial"/>
      </rPr>
      <t>(cláusula décima primeira da CCT)</t>
    </r>
    <r>
      <rPr>
        <b/>
        <sz val="10"/>
        <color theme="1"/>
        <rFont val="Arial"/>
      </rPr>
      <t xml:space="preserve">         </t>
    </r>
    <r>
      <rPr>
        <b/>
        <sz val="8"/>
        <color theme="1"/>
        <rFont val="Arial"/>
      </rPr>
      <t xml:space="preserve"> </t>
    </r>
    <r>
      <rPr>
        <b/>
        <sz val="8"/>
        <color rgb="FFFF0000"/>
        <rFont val="Arial"/>
      </rPr>
      <t>Cálculo do valor: [(2xVTx22) – (6%xSB)]</t>
    </r>
  </si>
  <si>
    <t xml:space="preserve">  A.1) Valor da passagem do transporte coletivo no município de prestação dos serviços: </t>
  </si>
  <si>
    <t xml:space="preserve">  A.2) Quantidade de passagens por dia por empregado:</t>
  </si>
  <si>
    <t xml:space="preserve">  A.3) Quantidade de dias do mês de recebimento de passagens </t>
  </si>
  <si>
    <t xml:space="preserve">  A.4) Participação do empregado em percentual do salário-base </t>
  </si>
  <si>
    <r>
      <rPr>
        <b/>
        <sz val="10"/>
        <color theme="1"/>
        <rFont val="Arial"/>
      </rPr>
      <t xml:space="preserve">Vale Refeição
   </t>
    </r>
    <r>
      <rPr>
        <b/>
        <sz val="8"/>
        <color rgb="FFFF0000"/>
        <rFont val="Arial"/>
      </rPr>
      <t>(cláusula décima da CCT)</t>
    </r>
    <r>
      <rPr>
        <b/>
        <sz val="10"/>
        <color theme="1"/>
        <rFont val="Arial"/>
      </rPr>
      <t xml:space="preserve">                   </t>
    </r>
    <r>
      <rPr>
        <b/>
        <sz val="8"/>
        <color rgb="FFFF0000"/>
        <rFont val="Arial"/>
      </rPr>
      <t>Cálculo do valor = [(22xVA)x(1-</t>
    </r>
    <r>
      <rPr>
        <b/>
        <sz val="10"/>
        <color rgb="FF0000FF"/>
        <rFont val="Arial"/>
      </rPr>
      <t>0,20%</t>
    </r>
    <r>
      <rPr>
        <b/>
        <sz val="8"/>
        <color rgb="FFFF0000"/>
        <rFont val="Arial"/>
      </rPr>
      <t>)]</t>
    </r>
  </si>
  <si>
    <t xml:space="preserve">   B.1) Valor do auxílio-alimentação</t>
  </si>
  <si>
    <t xml:space="preserve">   B.2) Quantidade de dias do mês de recebimento de auxílio-alimentação</t>
  </si>
  <si>
    <t xml:space="preserve">   B.3) Participação do empregado em percentual sobre o auxílio-alimentação</t>
  </si>
  <si>
    <r>
      <rPr>
        <b/>
        <sz val="10"/>
        <color theme="1"/>
        <rFont val="Arial"/>
      </rPr>
      <t xml:space="preserve">Reembolso Alimentação (sem pernoite)  </t>
    </r>
    <r>
      <rPr>
        <b/>
        <sz val="8"/>
        <color rgb="FF00B050"/>
        <rFont val="Arial"/>
      </rPr>
      <t xml:space="preserve"> Café, Almoço e Janta.</t>
    </r>
    <r>
      <rPr>
        <b/>
        <sz val="10"/>
        <color theme="1"/>
        <rFont val="Arial"/>
      </rPr>
      <t xml:space="preserve">
   </t>
    </r>
    <r>
      <rPr>
        <b/>
        <sz val="8"/>
        <color rgb="FFFF0000"/>
        <rFont val="Arial"/>
      </rPr>
      <t xml:space="preserve">(cláusula décima da CCT)                      </t>
    </r>
    <r>
      <rPr>
        <b/>
        <sz val="8"/>
        <color rgb="FF008A3E"/>
        <rFont val="Arial"/>
      </rPr>
      <t xml:space="preserve"> </t>
    </r>
    <r>
      <rPr>
        <b/>
        <sz val="8"/>
        <color rgb="FFFF0000"/>
        <rFont val="Arial"/>
      </rPr>
      <t>Cálculo do valor: [café+almoço+janta x Nº reemb]</t>
    </r>
  </si>
  <si>
    <t xml:space="preserve">   C.1) Valor café</t>
  </si>
  <si>
    <t xml:space="preserve">   C.2) Valor almoço</t>
  </si>
  <si>
    <t xml:space="preserve">   C.3) Valor janta</t>
  </si>
  <si>
    <r>
      <rPr>
        <b/>
        <sz val="9"/>
        <color rgb="FFFF0000"/>
        <rFont val="Arial"/>
      </rPr>
      <t xml:space="preserve">   C.4) Número de reembolsos mensais      </t>
    </r>
    <r>
      <rPr>
        <b/>
        <i/>
        <sz val="9"/>
        <color rgb="FFFF0000"/>
        <rFont val="Arial"/>
      </rPr>
      <t xml:space="preserve"> [estimativa de 13 reembolsos mensais] </t>
    </r>
    <r>
      <rPr>
        <b/>
        <sz val="9"/>
        <color rgb="FFFF0000"/>
        <rFont val="Arial"/>
      </rPr>
      <t xml:space="preserve"> </t>
    </r>
  </si>
  <si>
    <r>
      <rPr>
        <b/>
        <sz val="10"/>
        <color theme="1"/>
        <rFont val="Arial"/>
      </rPr>
      <t xml:space="preserve">Custeio da Hospedagem   
   </t>
    </r>
    <r>
      <rPr>
        <b/>
        <sz val="8"/>
        <color rgb="FFFF0000"/>
        <rFont val="Arial"/>
      </rPr>
      <t xml:space="preserve">(cláusula décima da CCT)              </t>
    </r>
    <r>
      <rPr>
        <b/>
        <sz val="8"/>
        <color rgb="FF008A3E"/>
        <rFont val="Arial"/>
      </rPr>
      <t xml:space="preserve"> </t>
    </r>
    <r>
      <rPr>
        <b/>
        <sz val="8"/>
        <color rgb="FFFF0000"/>
        <rFont val="Arial"/>
      </rPr>
      <t>Cálculo do valor: [Valor hosp x Nº hosp]</t>
    </r>
  </si>
  <si>
    <t xml:space="preserve">   D.1) Valor da hospedagem</t>
  </si>
  <si>
    <r>
      <rPr>
        <b/>
        <sz val="9"/>
        <color rgb="FFFF0000"/>
        <rFont val="Arial"/>
      </rPr>
      <t xml:space="preserve">   D.1) Número de hospedagens mensais   </t>
    </r>
    <r>
      <rPr>
        <b/>
        <i/>
        <sz val="9"/>
        <color rgb="FFFF0000"/>
        <rFont val="Arial"/>
      </rPr>
      <t xml:space="preserve">  [estimativa de 5 diárias mensais]</t>
    </r>
  </si>
  <si>
    <r>
      <rPr>
        <b/>
        <sz val="10"/>
        <color theme="1"/>
        <rFont val="Arial"/>
      </rPr>
      <t xml:space="preserve">Plano de saúde </t>
    </r>
    <r>
      <rPr>
        <b/>
        <sz val="8"/>
        <color rgb="FF008A3E"/>
        <rFont val="Arial"/>
      </rPr>
      <t xml:space="preserve">  </t>
    </r>
    <r>
      <rPr>
        <b/>
        <sz val="8"/>
        <color rgb="FFFF0000"/>
        <rFont val="Arial"/>
      </rPr>
      <t>(clausula décima segunda da CCT)</t>
    </r>
    <r>
      <rPr>
        <b/>
        <sz val="8"/>
        <color rgb="FF008A3E"/>
        <rFont val="Arial"/>
      </rPr>
      <t xml:space="preserve">     Cálculo do valor: [240,00 - 20%]
</t>
    </r>
    <r>
      <rPr>
        <b/>
        <sz val="8"/>
        <color rgb="FF0000FF"/>
        <rFont val="Arial"/>
      </rPr>
      <t>Valor médio do custo por empregado obtido junto ao SINDIRODOSUL (R$ 240,00).</t>
    </r>
  </si>
  <si>
    <r>
      <rPr>
        <b/>
        <sz val="10"/>
        <color theme="1"/>
        <rFont val="Arial"/>
      </rPr>
      <t xml:space="preserve">Cesta básica </t>
    </r>
    <r>
      <rPr>
        <b/>
        <sz val="8"/>
        <color rgb="FF008A3E"/>
        <rFont val="Arial"/>
      </rPr>
      <t xml:space="preserve">  </t>
    </r>
    <r>
      <rPr>
        <b/>
        <sz val="8"/>
        <color rgb="FFFF0000"/>
        <rFont val="Arial"/>
      </rPr>
      <t>(clausula décima quarta da CCT)</t>
    </r>
    <r>
      <rPr>
        <b/>
        <sz val="8"/>
        <color rgb="FF008A3E"/>
        <rFont val="Arial"/>
      </rPr>
      <t xml:space="preserve">    </t>
    </r>
  </si>
  <si>
    <r>
      <rPr>
        <b/>
        <sz val="10"/>
        <color theme="1"/>
        <rFont val="Arial"/>
      </rPr>
      <t xml:space="preserve">Seguro de vida    </t>
    </r>
    <r>
      <rPr>
        <b/>
        <sz val="8"/>
        <color theme="1"/>
        <rFont val="Arial"/>
      </rPr>
      <t xml:space="preserve">  </t>
    </r>
    <r>
      <rPr>
        <b/>
        <sz val="8"/>
        <color rgb="FFFF0000"/>
        <rFont val="Arial"/>
      </rPr>
      <t>(clausula décima terceira da CCT)</t>
    </r>
    <r>
      <rPr>
        <b/>
        <sz val="8"/>
        <color theme="1"/>
        <rFont val="Arial"/>
      </rPr>
      <t xml:space="preserve">      </t>
    </r>
    <r>
      <rPr>
        <b/>
        <sz val="8"/>
        <color rgb="FF0000FF"/>
        <rFont val="Arial"/>
      </rPr>
      <t>Valor médio do custo por empregado obtido junto ao SINDIRODOSUL (R$ 16,00).</t>
    </r>
  </si>
  <si>
    <t>Outros (especificar)</t>
  </si>
  <si>
    <t>Nota 1: Conforme cláusula décima da CCT, o Vale Refeição não será acumulado com o Reembolso Alimentação. Nos dias em que o funcionário estiver em viagem, o mesmo não terá direito ao Vale Refeição, mas somente ao Reembolso Alimentação.</t>
  </si>
  <si>
    <r>
      <rPr>
        <b/>
        <sz val="10"/>
        <color theme="1"/>
        <rFont val="Arial"/>
      </rPr>
      <t xml:space="preserve">13º (décimo terceiro) Salário </t>
    </r>
    <r>
      <rPr>
        <b/>
        <strike/>
        <sz val="10"/>
        <color rgb="FFFF3300"/>
        <rFont val="Arial"/>
      </rPr>
      <t>(Férias???)</t>
    </r>
    <r>
      <rPr>
        <b/>
        <strike/>
        <sz val="10"/>
        <color rgb="FF009933"/>
        <rFont val="Arial"/>
      </rPr>
      <t xml:space="preserve"> </t>
    </r>
    <r>
      <rPr>
        <b/>
        <sz val="10"/>
        <color theme="1"/>
        <rFont val="Arial"/>
      </rPr>
      <t>e Adicional de Férias</t>
    </r>
  </si>
  <si>
    <r>
      <rPr>
        <b/>
        <sz val="10"/>
        <color theme="1"/>
        <rFont val="Arial"/>
      </rPr>
      <t xml:space="preserve">Aviso Prévio Indenizado     </t>
    </r>
    <r>
      <rPr>
        <b/>
        <sz val="8"/>
        <color rgb="FFFF0000"/>
        <rFont val="Arial"/>
      </rPr>
      <t>Cálculo do valor = {Rem/12 + 13º/12=(Rem/12)/12 + Férias/12=(Rem/12)/12 + (1/3xFérias)/12=1/3x[(Rem/12)/12]} x (30/30=1) x 5% de rotatividade anual - Os reflexos de 13º, F e 1/3F são referentes a 1 mês de APInd - Na prorrogação, poderão ser considerados 3 dias conforme Lei nº 12.506/2011, dependendo da análise do nº de ocorrências deste evento no período</t>
    </r>
  </si>
  <si>
    <r>
      <rPr>
        <b/>
        <sz val="10"/>
        <color theme="1"/>
        <rFont val="Arial"/>
      </rPr>
      <t xml:space="preserve">Aviso Prévio Trabalhado </t>
    </r>
    <r>
      <rPr>
        <b/>
        <sz val="9"/>
        <color rgb="FFFF0000"/>
        <rFont val="Arial"/>
      </rPr>
      <t>Cálculo do valor= [(Rem/30)x7]/</t>
    </r>
    <r>
      <rPr>
        <b/>
        <sz val="11"/>
        <color rgb="FF0000FF"/>
        <rFont val="Arial"/>
      </rPr>
      <t>12</t>
    </r>
    <r>
      <rPr>
        <b/>
        <sz val="9"/>
        <color rgb="FFFF0000"/>
        <rFont val="Arial"/>
      </rPr>
      <t xml:space="preserve"> meses do contratox</t>
    </r>
    <r>
      <rPr>
        <b/>
        <sz val="9"/>
        <color rgb="FF0000FF"/>
        <rFont val="Arial"/>
      </rPr>
      <t>100%</t>
    </r>
    <r>
      <rPr>
        <b/>
        <sz val="9"/>
        <color rgb="FFFF0000"/>
        <rFont val="Arial"/>
      </rPr>
      <t xml:space="preserve"> dos empregados </t>
    </r>
    <r>
      <rPr>
        <b/>
        <sz val="8"/>
        <color rgb="FFFF0000"/>
        <rFont val="Arial"/>
      </rPr>
      <t>- ao final do contrato</t>
    </r>
  </si>
  <si>
    <r>
      <rPr>
        <b/>
        <sz val="10"/>
        <color theme="1"/>
        <rFont val="Arial"/>
      </rPr>
      <t>Multa do FGTS sobre o Aviso Prévio Trabalhado e sobre o Aviso Prévio Indenizado</t>
    </r>
    <r>
      <rPr>
        <b/>
        <sz val="8"/>
        <color rgb="FFFF0000"/>
        <rFont val="Arial"/>
      </rPr>
      <t>Obrigatória a cotação de 4% sobre o valor do Módulo 1 – Composição da Remuneração, conforme Anexo XII da IN Seges nº 5/2017</t>
    </r>
  </si>
  <si>
    <r>
      <rPr>
        <b/>
        <sz val="11"/>
        <color rgb="FF0000FF"/>
        <rFont val="Arial"/>
      </rPr>
      <t xml:space="preserve">Base de cálculo para o Custo de Reposição do Profissional Ausente (substituto): BCCPA = MÓDULO 1 + MÓDULO 2 + MÓDULO 3 - </t>
    </r>
    <r>
      <rPr>
        <b/>
        <sz val="11"/>
        <color rgb="FFFF0000"/>
        <rFont val="Arial"/>
      </rPr>
      <t>exceto o Substituto na cobertura de Férias e o Afastamento Maternidade, (neste a Rem e o 13º são compensados pelo INSS), ambos com base de cálculo própria, conforme consta nesses itens de custo.</t>
    </r>
  </si>
  <si>
    <r>
      <rPr>
        <b/>
        <sz val="11"/>
        <color rgb="FF0000FF"/>
        <rFont val="Arial"/>
      </rPr>
      <t xml:space="preserve">MÓD 2 </t>
    </r>
    <r>
      <rPr>
        <b/>
        <sz val="10"/>
        <color rgb="FFFF0000"/>
        <rFont val="Arial"/>
      </rPr>
      <t>(sem VA e VT)</t>
    </r>
    <r>
      <rPr>
        <b/>
        <sz val="11"/>
        <color rgb="FF0000FF"/>
        <rFont val="Arial"/>
      </rPr>
      <t xml:space="preserve"> =</t>
    </r>
  </si>
  <si>
    <r>
      <rPr>
        <b/>
        <sz val="10"/>
        <color theme="1"/>
        <rFont val="Arial"/>
      </rPr>
      <t>Substituto na cobertura de Férias</t>
    </r>
    <r>
      <rPr>
        <b/>
        <sz val="10"/>
        <color rgb="FF009900"/>
        <rFont val="Arial"/>
      </rPr>
      <t xml:space="preserve">      </t>
    </r>
    <r>
      <rPr>
        <b/>
        <sz val="10"/>
        <color rgb="FFFF0000"/>
        <rFont val="Arial"/>
      </rPr>
      <t xml:space="preserve">  Obrigatória a cotação de 9,075% sobre o valor do (Módulo 1 - Composição da Remuneração </t>
    </r>
    <r>
      <rPr>
        <b/>
        <sz val="10"/>
        <color rgb="FF3333FF"/>
        <rFont val="Arial"/>
      </rPr>
      <t xml:space="preserve"> mais</t>
    </r>
    <r>
      <rPr>
        <b/>
        <sz val="10"/>
        <color rgb="FFFF0000"/>
        <rFont val="Arial"/>
      </rPr>
      <t xml:space="preserve"> o percentual do Submódulo 2.2 sobre o cálculo anterior, conforme Anexo XII da IN 5/17 (Férias + Adicional = 12,10% = 9,075% + 3,025%) </t>
    </r>
  </si>
  <si>
    <r>
      <rPr>
        <b/>
        <sz val="10"/>
        <color theme="1"/>
        <rFont val="Arial"/>
      </rPr>
      <t xml:space="preserve">Substituto na cobertura de Ausências Legais </t>
    </r>
    <r>
      <rPr>
        <b/>
        <sz val="10"/>
        <color rgb="FFFF0000"/>
        <rFont val="Arial"/>
      </rPr>
      <t>Cálculo do valor = [(</t>
    </r>
    <r>
      <rPr>
        <b/>
        <sz val="10"/>
        <color rgb="FF0000FF"/>
        <rFont val="Arial"/>
      </rPr>
      <t>BCCPA</t>
    </r>
    <r>
      <rPr>
        <b/>
        <sz val="10"/>
        <color rgb="FFFF0000"/>
        <rFont val="Arial"/>
      </rPr>
      <t>/30)x1dia]/12</t>
    </r>
  </si>
  <si>
    <r>
      <rPr>
        <b/>
        <sz val="10"/>
        <color theme="1"/>
        <rFont val="Arial"/>
      </rPr>
      <t xml:space="preserve">Substituto na cobertura de Licença-Paternidade
</t>
    </r>
    <r>
      <rPr>
        <b/>
        <sz val="10"/>
        <color rgb="FFFF0000"/>
        <rFont val="Arial"/>
      </rPr>
      <t>Cálculo do valor = (</t>
    </r>
    <r>
      <rPr>
        <b/>
        <sz val="10"/>
        <color rgb="FF0000FF"/>
        <rFont val="Arial"/>
      </rPr>
      <t>BCCPA</t>
    </r>
    <r>
      <rPr>
        <b/>
        <sz val="10"/>
        <color rgb="FFFF0000"/>
        <rFont val="Arial"/>
      </rPr>
      <t>/30)x5dias]/12}x1,5%</t>
    </r>
  </si>
  <si>
    <r>
      <rPr>
        <b/>
        <sz val="10"/>
        <color theme="1"/>
        <rFont val="Arial"/>
      </rPr>
      <t xml:space="preserve">Substituto na cobertura de Ausência por acidente de trabalho
</t>
    </r>
    <r>
      <rPr>
        <b/>
        <sz val="10"/>
        <color rgb="FFFF0000"/>
        <rFont val="Arial"/>
      </rPr>
      <t>Cálculo do valor  = {[(</t>
    </r>
    <r>
      <rPr>
        <b/>
        <sz val="10"/>
        <color rgb="FF0000FF"/>
        <rFont val="Arial"/>
      </rPr>
      <t>BCCPA</t>
    </r>
    <r>
      <rPr>
        <b/>
        <sz val="10"/>
        <color rgb="FFFF0000"/>
        <rFont val="Arial"/>
      </rPr>
      <t>/30)x15dias]/12}x0,78%</t>
    </r>
  </si>
  <si>
    <r>
      <rPr>
        <b/>
        <sz val="10"/>
        <color theme="1"/>
        <rFont val="Arial"/>
      </rPr>
      <t xml:space="preserve">Substituto na cobertura de Afastamento Maternidade 
</t>
    </r>
    <r>
      <rPr>
        <b/>
        <sz val="9"/>
        <color rgb="FFFF0000"/>
        <rFont val="Arial"/>
      </rPr>
      <t>Cálculo do valor = {[(MÓD1 + MÓD1 / 3) / 12 + (SUB2.2 + SUB2.3 – VA – VT + MÓD3)] x (4/12)} x 2%</t>
    </r>
  </si>
  <si>
    <r>
      <rPr>
        <b/>
        <sz val="10"/>
        <color theme="1"/>
        <rFont val="Arial"/>
      </rPr>
      <t xml:space="preserve">Substituto na cobertura de Ausência por doença
</t>
    </r>
    <r>
      <rPr>
        <b/>
        <sz val="10"/>
        <color rgb="FFFF0000"/>
        <rFont val="Arial"/>
      </rPr>
      <t>Cálculo do valor = [(</t>
    </r>
    <r>
      <rPr>
        <b/>
        <sz val="10"/>
        <color rgb="FF0000FF"/>
        <rFont val="Arial"/>
      </rPr>
      <t>BCCPA</t>
    </r>
    <r>
      <rPr>
        <b/>
        <sz val="10"/>
        <color rgb="FFFF0000"/>
        <rFont val="Arial"/>
      </rPr>
      <t>)/30)x3dias]/12</t>
    </r>
  </si>
  <si>
    <r>
      <rPr>
        <b/>
        <sz val="10"/>
        <color theme="1"/>
        <rFont val="Arial"/>
      </rPr>
      <t>Uniformes</t>
    </r>
    <r>
      <rPr>
        <b/>
        <sz val="10"/>
        <color rgb="FF0000FF"/>
        <rFont val="Arial"/>
      </rPr>
      <t xml:space="preserve"> </t>
    </r>
  </si>
  <si>
    <r>
      <rPr>
        <b/>
        <sz val="10"/>
        <color theme="1"/>
        <rFont val="Arial"/>
      </rPr>
      <t>Materiais</t>
    </r>
    <r>
      <rPr>
        <b/>
        <sz val="10"/>
        <color rgb="FF0000FF"/>
        <rFont val="Arial"/>
      </rPr>
      <t xml:space="preserve"> </t>
    </r>
  </si>
  <si>
    <r>
      <rPr>
        <b/>
        <sz val="10"/>
        <color theme="1"/>
        <rFont val="Arial"/>
      </rPr>
      <t>Equipamentos</t>
    </r>
    <r>
      <rPr>
        <b/>
        <sz val="10"/>
        <color rgb="FF0000FF"/>
        <rFont val="Arial"/>
      </rPr>
      <t xml:space="preserve"> </t>
    </r>
  </si>
  <si>
    <r>
      <rPr>
        <sz val="12"/>
        <color theme="1"/>
        <rFont val="Arial"/>
      </rPr>
      <t xml:space="preserve">  </t>
    </r>
    <r>
      <rPr>
        <b/>
        <sz val="12"/>
        <color theme="1"/>
        <rFont val="Arial"/>
      </rPr>
      <t>a) Cofins</t>
    </r>
    <r>
      <rPr>
        <b/>
        <sz val="10"/>
        <color theme="1"/>
        <rFont val="Arial"/>
      </rPr>
      <t xml:space="preserve">  </t>
    </r>
    <r>
      <rPr>
        <sz val="8"/>
        <color rgb="FFFF0000"/>
        <rFont val="Arial"/>
      </rPr>
      <t>(depende do regime de tributação - utilizada a hipótese de Lucro Real)</t>
    </r>
  </si>
  <si>
    <r>
      <rPr>
        <sz val="12"/>
        <color theme="1"/>
        <rFont val="Arial"/>
      </rPr>
      <t xml:space="preserve">  </t>
    </r>
    <r>
      <rPr>
        <b/>
        <sz val="12"/>
        <color theme="1"/>
        <rFont val="Arial"/>
      </rPr>
      <t>b) PIS</t>
    </r>
    <r>
      <rPr>
        <b/>
        <sz val="10"/>
        <color theme="1"/>
        <rFont val="Arial"/>
      </rPr>
      <t xml:space="preserve"> </t>
    </r>
    <r>
      <rPr>
        <sz val="9"/>
        <color rgb="FFFF0000"/>
        <rFont val="Arial"/>
      </rPr>
      <t>(depende do regime de tributação - utilizada a hipótese de Lucro Real)</t>
    </r>
  </si>
  <si>
    <r>
      <rPr>
        <b/>
        <sz val="12"/>
        <color theme="1"/>
        <rFont val="Arial"/>
      </rPr>
      <t xml:space="preserve"> c) IRPJ</t>
    </r>
    <r>
      <rPr>
        <b/>
        <sz val="12"/>
        <color rgb="FFFF0000"/>
        <rFont val="Arial"/>
      </rPr>
      <t xml:space="preserve"> </t>
    </r>
    <r>
      <rPr>
        <b/>
        <sz val="12"/>
        <color rgb="FF0000FF"/>
        <rFont val="Arial"/>
      </rPr>
      <t>-</t>
    </r>
    <r>
      <rPr>
        <b/>
        <sz val="9"/>
        <color rgb="FF0000FF"/>
        <rFont val="Arial"/>
      </rPr>
      <t xml:space="preserve">  Em face dos Acórdãos TCU nºs 950/2007-P e 205/2018-P, o licitante não pode cotar expressamente este tributo.</t>
    </r>
  </si>
  <si>
    <r>
      <rPr>
        <b/>
        <sz val="12"/>
        <color theme="1"/>
        <rFont val="Arial"/>
      </rPr>
      <t xml:space="preserve"> d) CSLL </t>
    </r>
    <r>
      <rPr>
        <b/>
        <sz val="10"/>
        <color rgb="FF0000FF"/>
        <rFont val="Arial"/>
      </rPr>
      <t xml:space="preserve">- </t>
    </r>
    <r>
      <rPr>
        <b/>
        <sz val="9"/>
        <color rgb="FF0000FF"/>
        <rFont val="Arial"/>
      </rPr>
      <t xml:space="preserve"> Em face dos Acórdãos TCU nºs 950/2007-P e 205/2018-P, o licitante não pode cotar expressamente este tributo.</t>
    </r>
  </si>
  <si>
    <r>
      <rPr>
        <sz val="12"/>
        <color theme="1"/>
        <rFont val="Arial"/>
      </rPr>
      <t xml:space="preserve">  </t>
    </r>
    <r>
      <rPr>
        <b/>
        <sz val="12"/>
        <color theme="1"/>
        <rFont val="Arial"/>
      </rPr>
      <t xml:space="preserve">a) ISS      </t>
    </r>
    <r>
      <rPr>
        <b/>
        <sz val="10"/>
        <color theme="1"/>
        <rFont val="Arial"/>
      </rPr>
      <t xml:space="preserve"> </t>
    </r>
    <r>
      <rPr>
        <sz val="9"/>
        <color rgb="FFFF0000"/>
        <rFont val="Arial"/>
      </rPr>
      <t>(no município de prestação dos serviços)</t>
    </r>
  </si>
  <si>
    <r>
      <rPr>
        <b/>
        <sz val="12"/>
        <color theme="1"/>
        <rFont val="Arial"/>
      </rPr>
      <t xml:space="preserve">
</t>
    </r>
    <r>
      <rPr>
        <b/>
        <sz val="11"/>
        <color theme="1"/>
        <rFont val="Arial"/>
      </rPr>
      <t xml:space="preserve">2. QUADRO-RESUMO DO CUSTO POR EMPREGADO
</t>
    </r>
  </si>
  <si>
    <r>
      <rPr>
        <b/>
        <sz val="14"/>
        <color theme="1"/>
        <rFont val="Arial"/>
      </rPr>
      <t xml:space="preserve">Valor global da proposta </t>
    </r>
    <r>
      <rPr>
        <b/>
        <sz val="10"/>
        <color theme="1"/>
        <rFont val="Arial"/>
      </rPr>
      <t>(valor mensal do serviço x nº de meses do contrato)</t>
    </r>
  </si>
  <si>
    <t>COMPLEMENTO DOS SERVIÇOS</t>
  </si>
  <si>
    <t>(1) Valores obtidos através dos relatórios gerados no Painel de Preços (paineldeprecos.planejamento.gov.br) em 25/02/2022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</si>
</sst>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5" formatCode="_-&quot;R$&quot;\ * #,##0.00_-;\-&quot;R$&quot;\ * #,##0.00_-;_-&quot;R$&quot;\ * &quot;-&quot;??_-;_-@"/>
    <numFmt numFmtId="166" formatCode="_(&quot;R$ &quot;* #,##0.00_);_(&quot;R$ &quot;* \(#,##0.00\);_(&quot;R$ &quot;* \-??_);_(@_)"/>
    <numFmt numFmtId="167" formatCode="&quot;R$ &quot;#,##0.00"/>
    <numFmt numFmtId="168" formatCode="0;[Red]\-0"/>
    <numFmt numFmtId="169" formatCode="0.000%"/>
    <numFmt numFmtId="170" formatCode="0.0000"/>
    <numFmt numFmtId="171" formatCode="0.0000%"/>
    <numFmt numFmtId="172" formatCode="_(* #,##0.00_);_(* \(#,##0.00\);_(* \-??_);_(@_)"/>
    <numFmt numFmtId="173" formatCode="_-&quot;R$ &quot;* #,##0.00_-;&quot;-R$ &quot;* #,##0.00_-;_-&quot;R$ &quot;* \-??_-;_-@"/>
    <numFmt numFmtId="174" formatCode="_(* #,##0_);_(* \(#,##0\);_(* &quot;-&quot;??_);_(@_)"/>
  </numFmts>
  <fonts count="58" x14ac:knownFonts="1">
    <font>
      <sz val="10"/>
      <color rgb="FF000000"/>
      <name val="Arial"/>
    </font>
    <font>
      <sz val="9"/>
      <color theme="1"/>
      <name val="Arial"/>
    </font>
    <font>
      <b/>
      <sz val="18"/>
      <color theme="1"/>
      <name val="Arial"/>
    </font>
    <font>
      <b/>
      <sz val="10"/>
      <color theme="1"/>
      <name val="Arial"/>
    </font>
    <font>
      <sz val="10"/>
      <name val="Arial"/>
    </font>
    <font>
      <b/>
      <sz val="10"/>
      <color rgb="FFFF0000"/>
      <name val="Arial"/>
    </font>
    <font>
      <b/>
      <sz val="11"/>
      <color theme="1"/>
      <name val="Arial"/>
    </font>
    <font>
      <b/>
      <sz val="14"/>
      <color theme="1"/>
      <name val="Arial"/>
    </font>
    <font>
      <b/>
      <sz val="13"/>
      <color theme="1"/>
      <name val="Arial"/>
    </font>
    <font>
      <b/>
      <sz val="15"/>
      <color theme="1"/>
      <name val="Arial"/>
    </font>
    <font>
      <b/>
      <sz val="11"/>
      <color rgb="FFFF0000"/>
      <name val="Arial"/>
    </font>
    <font>
      <sz val="10"/>
      <color theme="1"/>
      <name val="Arial"/>
    </font>
    <font>
      <b/>
      <sz val="12"/>
      <color theme="1"/>
      <name val="Arial"/>
    </font>
    <font>
      <b/>
      <sz val="10"/>
      <color rgb="FF006B6B"/>
      <name val="Arial"/>
    </font>
    <font>
      <sz val="10"/>
      <color rgb="FF009900"/>
      <name val="Arial"/>
    </font>
    <font>
      <b/>
      <strike/>
      <sz val="10"/>
      <color rgb="FFFF0000"/>
      <name val="Arial"/>
    </font>
    <font>
      <b/>
      <sz val="12"/>
      <color rgb="FF006B6B"/>
      <name val="Arial"/>
    </font>
    <font>
      <b/>
      <sz val="9"/>
      <color theme="1"/>
      <name val="Arial"/>
    </font>
    <font>
      <b/>
      <sz val="9"/>
      <color rgb="FFFF0000"/>
      <name val="Arial"/>
    </font>
    <font>
      <b/>
      <strike/>
      <sz val="10"/>
      <color rgb="FF009900"/>
      <name val="Arial"/>
    </font>
    <font>
      <b/>
      <sz val="10"/>
      <color rgb="FF009900"/>
      <name val="Arial"/>
    </font>
    <font>
      <b/>
      <sz val="16"/>
      <color rgb="FF0000FF"/>
      <name val="Arial"/>
    </font>
    <font>
      <b/>
      <sz val="11"/>
      <color rgb="FF0000FF"/>
      <name val="Arial"/>
    </font>
    <font>
      <b/>
      <sz val="10"/>
      <color rgb="FF000000"/>
      <name val="Arial"/>
    </font>
    <font>
      <sz val="12"/>
      <color theme="1"/>
      <name val="Arial"/>
    </font>
    <font>
      <sz val="10"/>
      <color rgb="FFFF0000"/>
      <name val="Arial"/>
    </font>
    <font>
      <sz val="8"/>
      <color theme="1"/>
      <name val="Arial"/>
    </font>
    <font>
      <b/>
      <sz val="14"/>
      <color rgb="FFFF3300"/>
      <name val="Arial"/>
    </font>
    <font>
      <b/>
      <sz val="14"/>
      <color rgb="FFFF0000"/>
      <name val="Arial"/>
    </font>
    <font>
      <b/>
      <sz val="16"/>
      <color rgb="FF800080"/>
      <name val="Arial"/>
    </font>
    <font>
      <sz val="9"/>
      <color rgb="FFFF0000"/>
      <name val="Arial"/>
    </font>
    <font>
      <b/>
      <sz val="18"/>
      <color rgb="FFFF0000"/>
      <name val="Arial"/>
    </font>
    <font>
      <b/>
      <sz val="18"/>
      <color rgb="FF0000FF"/>
      <name val="Arial"/>
    </font>
    <font>
      <b/>
      <sz val="18"/>
      <color rgb="FF800080"/>
      <name val="Arial"/>
    </font>
    <font>
      <b/>
      <sz val="10"/>
      <color rgb="FF0000FF"/>
      <name val="Arial"/>
    </font>
    <font>
      <b/>
      <sz val="12"/>
      <color rgb="FF0000FF"/>
      <name val="Arial"/>
    </font>
    <font>
      <sz val="10"/>
      <color rgb="FF008080"/>
      <name val="Arial"/>
    </font>
    <font>
      <b/>
      <sz val="8"/>
      <color theme="1"/>
      <name val="Arial"/>
    </font>
    <font>
      <b/>
      <sz val="8"/>
      <color rgb="FFFF0000"/>
      <name val="Arial"/>
    </font>
    <font>
      <b/>
      <sz val="10"/>
      <color rgb="FF3333FF"/>
      <name val="Arial"/>
    </font>
    <font>
      <b/>
      <strike/>
      <sz val="11"/>
      <color rgb="FFFF3300"/>
      <name val="Arial"/>
    </font>
    <font>
      <b/>
      <sz val="11"/>
      <color rgb="FF009900"/>
      <name val="Arial"/>
    </font>
    <font>
      <b/>
      <strike/>
      <sz val="10"/>
      <color rgb="FFFF3300"/>
      <name val="Arial"/>
    </font>
    <font>
      <b/>
      <sz val="10"/>
      <color rgb="FFFF3300"/>
      <name val="Arial"/>
    </font>
    <font>
      <b/>
      <sz val="8"/>
      <color rgb="FF0047FF"/>
      <name val="Arial"/>
    </font>
    <font>
      <b/>
      <sz val="10"/>
      <color rgb="FF0047FF"/>
      <name val="Arial"/>
    </font>
    <font>
      <b/>
      <strike/>
      <sz val="9"/>
      <color rgb="FFFF0000"/>
      <name val="Arial"/>
    </font>
    <font>
      <sz val="9"/>
      <color rgb="FF009900"/>
      <name val="Arial"/>
    </font>
    <font>
      <b/>
      <strike/>
      <sz val="10"/>
      <color rgb="FF009933"/>
      <name val="Arial"/>
    </font>
    <font>
      <b/>
      <sz val="9"/>
      <color rgb="FF0000FF"/>
      <name val="Arial"/>
    </font>
    <font>
      <sz val="8"/>
      <color rgb="FFFF0000"/>
      <name val="Arial"/>
    </font>
    <font>
      <b/>
      <sz val="12"/>
      <color rgb="FFFF0000"/>
      <name val="Arial"/>
    </font>
    <font>
      <b/>
      <sz val="8"/>
      <color rgb="FF0000FF"/>
      <name val="Arial"/>
    </font>
    <font>
      <b/>
      <u/>
      <sz val="8"/>
      <color rgb="FF0000FF"/>
      <name val="Arial"/>
    </font>
    <font>
      <b/>
      <i/>
      <sz val="10"/>
      <color theme="1"/>
      <name val="Arial"/>
    </font>
    <font>
      <b/>
      <sz val="8"/>
      <color rgb="FF008A3E"/>
      <name val="Arial"/>
    </font>
    <font>
      <b/>
      <sz val="8"/>
      <color rgb="FF00B050"/>
      <name val="Arial"/>
    </font>
    <font>
      <b/>
      <i/>
      <sz val="9"/>
      <color rgb="FFFF0000"/>
      <name val="Arial"/>
    </font>
  </fonts>
  <fills count="12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CCFFFF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808080"/>
        <bgColor rgb="FF808080"/>
      </patternFill>
    </fill>
    <fill>
      <patternFill patternType="solid">
        <fgColor rgb="FF92D050"/>
        <bgColor rgb="FF92D050"/>
      </patternFill>
    </fill>
    <fill>
      <patternFill patternType="solid">
        <fgColor rgb="FFC0C0C0"/>
        <bgColor rgb="FFC0C0C0"/>
      </patternFill>
    </fill>
    <fill>
      <patternFill patternType="solid">
        <fgColor rgb="FFDADADA"/>
        <bgColor rgb="FFDADADA"/>
      </patternFill>
    </fill>
    <fill>
      <patternFill patternType="solid">
        <fgColor rgb="FFD8D8D8"/>
        <bgColor rgb="FFD8D8D8"/>
      </patternFill>
    </fill>
    <fill>
      <patternFill patternType="solid">
        <fgColor rgb="FFDEEAF6"/>
        <bgColor rgb="FFDEEAF6"/>
      </patternFill>
    </fill>
  </fills>
  <borders count="3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62">
    <xf numFmtId="0" fontId="0" fillId="0" borderId="0" xfId="0" applyFont="1" applyAlignment="1"/>
    <xf numFmtId="0" fontId="1" fillId="0" borderId="0" xfId="0" applyFont="1"/>
    <xf numFmtId="0" fontId="1" fillId="3" borderId="9" xfId="0" applyFont="1" applyFill="1" applyBorder="1"/>
    <xf numFmtId="0" fontId="3" fillId="0" borderId="16" xfId="0" applyFont="1" applyBorder="1" applyAlignment="1">
      <alignment horizontal="center" vertical="center" wrapText="1"/>
    </xf>
    <xf numFmtId="0" fontId="3" fillId="2" borderId="20" xfId="0" applyFont="1" applyFill="1" applyBorder="1" applyAlignment="1">
      <alignment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0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vertical="center"/>
    </xf>
    <xf numFmtId="0" fontId="8" fillId="2" borderId="22" xfId="0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 vertical="center"/>
    </xf>
    <xf numFmtId="0" fontId="6" fillId="2" borderId="2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" fontId="3" fillId="0" borderId="16" xfId="0" applyNumberFormat="1" applyFont="1" applyBorder="1" applyAlignment="1">
      <alignment vertical="center"/>
    </xf>
    <xf numFmtId="10" fontId="3" fillId="0" borderId="16" xfId="0" applyNumberFormat="1" applyFont="1" applyBorder="1" applyAlignment="1">
      <alignment horizontal="center" vertical="center"/>
    </xf>
    <xf numFmtId="10" fontId="3" fillId="0" borderId="16" xfId="0" applyNumberFormat="1" applyFont="1" applyBorder="1" applyAlignment="1">
      <alignment vertical="center"/>
    </xf>
    <xf numFmtId="4" fontId="13" fillId="0" borderId="16" xfId="0" applyNumberFormat="1" applyFont="1" applyBorder="1" applyAlignment="1">
      <alignment vertical="center"/>
    </xf>
    <xf numFmtId="4" fontId="6" fillId="2" borderId="16" xfId="0" applyNumberFormat="1" applyFont="1" applyFill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right" vertical="center" wrapText="1"/>
    </xf>
    <xf numFmtId="169" fontId="3" fillId="0" borderId="16" xfId="0" applyNumberFormat="1" applyFont="1" applyBorder="1" applyAlignment="1">
      <alignment horizontal="center" vertical="center"/>
    </xf>
    <xf numFmtId="2" fontId="3" fillId="2" borderId="16" xfId="0" applyNumberFormat="1" applyFont="1" applyFill="1" applyBorder="1" applyAlignment="1">
      <alignment horizontal="right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0" fontId="3" fillId="0" borderId="16" xfId="0" applyNumberFormat="1" applyFont="1" applyBorder="1" applyAlignment="1">
      <alignment horizontal="right" vertical="center"/>
    </xf>
    <xf numFmtId="4" fontId="3" fillId="0" borderId="16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 wrapText="1"/>
    </xf>
    <xf numFmtId="9" fontId="3" fillId="0" borderId="16" xfId="0" applyNumberFormat="1" applyFont="1" applyBorder="1" applyAlignment="1">
      <alignment horizontal="left" vertical="center" wrapText="1"/>
    </xf>
    <xf numFmtId="170" fontId="3" fillId="0" borderId="16" xfId="0" applyNumberFormat="1" applyFont="1" applyBorder="1" applyAlignment="1">
      <alignment horizontal="left" vertical="center" wrapText="1"/>
    </xf>
    <xf numFmtId="171" fontId="3" fillId="0" borderId="16" xfId="0" applyNumberFormat="1" applyFont="1" applyBorder="1" applyAlignment="1">
      <alignment horizontal="right" vertical="center"/>
    </xf>
    <xf numFmtId="171" fontId="3" fillId="2" borderId="16" xfId="0" applyNumberFormat="1" applyFont="1" applyFill="1" applyBorder="1" applyAlignment="1">
      <alignment horizontal="right" vertical="center"/>
    </xf>
    <xf numFmtId="4" fontId="3" fillId="2" borderId="16" xfId="0" applyNumberFormat="1" applyFont="1" applyFill="1" applyBorder="1" applyAlignment="1">
      <alignment horizontal="right" vertical="center"/>
    </xf>
    <xf numFmtId="0" fontId="3" fillId="5" borderId="22" xfId="0" applyFont="1" applyFill="1" applyBorder="1" applyAlignment="1">
      <alignment horizontal="right" vertical="center"/>
    </xf>
    <xf numFmtId="0" fontId="11" fillId="5" borderId="26" xfId="0" applyFont="1" applyFill="1" applyBorder="1" applyAlignment="1">
      <alignment horizontal="right" vertical="center"/>
    </xf>
    <xf numFmtId="10" fontId="3" fillId="5" borderId="26" xfId="0" applyNumberFormat="1" applyFont="1" applyFill="1" applyBorder="1" applyAlignment="1">
      <alignment horizontal="right" vertical="center"/>
    </xf>
    <xf numFmtId="4" fontId="3" fillId="5" borderId="27" xfId="0" applyNumberFormat="1" applyFont="1" applyFill="1" applyBorder="1" applyAlignment="1">
      <alignment horizontal="right" vertical="center"/>
    </xf>
    <xf numFmtId="0" fontId="6" fillId="2" borderId="16" xfId="0" applyFont="1" applyFill="1" applyBorder="1" applyAlignment="1">
      <alignment horizontal="center" vertical="center"/>
    </xf>
    <xf numFmtId="167" fontId="18" fillId="4" borderId="16" xfId="0" applyNumberFormat="1" applyFont="1" applyFill="1" applyBorder="1" applyAlignment="1">
      <alignment vertical="center"/>
    </xf>
    <xf numFmtId="4" fontId="3" fillId="0" borderId="16" xfId="0" applyNumberFormat="1" applyFont="1" applyBorder="1" applyAlignment="1">
      <alignment horizontal="center" vertical="center"/>
    </xf>
    <xf numFmtId="4" fontId="18" fillId="0" borderId="16" xfId="0" applyNumberFormat="1" applyFont="1" applyBorder="1" applyAlignment="1">
      <alignment vertical="center"/>
    </xf>
    <xf numFmtId="3" fontId="18" fillId="0" borderId="16" xfId="0" applyNumberFormat="1" applyFont="1" applyBorder="1" applyAlignment="1">
      <alignment vertical="center"/>
    </xf>
    <xf numFmtId="10" fontId="18" fillId="0" borderId="16" xfId="0" applyNumberFormat="1" applyFont="1" applyBorder="1" applyAlignment="1">
      <alignment horizontal="right" vertical="center" wrapText="1"/>
    </xf>
    <xf numFmtId="0" fontId="17" fillId="0" borderId="16" xfId="0" applyFont="1" applyBorder="1" applyAlignment="1">
      <alignment horizontal="left" vertical="center" wrapText="1"/>
    </xf>
    <xf numFmtId="167" fontId="18" fillId="0" borderId="16" xfId="0" applyNumberFormat="1" applyFont="1" applyBorder="1" applyAlignment="1">
      <alignment vertical="center"/>
    </xf>
    <xf numFmtId="0" fontId="19" fillId="0" borderId="16" xfId="0" applyFont="1" applyBorder="1" applyAlignment="1">
      <alignment horizontal="center" vertical="center"/>
    </xf>
    <xf numFmtId="10" fontId="18" fillId="0" borderId="16" xfId="0" applyNumberFormat="1" applyFont="1" applyBorder="1" applyAlignment="1">
      <alignment vertical="center"/>
    </xf>
    <xf numFmtId="4" fontId="19" fillId="0" borderId="16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right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/>
    </xf>
    <xf numFmtId="4" fontId="3" fillId="2" borderId="16" xfId="0" applyNumberFormat="1" applyFont="1" applyFill="1" applyBorder="1" applyAlignment="1">
      <alignment horizontal="right" vertical="center" wrapText="1"/>
    </xf>
    <xf numFmtId="10" fontId="21" fillId="0" borderId="16" xfId="0" applyNumberFormat="1" applyFont="1" applyBorder="1" applyAlignment="1">
      <alignment horizontal="right" vertical="center"/>
    </xf>
    <xf numFmtId="0" fontId="22" fillId="0" borderId="28" xfId="0" applyFont="1" applyBorder="1" applyAlignment="1">
      <alignment horizontal="right" vertical="center" wrapText="1"/>
    </xf>
    <xf numFmtId="4" fontId="22" fillId="0" borderId="28" xfId="0" applyNumberFormat="1" applyFont="1" applyBorder="1" applyAlignment="1">
      <alignment horizontal="left" vertical="center" wrapText="1"/>
    </xf>
    <xf numFmtId="0" fontId="22" fillId="5" borderId="29" xfId="0" applyFont="1" applyFill="1" applyBorder="1" applyAlignment="1">
      <alignment horizontal="right" vertical="center" wrapText="1"/>
    </xf>
    <xf numFmtId="0" fontId="22" fillId="5" borderId="29" xfId="0" applyFont="1" applyFill="1" applyBorder="1" applyAlignment="1">
      <alignment horizontal="left" vertical="center" wrapText="1"/>
    </xf>
    <xf numFmtId="4" fontId="7" fillId="0" borderId="28" xfId="0" applyNumberFormat="1" applyFont="1" applyBorder="1" applyAlignment="1">
      <alignment horizontal="right" vertical="center" wrapText="1"/>
    </xf>
    <xf numFmtId="0" fontId="6" fillId="2" borderId="16" xfId="0" applyFont="1" applyFill="1" applyBorder="1" applyAlignment="1">
      <alignment horizontal="center"/>
    </xf>
    <xf numFmtId="169" fontId="12" fillId="0" borderId="16" xfId="0" applyNumberFormat="1" applyFont="1" applyBorder="1" applyAlignment="1">
      <alignment horizontal="center" vertical="center" wrapText="1"/>
    </xf>
    <xf numFmtId="10" fontId="12" fillId="0" borderId="16" xfId="0" applyNumberFormat="1" applyFont="1" applyBorder="1" applyAlignment="1">
      <alignment horizontal="center" vertical="center" wrapText="1"/>
    </xf>
    <xf numFmtId="4" fontId="1" fillId="0" borderId="0" xfId="0" applyNumberFormat="1" applyFont="1"/>
    <xf numFmtId="0" fontId="23" fillId="0" borderId="16" xfId="0" applyFont="1" applyBorder="1" applyAlignment="1">
      <alignment horizontal="center" vertical="center"/>
    </xf>
    <xf numFmtId="4" fontId="3" fillId="2" borderId="16" xfId="0" applyNumberFormat="1" applyFont="1" applyFill="1" applyBorder="1" applyAlignment="1">
      <alignment horizontal="right"/>
    </xf>
    <xf numFmtId="4" fontId="6" fillId="2" borderId="16" xfId="0" applyNumberFormat="1" applyFont="1" applyFill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/>
    </xf>
    <xf numFmtId="0" fontId="11" fillId="5" borderId="26" xfId="0" applyFont="1" applyFill="1" applyBorder="1" applyAlignment="1">
      <alignment horizontal="center" vertical="center"/>
    </xf>
    <xf numFmtId="0" fontId="11" fillId="5" borderId="27" xfId="0" applyFont="1" applyFill="1" applyBorder="1" applyAlignment="1">
      <alignment horizontal="center" vertical="center"/>
    </xf>
    <xf numFmtId="4" fontId="6" fillId="2" borderId="16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right" vertical="center"/>
    </xf>
    <xf numFmtId="0" fontId="12" fillId="0" borderId="16" xfId="0" applyFont="1" applyBorder="1" applyAlignment="1">
      <alignment horizontal="center" vertical="center"/>
    </xf>
    <xf numFmtId="10" fontId="5" fillId="0" borderId="16" xfId="0" applyNumberFormat="1" applyFont="1" applyBorder="1" applyAlignment="1">
      <alignment horizontal="center" vertical="center"/>
    </xf>
    <xf numFmtId="10" fontId="3" fillId="0" borderId="16" xfId="0" applyNumberFormat="1" applyFont="1" applyBorder="1" applyAlignment="1">
      <alignment horizontal="right" vertical="center" wrapText="1"/>
    </xf>
    <xf numFmtId="10" fontId="3" fillId="0" borderId="16" xfId="0" applyNumberFormat="1" applyFont="1" applyBorder="1" applyAlignment="1">
      <alignment horizontal="center" vertical="center" wrapText="1"/>
    </xf>
    <xf numFmtId="10" fontId="3" fillId="4" borderId="16" xfId="0" applyNumberFormat="1" applyFont="1" applyFill="1" applyBorder="1" applyAlignment="1">
      <alignment horizontal="right" vertical="center" wrapText="1"/>
    </xf>
    <xf numFmtId="10" fontId="5" fillId="0" borderId="16" xfId="0" applyNumberFormat="1" applyFont="1" applyBorder="1" applyAlignment="1">
      <alignment horizontal="right" vertical="center"/>
    </xf>
    <xf numFmtId="0" fontId="3" fillId="2" borderId="16" xfId="0" applyFont="1" applyFill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left" vertical="center" wrapText="1"/>
    </xf>
    <xf numFmtId="49" fontId="3" fillId="4" borderId="1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72" fontId="5" fillId="0" borderId="0" xfId="0" applyNumberFormat="1" applyFont="1" applyAlignment="1">
      <alignment horizontal="left"/>
    </xf>
    <xf numFmtId="172" fontId="5" fillId="3" borderId="9" xfId="0" applyNumberFormat="1" applyFont="1" applyFill="1" applyBorder="1" applyAlignment="1">
      <alignment horizontal="left"/>
    </xf>
    <xf numFmtId="172" fontId="1" fillId="0" borderId="0" xfId="0" applyNumberFormat="1" applyFont="1" applyAlignment="1">
      <alignment vertical="center"/>
    </xf>
    <xf numFmtId="0" fontId="1" fillId="0" borderId="4" xfId="0" applyFont="1" applyBorder="1"/>
    <xf numFmtId="0" fontId="1" fillId="0" borderId="5" xfId="0" applyFont="1" applyBorder="1"/>
    <xf numFmtId="1" fontId="0" fillId="0" borderId="16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165" fontId="11" fillId="7" borderId="16" xfId="0" applyNumberFormat="1" applyFont="1" applyFill="1" applyBorder="1" applyAlignment="1">
      <alignment horizontal="right" vertical="center" wrapText="1"/>
    </xf>
    <xf numFmtId="173" fontId="0" fillId="0" borderId="16" xfId="0" applyNumberFormat="1" applyFont="1" applyBorder="1" applyAlignment="1">
      <alignment vertical="center" wrapText="1"/>
    </xf>
    <xf numFmtId="173" fontId="0" fillId="8" borderId="16" xfId="0" applyNumberFormat="1" applyFont="1" applyFill="1" applyBorder="1" applyAlignment="1">
      <alignment horizontal="center" vertical="center"/>
    </xf>
    <xf numFmtId="0" fontId="23" fillId="8" borderId="16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/>
    </xf>
    <xf numFmtId="173" fontId="23" fillId="8" borderId="16" xfId="0" applyNumberFormat="1" applyFont="1" applyFill="1" applyBorder="1" applyAlignment="1">
      <alignment horizontal="center"/>
    </xf>
    <xf numFmtId="173" fontId="23" fillId="8" borderId="16" xfId="0" applyNumberFormat="1" applyFont="1" applyFill="1" applyBorder="1" applyAlignment="1">
      <alignment horizontal="center" vertical="center"/>
    </xf>
    <xf numFmtId="0" fontId="0" fillId="0" borderId="4" xfId="0" applyFont="1" applyBorder="1"/>
    <xf numFmtId="0" fontId="0" fillId="0" borderId="0" xfId="0" applyFont="1"/>
    <xf numFmtId="0" fontId="0" fillId="0" borderId="5" xfId="0" applyFont="1" applyBorder="1"/>
    <xf numFmtId="0" fontId="1" fillId="7" borderId="34" xfId="0" applyFont="1" applyFill="1" applyBorder="1"/>
    <xf numFmtId="0" fontId="1" fillId="7" borderId="9" xfId="0" applyFont="1" applyFill="1" applyBorder="1"/>
    <xf numFmtId="0" fontId="1" fillId="7" borderId="35" xfId="0" applyFont="1" applyFill="1" applyBorder="1"/>
    <xf numFmtId="0" fontId="1" fillId="0" borderId="6" xfId="0" applyFont="1" applyBorder="1"/>
    <xf numFmtId="0" fontId="1" fillId="0" borderId="7" xfId="0" applyFont="1" applyBorder="1"/>
    <xf numFmtId="0" fontId="1" fillId="3" borderId="8" xfId="0" applyFont="1" applyFill="1" applyBorder="1"/>
    <xf numFmtId="0" fontId="3" fillId="0" borderId="1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vertical="center"/>
    </xf>
    <xf numFmtId="0" fontId="3" fillId="0" borderId="28" xfId="0" applyFont="1" applyBorder="1" applyAlignment="1">
      <alignment horizontal="center" vertical="center" wrapText="1"/>
    </xf>
    <xf numFmtId="4" fontId="3" fillId="0" borderId="28" xfId="0" applyNumberFormat="1" applyFont="1" applyBorder="1" applyAlignment="1">
      <alignment vertical="center"/>
    </xf>
    <xf numFmtId="0" fontId="3" fillId="0" borderId="33" xfId="0" applyFont="1" applyBorder="1" applyAlignment="1">
      <alignment horizontal="center" vertical="center" wrapText="1"/>
    </xf>
    <xf numFmtId="174" fontId="18" fillId="10" borderId="22" xfId="0" applyNumberFormat="1" applyFont="1" applyFill="1" applyBorder="1" applyAlignment="1">
      <alignment vertical="center"/>
    </xf>
    <xf numFmtId="4" fontId="3" fillId="0" borderId="33" xfId="0" applyNumberFormat="1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167" fontId="18" fillId="11" borderId="22" xfId="0" applyNumberFormat="1" applyFont="1" applyFill="1" applyBorder="1" applyAlignment="1">
      <alignment vertical="center"/>
    </xf>
    <xf numFmtId="4" fontId="3" fillId="0" borderId="36" xfId="0" applyNumberFormat="1" applyFont="1" applyBorder="1" applyAlignment="1">
      <alignment horizontal="center" vertical="center"/>
    </xf>
    <xf numFmtId="4" fontId="18" fillId="11" borderId="22" xfId="0" applyNumberFormat="1" applyFont="1" applyFill="1" applyBorder="1" applyAlignment="1">
      <alignment vertical="center"/>
    </xf>
    <xf numFmtId="3" fontId="18" fillId="11" borderId="22" xfId="0" applyNumberFormat="1" applyFont="1" applyFill="1" applyBorder="1" applyAlignment="1">
      <alignment vertical="center"/>
    </xf>
    <xf numFmtId="10" fontId="18" fillId="0" borderId="10" xfId="0" applyNumberFormat="1" applyFont="1" applyBorder="1" applyAlignment="1">
      <alignment horizontal="right" vertical="center" wrapText="1"/>
    </xf>
    <xf numFmtId="0" fontId="17" fillId="0" borderId="36" xfId="0" applyFont="1" applyBorder="1" applyAlignment="1">
      <alignment horizontal="left" vertical="center" wrapText="1"/>
    </xf>
    <xf numFmtId="0" fontId="19" fillId="0" borderId="36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10" fontId="18" fillId="0" borderId="10" xfId="0" applyNumberFormat="1" applyFont="1" applyBorder="1" applyAlignment="1">
      <alignment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36" xfId="0" applyNumberFormat="1" applyFont="1" applyBorder="1" applyAlignment="1">
      <alignment horizontal="right" vertical="center"/>
    </xf>
    <xf numFmtId="0" fontId="3" fillId="0" borderId="36" xfId="0" applyFont="1" applyBorder="1" applyAlignment="1">
      <alignment horizontal="center" vertical="center" wrapText="1"/>
    </xf>
    <xf numFmtId="167" fontId="18" fillId="11" borderId="16" xfId="0" applyNumberFormat="1" applyFont="1" applyFill="1" applyBorder="1" applyAlignment="1">
      <alignment vertical="center"/>
    </xf>
    <xf numFmtId="174" fontId="18" fillId="11" borderId="22" xfId="0" applyNumberFormat="1" applyFont="1" applyFill="1" applyBorder="1" applyAlignment="1">
      <alignment vertical="center"/>
    </xf>
    <xf numFmtId="174" fontId="18" fillId="11" borderId="16" xfId="0" applyNumberFormat="1" applyFont="1" applyFill="1" applyBorder="1" applyAlignment="1">
      <alignment vertical="center"/>
    </xf>
    <xf numFmtId="167" fontId="18" fillId="0" borderId="10" xfId="0" applyNumberFormat="1" applyFont="1" applyBorder="1" applyAlignment="1">
      <alignment vertical="center"/>
    </xf>
    <xf numFmtId="165" fontId="11" fillId="7" borderId="16" xfId="0" applyNumberFormat="1" applyFont="1" applyFill="1" applyBorder="1" applyAlignment="1">
      <alignment horizontal="right" vertical="center" wrapText="1"/>
    </xf>
    <xf numFmtId="0" fontId="1" fillId="7" borderId="34" xfId="0" applyFont="1" applyFill="1" applyBorder="1" applyAlignment="1"/>
    <xf numFmtId="49" fontId="11" fillId="4" borderId="10" xfId="0" applyNumberFormat="1" applyFont="1" applyFill="1" applyBorder="1" applyAlignment="1">
      <alignment horizontal="left" vertical="center" wrapText="1"/>
    </xf>
    <xf numFmtId="0" fontId="4" fillId="0" borderId="12" xfId="0" applyFont="1" applyBorder="1"/>
    <xf numFmtId="0" fontId="11" fillId="4" borderId="10" xfId="0" applyFont="1" applyFill="1" applyBorder="1" applyAlignment="1">
      <alignment horizontal="left" vertical="center" wrapText="1"/>
    </xf>
    <xf numFmtId="49" fontId="3" fillId="4" borderId="10" xfId="0" applyNumberFormat="1" applyFont="1" applyFill="1" applyBorder="1" applyAlignment="1">
      <alignment horizontal="right" vertical="center" wrapText="1"/>
    </xf>
    <xf numFmtId="0" fontId="4" fillId="0" borderId="11" xfId="0" applyFont="1" applyBorder="1"/>
    <xf numFmtId="0" fontId="3" fillId="2" borderId="10" xfId="0" applyFont="1" applyFill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6" fillId="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1" fillId="2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6" fillId="5" borderId="10" xfId="0" applyFont="1" applyFill="1" applyBorder="1" applyAlignment="1">
      <alignment horizontal="left" vertical="center" wrapText="1"/>
    </xf>
    <xf numFmtId="0" fontId="22" fillId="5" borderId="10" xfId="0" applyFont="1" applyFill="1" applyBorder="1" applyAlignment="1">
      <alignment horizontal="right" vertical="center" wrapText="1"/>
    </xf>
    <xf numFmtId="0" fontId="7" fillId="5" borderId="31" xfId="0" applyFont="1" applyFill="1" applyBorder="1" applyAlignment="1">
      <alignment horizontal="center"/>
    </xf>
    <xf numFmtId="0" fontId="4" fillId="0" borderId="18" xfId="0" applyFont="1" applyBorder="1"/>
    <xf numFmtId="0" fontId="4" fillId="0" borderId="19" xfId="0" applyFont="1" applyBorder="1"/>
    <xf numFmtId="0" fontId="28" fillId="0" borderId="1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/>
    </xf>
    <xf numFmtId="0" fontId="4" fillId="0" borderId="33" xfId="0" applyFont="1" applyBorder="1"/>
    <xf numFmtId="0" fontId="23" fillId="0" borderId="3" xfId="0" applyFont="1" applyBorder="1" applyAlignment="1">
      <alignment horizontal="center" vertical="center" wrapText="1"/>
    </xf>
    <xf numFmtId="0" fontId="4" fillId="0" borderId="30" xfId="0" applyFont="1" applyBorder="1"/>
    <xf numFmtId="0" fontId="23" fillId="0" borderId="10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23" fillId="8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left" vertical="center" wrapText="1"/>
    </xf>
    <xf numFmtId="0" fontId="7" fillId="5" borderId="23" xfId="0" applyFont="1" applyFill="1" applyBorder="1" applyAlignment="1">
      <alignment horizontal="left" vertical="center" wrapText="1"/>
    </xf>
    <xf numFmtId="0" fontId="4" fillId="0" borderId="24" xfId="0" applyFont="1" applyBorder="1"/>
    <xf numFmtId="167" fontId="28" fillId="0" borderId="10" xfId="0" applyNumberFormat="1" applyFont="1" applyBorder="1" applyAlignment="1">
      <alignment horizontal="center" vertical="center"/>
    </xf>
    <xf numFmtId="0" fontId="3" fillId="5" borderId="10" xfId="0" applyFont="1" applyFill="1" applyBorder="1" applyAlignment="1">
      <alignment horizontal="left" vertical="center" wrapText="1"/>
    </xf>
    <xf numFmtId="0" fontId="23" fillId="6" borderId="17" xfId="0" applyFont="1" applyFill="1" applyBorder="1" applyAlignment="1">
      <alignment horizontal="center"/>
    </xf>
    <xf numFmtId="0" fontId="4" fillId="0" borderId="32" xfId="0" applyFont="1" applyBorder="1"/>
    <xf numFmtId="0" fontId="23" fillId="0" borderId="1" xfId="0" applyFont="1" applyBorder="1" applyAlignment="1">
      <alignment horizontal="center" wrapText="1"/>
    </xf>
    <xf numFmtId="0" fontId="4" fillId="0" borderId="2" xfId="0" applyFont="1" applyBorder="1"/>
    <xf numFmtId="0" fontId="4" fillId="0" borderId="3" xfId="0" applyFont="1" applyBorder="1"/>
    <xf numFmtId="0" fontId="4" fillId="0" borderId="6" xfId="0" applyFont="1" applyBorder="1"/>
    <xf numFmtId="0" fontId="4" fillId="0" borderId="7" xfId="0" applyFont="1" applyBorder="1"/>
    <xf numFmtId="49" fontId="3" fillId="4" borderId="10" xfId="0" applyNumberFormat="1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 vertical="top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167" fontId="28" fillId="0" borderId="10" xfId="0" applyNumberFormat="1" applyFont="1" applyBorder="1" applyAlignment="1">
      <alignment horizontal="center" vertical="center" wrapText="1"/>
    </xf>
    <xf numFmtId="49" fontId="3" fillId="5" borderId="10" xfId="0" applyNumberFormat="1" applyFont="1" applyFill="1" applyBorder="1" applyAlignment="1">
      <alignment horizontal="right" vertical="center" wrapText="1"/>
    </xf>
    <xf numFmtId="49" fontId="12" fillId="4" borderId="10" xfId="0" applyNumberFormat="1" applyFont="1" applyFill="1" applyBorder="1" applyAlignment="1">
      <alignment horizontal="left" vertical="center" wrapText="1"/>
    </xf>
    <xf numFmtId="49" fontId="12" fillId="4" borderId="1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49" fontId="26" fillId="4" borderId="10" xfId="0" applyNumberFormat="1" applyFont="1" applyFill="1" applyBorder="1" applyAlignment="1">
      <alignment horizontal="left" vertical="center" wrapText="1"/>
    </xf>
    <xf numFmtId="49" fontId="11" fillId="4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49" fontId="10" fillId="4" borderId="10" xfId="0" applyNumberFormat="1" applyFont="1" applyFill="1" applyBorder="1" applyAlignment="1">
      <alignment horizontal="left" vertical="center" wrapText="1"/>
    </xf>
    <xf numFmtId="49" fontId="3" fillId="4" borderId="10" xfId="0" applyNumberFormat="1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right" vertical="center"/>
    </xf>
    <xf numFmtId="49" fontId="12" fillId="0" borderId="10" xfId="0" applyNumberFormat="1" applyFont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/>
    </xf>
    <xf numFmtId="0" fontId="0" fillId="0" borderId="0" xfId="0" applyFont="1" applyAlignment="1"/>
    <xf numFmtId="0" fontId="4" fillId="0" borderId="4" xfId="0" applyFont="1" applyBorder="1"/>
    <xf numFmtId="0" fontId="18" fillId="0" borderId="0" xfId="0" applyFont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25" fillId="5" borderId="10" xfId="0" applyFont="1" applyFill="1" applyBorder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7" fillId="5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 wrapText="1"/>
    </xf>
    <xf numFmtId="0" fontId="20" fillId="5" borderId="10" xfId="0" applyFont="1" applyFill="1" applyBorder="1" applyAlignment="1">
      <alignment horizontal="center" vertical="center" wrapText="1"/>
    </xf>
    <xf numFmtId="0" fontId="11" fillId="0" borderId="0" xfId="0" applyFont="1"/>
    <xf numFmtId="10" fontId="15" fillId="0" borderId="10" xfId="0" applyNumberFormat="1" applyFont="1" applyBorder="1" applyAlignment="1">
      <alignment horizontal="left" vertical="center" wrapText="1"/>
    </xf>
    <xf numFmtId="0" fontId="16" fillId="5" borderId="10" xfId="0" applyFont="1" applyFill="1" applyBorder="1" applyAlignment="1">
      <alignment horizontal="right" vertical="center"/>
    </xf>
    <xf numFmtId="0" fontId="13" fillId="5" borderId="10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horizontal="right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14" fillId="5" borderId="10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left" wrapText="1"/>
    </xf>
    <xf numFmtId="167" fontId="6" fillId="0" borderId="10" xfId="0" applyNumberFormat="1" applyFont="1" applyBorder="1" applyAlignment="1">
      <alignment horizontal="left" vertical="center" wrapText="1"/>
    </xf>
    <xf numFmtId="168" fontId="6" fillId="0" borderId="10" xfId="0" applyNumberFormat="1" applyFont="1" applyBorder="1" applyAlignment="1">
      <alignment horizontal="right" vertical="center"/>
    </xf>
    <xf numFmtId="167" fontId="10" fillId="4" borderId="10" xfId="0" applyNumberFormat="1" applyFont="1" applyFill="1" applyBorder="1" applyAlignment="1">
      <alignment horizontal="right" vertical="center"/>
    </xf>
    <xf numFmtId="167" fontId="6" fillId="0" borderId="10" xfId="0" applyNumberFormat="1" applyFont="1" applyBorder="1" applyAlignment="1">
      <alignment horizontal="right" vertical="center"/>
    </xf>
    <xf numFmtId="14" fontId="10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4" borderId="23" xfId="0" applyFont="1" applyFill="1" applyBorder="1" applyAlignment="1">
      <alignment horizontal="left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4" fillId="0" borderId="14" xfId="0" applyFont="1" applyBorder="1"/>
    <xf numFmtId="0" fontId="4" fillId="0" borderId="15" xfId="0" applyFont="1" applyBorder="1"/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0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0" fillId="0" borderId="0" xfId="0" applyFont="1"/>
    <xf numFmtId="0" fontId="18" fillId="0" borderId="2" xfId="0" applyFont="1" applyBorder="1" applyAlignment="1">
      <alignment horizontal="left" vertical="center" wrapText="1"/>
    </xf>
    <xf numFmtId="0" fontId="29" fillId="9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C1000"/>
  <sheetViews>
    <sheetView workbookViewId="0"/>
  </sheetViews>
  <sheetFormatPr defaultColWidth="14.42578125" defaultRowHeight="15" customHeight="1" x14ac:dyDescent="0.2"/>
  <cols>
    <col min="1" max="1" width="15.28515625" customWidth="1"/>
    <col min="2" max="2" width="11.140625" customWidth="1"/>
    <col min="3" max="3" width="13.28515625" customWidth="1"/>
    <col min="4" max="4" width="10.140625" customWidth="1"/>
    <col min="5" max="5" width="12.42578125" customWidth="1"/>
    <col min="6" max="6" width="11.28515625" customWidth="1"/>
    <col min="7" max="7" width="9.85546875" customWidth="1"/>
    <col min="8" max="8" width="12.5703125" customWidth="1"/>
    <col min="9" max="9" width="14.28515625" customWidth="1"/>
    <col min="10" max="10" width="10.7109375" customWidth="1"/>
    <col min="11" max="11" width="11.140625" customWidth="1"/>
    <col min="12" max="12" width="7.42578125" customWidth="1"/>
    <col min="13" max="13" width="6.5703125" customWidth="1"/>
    <col min="14" max="15" width="9.28515625" customWidth="1"/>
    <col min="16" max="29" width="9.140625" customWidth="1"/>
  </cols>
  <sheetData>
    <row r="1" spans="1:29" ht="12" customHeight="1" x14ac:dyDescent="0.2">
      <c r="A1" s="1"/>
      <c r="B1" s="1"/>
      <c r="C1" s="1"/>
      <c r="D1" s="1"/>
      <c r="E1" s="1"/>
      <c r="F1" s="1"/>
      <c r="G1" s="1"/>
      <c r="H1" s="1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3.25" customHeight="1" x14ac:dyDescent="0.2">
      <c r="A2" s="253" t="s">
        <v>0</v>
      </c>
      <c r="B2" s="207"/>
      <c r="C2" s="207"/>
      <c r="D2" s="207"/>
      <c r="E2" s="207"/>
      <c r="F2" s="207"/>
      <c r="G2" s="207"/>
      <c r="H2" s="207"/>
      <c r="I2" s="20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23.25" customHeight="1" x14ac:dyDescent="0.2">
      <c r="A3" s="253" t="s">
        <v>1</v>
      </c>
      <c r="B3" s="207"/>
      <c r="C3" s="207"/>
      <c r="D3" s="207"/>
      <c r="E3" s="207"/>
      <c r="F3" s="207"/>
      <c r="G3" s="207"/>
      <c r="H3" s="207"/>
      <c r="I3" s="20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45" customHeight="1" x14ac:dyDescent="0.2">
      <c r="A4" s="253" t="s">
        <v>2</v>
      </c>
      <c r="B4" s="207"/>
      <c r="C4" s="207"/>
      <c r="D4" s="207"/>
      <c r="E4" s="207"/>
      <c r="F4" s="207"/>
      <c r="G4" s="207"/>
      <c r="H4" s="207"/>
      <c r="I4" s="207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5.75" customHeight="1" x14ac:dyDescent="0.2">
      <c r="A5" s="254" t="s">
        <v>3</v>
      </c>
      <c r="B5" s="146"/>
      <c r="C5" s="146"/>
      <c r="D5" s="146"/>
      <c r="E5" s="146"/>
      <c r="F5" s="255" t="s">
        <v>4</v>
      </c>
      <c r="G5" s="146"/>
      <c r="H5" s="146"/>
      <c r="I5" s="14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 customHeight="1" x14ac:dyDescent="0.2">
      <c r="A6" s="254" t="s">
        <v>5</v>
      </c>
      <c r="B6" s="146"/>
      <c r="C6" s="146"/>
      <c r="D6" s="146"/>
      <c r="E6" s="146"/>
      <c r="F6" s="255" t="s">
        <v>6</v>
      </c>
      <c r="G6" s="146"/>
      <c r="H6" s="146"/>
      <c r="I6" s="143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 customHeight="1" x14ac:dyDescent="0.2">
      <c r="A7" s="254" t="s">
        <v>7</v>
      </c>
      <c r="B7" s="146"/>
      <c r="C7" s="146"/>
      <c r="D7" s="146"/>
      <c r="E7" s="146"/>
      <c r="F7" s="255" t="s">
        <v>8</v>
      </c>
      <c r="G7" s="146"/>
      <c r="H7" s="146"/>
      <c r="I7" s="143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20.25" customHeight="1" x14ac:dyDescent="0.2">
      <c r="A8" s="249" t="s">
        <v>9</v>
      </c>
      <c r="B8" s="250"/>
      <c r="C8" s="250"/>
      <c r="D8" s="250"/>
      <c r="E8" s="250"/>
      <c r="F8" s="250"/>
      <c r="G8" s="250"/>
      <c r="H8" s="250"/>
      <c r="I8" s="25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.75" customHeight="1" x14ac:dyDescent="0.2">
      <c r="A9" s="3" t="s">
        <v>10</v>
      </c>
      <c r="B9" s="155" t="s">
        <v>11</v>
      </c>
      <c r="C9" s="146"/>
      <c r="D9" s="146"/>
      <c r="E9" s="146"/>
      <c r="F9" s="146"/>
      <c r="G9" s="143"/>
      <c r="H9" s="252" t="s">
        <v>12</v>
      </c>
      <c r="I9" s="14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.75" customHeight="1" x14ac:dyDescent="0.2">
      <c r="A10" s="3" t="s">
        <v>13</v>
      </c>
      <c r="B10" s="155" t="s">
        <v>14</v>
      </c>
      <c r="C10" s="146"/>
      <c r="D10" s="146"/>
      <c r="E10" s="146"/>
      <c r="F10" s="146"/>
      <c r="G10" s="143"/>
      <c r="H10" s="195"/>
      <c r="I10" s="14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39.75" customHeight="1" x14ac:dyDescent="0.2">
      <c r="A11" s="3" t="s">
        <v>15</v>
      </c>
      <c r="B11" s="155" t="s">
        <v>16</v>
      </c>
      <c r="C11" s="146"/>
      <c r="D11" s="146"/>
      <c r="E11" s="146"/>
      <c r="F11" s="146"/>
      <c r="G11" s="143"/>
      <c r="H11" s="252" t="s">
        <v>17</v>
      </c>
      <c r="I11" s="143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5.75" customHeight="1" x14ac:dyDescent="0.2">
      <c r="A12" s="3" t="s">
        <v>18</v>
      </c>
      <c r="B12" s="155" t="s">
        <v>19</v>
      </c>
      <c r="C12" s="146"/>
      <c r="D12" s="146"/>
      <c r="E12" s="146"/>
      <c r="F12" s="146"/>
      <c r="G12" s="143"/>
      <c r="H12" s="252">
        <v>24</v>
      </c>
      <c r="I12" s="143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25.5" customHeight="1" x14ac:dyDescent="0.2">
      <c r="A13" s="242" t="s">
        <v>20</v>
      </c>
      <c r="B13" s="146"/>
      <c r="C13" s="146"/>
      <c r="D13" s="146"/>
      <c r="E13" s="146"/>
      <c r="F13" s="146"/>
      <c r="G13" s="146"/>
      <c r="H13" s="146"/>
      <c r="I13" s="14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41.25" customHeight="1" x14ac:dyDescent="0.2">
      <c r="A14" s="243" t="s">
        <v>21</v>
      </c>
      <c r="B14" s="162"/>
      <c r="C14" s="162"/>
      <c r="D14" s="162"/>
      <c r="E14" s="163"/>
      <c r="F14" s="243" t="s">
        <v>22</v>
      </c>
      <c r="G14" s="163"/>
      <c r="H14" s="4" t="s">
        <v>23</v>
      </c>
      <c r="I14" s="5">
        <v>1</v>
      </c>
      <c r="J14" s="6"/>
      <c r="K14" s="7"/>
      <c r="L14" s="8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1" customHeight="1" x14ac:dyDescent="0.2">
      <c r="A15" s="9" t="s">
        <v>24</v>
      </c>
      <c r="B15" s="245"/>
      <c r="C15" s="146"/>
      <c r="D15" s="175"/>
      <c r="E15" s="246" t="s">
        <v>25</v>
      </c>
      <c r="F15" s="146"/>
      <c r="G15" s="146"/>
      <c r="H15" s="146"/>
      <c r="I15" s="143"/>
      <c r="J15" s="6"/>
      <c r="K15" s="7"/>
      <c r="L15" s="8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7.5" customHeight="1" x14ac:dyDescent="0.2">
      <c r="A16" s="223"/>
      <c r="B16" s="146"/>
      <c r="C16" s="146"/>
      <c r="D16" s="146"/>
      <c r="E16" s="146"/>
      <c r="F16" s="146"/>
      <c r="G16" s="146"/>
      <c r="H16" s="146"/>
      <c r="I16" s="143"/>
      <c r="J16" s="6"/>
      <c r="K16" s="7"/>
      <c r="L16" s="10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54" customHeight="1" x14ac:dyDescent="0.2">
      <c r="A17" s="247" t="s">
        <v>26</v>
      </c>
      <c r="B17" s="146"/>
      <c r="C17" s="146"/>
      <c r="D17" s="146"/>
      <c r="E17" s="146"/>
      <c r="F17" s="146"/>
      <c r="G17" s="146"/>
      <c r="H17" s="146"/>
      <c r="I17" s="143"/>
      <c r="J17" s="6"/>
      <c r="K17" s="7"/>
      <c r="L17" s="10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9.75" customHeight="1" x14ac:dyDescent="0.2">
      <c r="A18" s="248"/>
      <c r="B18" s="146"/>
      <c r="C18" s="146"/>
      <c r="D18" s="146"/>
      <c r="E18" s="146"/>
      <c r="F18" s="146"/>
      <c r="G18" s="146"/>
      <c r="H18" s="146"/>
      <c r="I18" s="143"/>
      <c r="J18" s="6"/>
      <c r="K18" s="7"/>
      <c r="L18" s="10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21.75" customHeight="1" x14ac:dyDescent="0.2">
      <c r="A19" s="204" t="s">
        <v>27</v>
      </c>
      <c r="B19" s="146"/>
      <c r="C19" s="146"/>
      <c r="D19" s="146"/>
      <c r="E19" s="146"/>
      <c r="F19" s="146"/>
      <c r="G19" s="146"/>
      <c r="H19" s="146"/>
      <c r="I19" s="143"/>
      <c r="J19" s="244"/>
      <c r="K19" s="207"/>
      <c r="L19" s="207"/>
      <c r="M19" s="207"/>
      <c r="N19" s="207"/>
      <c r="O19" s="207"/>
      <c r="P19" s="207"/>
      <c r="Q19" s="244"/>
      <c r="R19" s="207"/>
      <c r="S19" s="207"/>
      <c r="T19" s="207"/>
      <c r="U19" s="207"/>
      <c r="V19" s="207"/>
      <c r="W19" s="207"/>
      <c r="X19" s="207"/>
      <c r="Y19" s="244"/>
      <c r="Z19" s="207"/>
      <c r="AA19" s="207"/>
      <c r="AB19" s="207"/>
      <c r="AC19" s="207"/>
    </row>
    <row r="20" spans="1:29" ht="31.5" customHeight="1" x14ac:dyDescent="0.2">
      <c r="A20" s="3">
        <v>1</v>
      </c>
      <c r="B20" s="155" t="s">
        <v>28</v>
      </c>
      <c r="C20" s="146"/>
      <c r="D20" s="146"/>
      <c r="E20" s="146"/>
      <c r="F20" s="146"/>
      <c r="G20" s="143"/>
      <c r="H20" s="237" t="s">
        <v>29</v>
      </c>
      <c r="I20" s="143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5.75" customHeight="1" x14ac:dyDescent="0.2">
      <c r="A21" s="3">
        <v>2</v>
      </c>
      <c r="B21" s="155" t="s">
        <v>30</v>
      </c>
      <c r="C21" s="146"/>
      <c r="D21" s="146"/>
      <c r="E21" s="146"/>
      <c r="F21" s="146"/>
      <c r="G21" s="143"/>
      <c r="H21" s="238" t="s">
        <v>31</v>
      </c>
      <c r="I21" s="143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51.75" customHeight="1" x14ac:dyDescent="0.2">
      <c r="A22" s="3">
        <v>3</v>
      </c>
      <c r="B22" s="155" t="s">
        <v>32</v>
      </c>
      <c r="C22" s="146"/>
      <c r="D22" s="146"/>
      <c r="E22" s="146"/>
      <c r="F22" s="146"/>
      <c r="G22" s="143"/>
      <c r="H22" s="239">
        <v>1475.66</v>
      </c>
      <c r="I22" s="143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.75" customHeight="1" x14ac:dyDescent="0.2">
      <c r="A23" s="3">
        <v>4</v>
      </c>
      <c r="B23" s="155" t="s">
        <v>33</v>
      </c>
      <c r="C23" s="146"/>
      <c r="D23" s="146"/>
      <c r="E23" s="146"/>
      <c r="F23" s="146"/>
      <c r="G23" s="143"/>
      <c r="H23" s="240" t="s">
        <v>34</v>
      </c>
      <c r="I23" s="143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33" customHeight="1" x14ac:dyDescent="0.2">
      <c r="A24" s="3">
        <v>5</v>
      </c>
      <c r="B24" s="155" t="s">
        <v>35</v>
      </c>
      <c r="C24" s="146"/>
      <c r="D24" s="146"/>
      <c r="E24" s="146"/>
      <c r="F24" s="146"/>
      <c r="G24" s="143"/>
      <c r="H24" s="241" t="s">
        <v>36</v>
      </c>
      <c r="I24" s="14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9" customHeight="1" x14ac:dyDescent="0.2">
      <c r="A25" s="235"/>
      <c r="B25" s="146"/>
      <c r="C25" s="146"/>
      <c r="D25" s="146"/>
      <c r="E25" s="146"/>
      <c r="F25" s="146"/>
      <c r="G25" s="146"/>
      <c r="H25" s="146"/>
      <c r="I25" s="143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.5" customHeight="1" x14ac:dyDescent="0.2">
      <c r="A26" s="157" t="s">
        <v>37</v>
      </c>
      <c r="B26" s="146"/>
      <c r="C26" s="146"/>
      <c r="D26" s="146"/>
      <c r="E26" s="146"/>
      <c r="F26" s="146"/>
      <c r="G26" s="146"/>
      <c r="H26" s="146"/>
      <c r="I26" s="143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9" customHeight="1" x14ac:dyDescent="0.2">
      <c r="A27" s="236"/>
      <c r="B27" s="146"/>
      <c r="C27" s="146"/>
      <c r="D27" s="146"/>
      <c r="E27" s="146"/>
      <c r="F27" s="146"/>
      <c r="G27" s="146"/>
      <c r="H27" s="146"/>
      <c r="I27" s="143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22.5" customHeight="1" x14ac:dyDescent="0.2">
      <c r="A28" s="153" t="s">
        <v>38</v>
      </c>
      <c r="B28" s="146"/>
      <c r="C28" s="146"/>
      <c r="D28" s="146"/>
      <c r="E28" s="146"/>
      <c r="F28" s="146"/>
      <c r="G28" s="146"/>
      <c r="H28" s="146"/>
      <c r="I28" s="143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30" customHeight="1" x14ac:dyDescent="0.2">
      <c r="A29" s="11">
        <v>1</v>
      </c>
      <c r="B29" s="219" t="s">
        <v>39</v>
      </c>
      <c r="C29" s="146"/>
      <c r="D29" s="146"/>
      <c r="E29" s="146"/>
      <c r="F29" s="146"/>
      <c r="G29" s="143"/>
      <c r="H29" s="11" t="s">
        <v>40</v>
      </c>
      <c r="I29" s="11" t="s">
        <v>41</v>
      </c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</row>
    <row r="30" spans="1:29" ht="27.75" customHeight="1" x14ac:dyDescent="0.2">
      <c r="A30" s="3" t="s">
        <v>10</v>
      </c>
      <c r="B30" s="155" t="s">
        <v>42</v>
      </c>
      <c r="C30" s="146"/>
      <c r="D30" s="146"/>
      <c r="E30" s="146"/>
      <c r="F30" s="146"/>
      <c r="G30" s="146"/>
      <c r="H30" s="143"/>
      <c r="I30" s="13">
        <f>H22</f>
        <v>1475.66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5.75" customHeight="1" x14ac:dyDescent="0.2">
      <c r="A31" s="3" t="s">
        <v>13</v>
      </c>
      <c r="B31" s="155" t="s">
        <v>43</v>
      </c>
      <c r="C31" s="146"/>
      <c r="D31" s="146"/>
      <c r="E31" s="146"/>
      <c r="F31" s="146"/>
      <c r="G31" s="143"/>
      <c r="H31" s="14"/>
      <c r="I31" s="13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28.5" customHeight="1" x14ac:dyDescent="0.2">
      <c r="A32" s="3" t="s">
        <v>15</v>
      </c>
      <c r="B32" s="198" t="s">
        <v>44</v>
      </c>
      <c r="C32" s="146"/>
      <c r="D32" s="146"/>
      <c r="E32" s="146"/>
      <c r="F32" s="146"/>
      <c r="G32" s="143"/>
      <c r="H32" s="15">
        <v>0</v>
      </c>
      <c r="I32" s="13">
        <f>ROUND(H32*I30,2)</f>
        <v>0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5.75" customHeight="1" x14ac:dyDescent="0.2">
      <c r="A33" s="3" t="s">
        <v>18</v>
      </c>
      <c r="B33" s="155" t="s">
        <v>45</v>
      </c>
      <c r="C33" s="146"/>
      <c r="D33" s="146"/>
      <c r="E33" s="146"/>
      <c r="F33" s="146"/>
      <c r="G33" s="146"/>
      <c r="H33" s="143"/>
      <c r="I33" s="13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5.75" customHeight="1" x14ac:dyDescent="0.2">
      <c r="A34" s="3" t="s">
        <v>46</v>
      </c>
      <c r="B34" s="155" t="s">
        <v>47</v>
      </c>
      <c r="C34" s="146"/>
      <c r="D34" s="146"/>
      <c r="E34" s="146"/>
      <c r="F34" s="146"/>
      <c r="G34" s="146"/>
      <c r="H34" s="143"/>
      <c r="I34" s="16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5.75" customHeight="1" x14ac:dyDescent="0.2">
      <c r="A35" s="3" t="s">
        <v>48</v>
      </c>
      <c r="B35" s="155" t="s">
        <v>49</v>
      </c>
      <c r="C35" s="146"/>
      <c r="D35" s="146"/>
      <c r="E35" s="146"/>
      <c r="F35" s="146"/>
      <c r="G35" s="146"/>
      <c r="H35" s="143"/>
      <c r="I35" s="13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5.75" customHeight="1" x14ac:dyDescent="0.2">
      <c r="A36" s="218" t="s">
        <v>50</v>
      </c>
      <c r="B36" s="146"/>
      <c r="C36" s="146"/>
      <c r="D36" s="146"/>
      <c r="E36" s="146"/>
      <c r="F36" s="146"/>
      <c r="G36" s="146"/>
      <c r="H36" s="143"/>
      <c r="I36" s="17">
        <f>SUM(I30:I35)</f>
        <v>1475.66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9.75" customHeight="1" x14ac:dyDescent="0.2">
      <c r="A37" s="230"/>
      <c r="B37" s="146"/>
      <c r="C37" s="146"/>
      <c r="D37" s="146"/>
      <c r="E37" s="146"/>
      <c r="F37" s="146"/>
      <c r="G37" s="146"/>
      <c r="H37" s="146"/>
      <c r="I37" s="143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.5" customHeight="1" x14ac:dyDescent="0.2">
      <c r="A38" s="231" t="s">
        <v>51</v>
      </c>
      <c r="B38" s="146"/>
      <c r="C38" s="146"/>
      <c r="D38" s="146"/>
      <c r="E38" s="146"/>
      <c r="F38" s="146"/>
      <c r="G38" s="146"/>
      <c r="H38" s="146"/>
      <c r="I38" s="143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0.5" customHeight="1" x14ac:dyDescent="0.2">
      <c r="A39" s="232"/>
      <c r="B39" s="146"/>
      <c r="C39" s="146"/>
      <c r="D39" s="146"/>
      <c r="E39" s="146"/>
      <c r="F39" s="146"/>
      <c r="G39" s="146"/>
      <c r="H39" s="146"/>
      <c r="I39" s="143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21.75" customHeight="1" x14ac:dyDescent="0.2">
      <c r="A40" s="212" t="s">
        <v>52</v>
      </c>
      <c r="B40" s="146"/>
      <c r="C40" s="146"/>
      <c r="D40" s="146"/>
      <c r="E40" s="146"/>
      <c r="F40" s="146"/>
      <c r="G40" s="146"/>
      <c r="H40" s="146"/>
      <c r="I40" s="143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25.5" customHeight="1" x14ac:dyDescent="0.2">
      <c r="A41" s="233" t="s">
        <v>53</v>
      </c>
      <c r="B41" s="146"/>
      <c r="C41" s="146"/>
      <c r="D41" s="146"/>
      <c r="E41" s="146"/>
      <c r="F41" s="146"/>
      <c r="G41" s="146"/>
      <c r="H41" s="146"/>
      <c r="I41" s="143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25.5" customHeight="1" x14ac:dyDescent="0.2">
      <c r="A42" s="18" t="s">
        <v>54</v>
      </c>
      <c r="B42" s="234" t="s">
        <v>55</v>
      </c>
      <c r="C42" s="146"/>
      <c r="D42" s="146"/>
      <c r="E42" s="146"/>
      <c r="F42" s="146"/>
      <c r="G42" s="146"/>
      <c r="H42" s="143"/>
      <c r="I42" s="19" t="s">
        <v>56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25.5" customHeight="1" x14ac:dyDescent="0.2">
      <c r="A43" s="20" t="s">
        <v>10</v>
      </c>
      <c r="B43" s="155" t="s">
        <v>57</v>
      </c>
      <c r="C43" s="146"/>
      <c r="D43" s="146"/>
      <c r="E43" s="146"/>
      <c r="F43" s="146"/>
      <c r="G43" s="143"/>
      <c r="H43" s="14">
        <v>8.3299999999999999E-2</v>
      </c>
      <c r="I43" s="21">
        <f t="shared" ref="I43:I44" si="0">ROUND($I$36*H43,2)</f>
        <v>122.92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14" customHeight="1" x14ac:dyDescent="0.2">
      <c r="A44" s="20" t="s">
        <v>13</v>
      </c>
      <c r="B44" s="227" t="s">
        <v>58</v>
      </c>
      <c r="C44" s="146"/>
      <c r="D44" s="146"/>
      <c r="E44" s="146"/>
      <c r="F44" s="146"/>
      <c r="G44" s="143"/>
      <c r="H44" s="22">
        <v>3.0249999999999999E-2</v>
      </c>
      <c r="I44" s="21">
        <f t="shared" si="0"/>
        <v>44.64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9.5" customHeight="1" x14ac:dyDescent="0.2">
      <c r="A45" s="147" t="s">
        <v>59</v>
      </c>
      <c r="B45" s="146"/>
      <c r="C45" s="146"/>
      <c r="D45" s="146"/>
      <c r="E45" s="146"/>
      <c r="F45" s="146"/>
      <c r="G45" s="146"/>
      <c r="H45" s="143"/>
      <c r="I45" s="23">
        <f>SUM(I43+I44)</f>
        <v>167.56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0.5" customHeight="1" x14ac:dyDescent="0.2">
      <c r="A46" s="228"/>
      <c r="B46" s="146"/>
      <c r="C46" s="146"/>
      <c r="D46" s="146"/>
      <c r="E46" s="146"/>
      <c r="F46" s="146"/>
      <c r="G46" s="146"/>
      <c r="H46" s="146"/>
      <c r="I46" s="143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.5" customHeight="1" x14ac:dyDescent="0.2">
      <c r="A47" s="157" t="s">
        <v>60</v>
      </c>
      <c r="B47" s="146"/>
      <c r="C47" s="146"/>
      <c r="D47" s="146"/>
      <c r="E47" s="146"/>
      <c r="F47" s="146"/>
      <c r="G47" s="146"/>
      <c r="H47" s="146"/>
      <c r="I47" s="143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1.25" customHeight="1" x14ac:dyDescent="0.2">
      <c r="A48" s="229"/>
      <c r="B48" s="146"/>
      <c r="C48" s="146"/>
      <c r="D48" s="146"/>
      <c r="E48" s="146"/>
      <c r="F48" s="146"/>
      <c r="G48" s="146"/>
      <c r="H48" s="146"/>
      <c r="I48" s="143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32.25" customHeight="1" x14ac:dyDescent="0.2">
      <c r="A49" s="154" t="s">
        <v>61</v>
      </c>
      <c r="B49" s="146"/>
      <c r="C49" s="146"/>
      <c r="D49" s="146"/>
      <c r="E49" s="146"/>
      <c r="F49" s="146"/>
      <c r="G49" s="146"/>
      <c r="H49" s="146"/>
      <c r="I49" s="143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30" customHeight="1" x14ac:dyDescent="0.2">
      <c r="A50" s="24" t="s">
        <v>62</v>
      </c>
      <c r="B50" s="219" t="s">
        <v>63</v>
      </c>
      <c r="C50" s="146"/>
      <c r="D50" s="146"/>
      <c r="E50" s="146"/>
      <c r="F50" s="146"/>
      <c r="G50" s="143"/>
      <c r="H50" s="25" t="s">
        <v>64</v>
      </c>
      <c r="I50" s="25" t="s">
        <v>65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5.75" customHeight="1" x14ac:dyDescent="0.2">
      <c r="A51" s="26" t="s">
        <v>10</v>
      </c>
      <c r="B51" s="155" t="s">
        <v>66</v>
      </c>
      <c r="C51" s="146"/>
      <c r="D51" s="146"/>
      <c r="E51" s="146"/>
      <c r="F51" s="146"/>
      <c r="G51" s="143"/>
      <c r="H51" s="27">
        <v>0.2</v>
      </c>
      <c r="I51" s="28">
        <f t="shared" ref="I51:I58" si="1">ROUND(($I$36+$I$45)*H51,2)</f>
        <v>328.64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5.75" customHeight="1" x14ac:dyDescent="0.2">
      <c r="A52" s="26" t="s">
        <v>13</v>
      </c>
      <c r="B52" s="155" t="s">
        <v>67</v>
      </c>
      <c r="C52" s="146"/>
      <c r="D52" s="146"/>
      <c r="E52" s="146"/>
      <c r="F52" s="146"/>
      <c r="G52" s="143"/>
      <c r="H52" s="27">
        <v>2.5000000000000001E-2</v>
      </c>
      <c r="I52" s="28">
        <f t="shared" si="1"/>
        <v>41.08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48.75" customHeight="1" x14ac:dyDescent="0.2">
      <c r="A53" s="26" t="s">
        <v>15</v>
      </c>
      <c r="B53" s="155" t="s">
        <v>68</v>
      </c>
      <c r="C53" s="143"/>
      <c r="D53" s="29" t="s">
        <v>69</v>
      </c>
      <c r="E53" s="30">
        <v>0.03</v>
      </c>
      <c r="F53" s="29" t="s">
        <v>70</v>
      </c>
      <c r="G53" s="31">
        <v>1</v>
      </c>
      <c r="H53" s="32">
        <f>ROUND((E53*G53),6)</f>
        <v>0.03</v>
      </c>
      <c r="I53" s="28">
        <f t="shared" si="1"/>
        <v>49.3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5.75" customHeight="1" x14ac:dyDescent="0.2">
      <c r="A54" s="26" t="s">
        <v>18</v>
      </c>
      <c r="B54" s="155" t="s">
        <v>71</v>
      </c>
      <c r="C54" s="146"/>
      <c r="D54" s="146"/>
      <c r="E54" s="146"/>
      <c r="F54" s="146"/>
      <c r="G54" s="143"/>
      <c r="H54" s="27">
        <v>1.4999999999999999E-2</v>
      </c>
      <c r="I54" s="28">
        <f t="shared" si="1"/>
        <v>24.65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5.75" customHeight="1" x14ac:dyDescent="0.2">
      <c r="A55" s="26" t="s">
        <v>46</v>
      </c>
      <c r="B55" s="155" t="s">
        <v>72</v>
      </c>
      <c r="C55" s="146"/>
      <c r="D55" s="146"/>
      <c r="E55" s="146"/>
      <c r="F55" s="146"/>
      <c r="G55" s="143"/>
      <c r="H55" s="27">
        <v>0.01</v>
      </c>
      <c r="I55" s="28">
        <f t="shared" si="1"/>
        <v>16.43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5.75" customHeight="1" x14ac:dyDescent="0.2">
      <c r="A56" s="26" t="s">
        <v>48</v>
      </c>
      <c r="B56" s="155" t="s">
        <v>73</v>
      </c>
      <c r="C56" s="146"/>
      <c r="D56" s="146"/>
      <c r="E56" s="146"/>
      <c r="F56" s="146"/>
      <c r="G56" s="143"/>
      <c r="H56" s="27">
        <v>6.0000000000000001E-3</v>
      </c>
      <c r="I56" s="28">
        <f t="shared" si="1"/>
        <v>9.86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20.25" customHeight="1" x14ac:dyDescent="0.2">
      <c r="A57" s="26" t="s">
        <v>74</v>
      </c>
      <c r="B57" s="155" t="s">
        <v>75</v>
      </c>
      <c r="C57" s="146"/>
      <c r="D57" s="146"/>
      <c r="E57" s="146"/>
      <c r="F57" s="146"/>
      <c r="G57" s="143"/>
      <c r="H57" s="27">
        <v>2E-3</v>
      </c>
      <c r="I57" s="28">
        <f t="shared" si="1"/>
        <v>3.29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5.75" customHeight="1" x14ac:dyDescent="0.2">
      <c r="A58" s="26" t="s">
        <v>76</v>
      </c>
      <c r="B58" s="155" t="s">
        <v>77</v>
      </c>
      <c r="C58" s="146"/>
      <c r="D58" s="146"/>
      <c r="E58" s="146"/>
      <c r="F58" s="146"/>
      <c r="G58" s="143"/>
      <c r="H58" s="27">
        <v>0.08</v>
      </c>
      <c r="I58" s="28">
        <f t="shared" si="1"/>
        <v>131.46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5.75" customHeight="1" x14ac:dyDescent="0.2">
      <c r="A59" s="147" t="s">
        <v>59</v>
      </c>
      <c r="B59" s="146"/>
      <c r="C59" s="146"/>
      <c r="D59" s="146"/>
      <c r="E59" s="146"/>
      <c r="F59" s="146"/>
      <c r="G59" s="143"/>
      <c r="H59" s="33">
        <f t="shared" ref="H59:I59" si="2">SUM(H51:H58)</f>
        <v>0.36800000000000005</v>
      </c>
      <c r="I59" s="34">
        <f t="shared" si="2"/>
        <v>604.71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8.25" customHeight="1" x14ac:dyDescent="0.2">
      <c r="A60" s="35"/>
      <c r="B60" s="36"/>
      <c r="C60" s="36"/>
      <c r="D60" s="36"/>
      <c r="E60" s="36"/>
      <c r="F60" s="36"/>
      <c r="G60" s="36"/>
      <c r="H60" s="37"/>
      <c r="I60" s="38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.5" customHeight="1" x14ac:dyDescent="0.2">
      <c r="A61" s="157" t="s">
        <v>78</v>
      </c>
      <c r="B61" s="146"/>
      <c r="C61" s="146"/>
      <c r="D61" s="146"/>
      <c r="E61" s="146"/>
      <c r="F61" s="146"/>
      <c r="G61" s="146"/>
      <c r="H61" s="146"/>
      <c r="I61" s="143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7.5" customHeight="1" x14ac:dyDescent="0.2">
      <c r="A62" s="223"/>
      <c r="B62" s="146"/>
      <c r="C62" s="146"/>
      <c r="D62" s="146"/>
      <c r="E62" s="146"/>
      <c r="F62" s="146"/>
      <c r="G62" s="146"/>
      <c r="H62" s="146"/>
      <c r="I62" s="143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8" customHeight="1" x14ac:dyDescent="0.2">
      <c r="A63" s="148" t="s">
        <v>79</v>
      </c>
      <c r="B63" s="146"/>
      <c r="C63" s="146"/>
      <c r="D63" s="146"/>
      <c r="E63" s="146"/>
      <c r="F63" s="146"/>
      <c r="G63" s="146"/>
      <c r="H63" s="146"/>
      <c r="I63" s="143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8.75" customHeight="1" x14ac:dyDescent="0.2">
      <c r="A64" s="39" t="s">
        <v>80</v>
      </c>
      <c r="B64" s="219" t="s">
        <v>81</v>
      </c>
      <c r="C64" s="146"/>
      <c r="D64" s="146"/>
      <c r="E64" s="146"/>
      <c r="F64" s="146"/>
      <c r="G64" s="146"/>
      <c r="H64" s="143"/>
      <c r="I64" s="25" t="s">
        <v>56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5.75" customHeight="1" x14ac:dyDescent="0.2">
      <c r="A65" s="20" t="s">
        <v>10</v>
      </c>
      <c r="B65" s="155" t="s">
        <v>82</v>
      </c>
      <c r="C65" s="146"/>
      <c r="D65" s="146"/>
      <c r="E65" s="146"/>
      <c r="F65" s="146"/>
      <c r="G65" s="146"/>
      <c r="H65" s="146"/>
      <c r="I65" s="28">
        <f>IF(ROUND((H68*H66*H67)-(I30*H69),2)&lt;0,0,ROUND((H68*H66*H67)-(I30*H69),2))</f>
        <v>118.26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22.5" customHeight="1" x14ac:dyDescent="0.2">
      <c r="A66" s="20"/>
      <c r="B66" s="220" t="s">
        <v>83</v>
      </c>
      <c r="C66" s="146"/>
      <c r="D66" s="146"/>
      <c r="E66" s="146"/>
      <c r="F66" s="146"/>
      <c r="G66" s="146"/>
      <c r="H66" s="40">
        <v>4.7</v>
      </c>
      <c r="I66" s="41" t="s">
        <v>84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7.25" customHeight="1" x14ac:dyDescent="0.2">
      <c r="A67" s="20"/>
      <c r="B67" s="220" t="s">
        <v>85</v>
      </c>
      <c r="C67" s="146"/>
      <c r="D67" s="146"/>
      <c r="E67" s="146"/>
      <c r="F67" s="146"/>
      <c r="G67" s="143"/>
      <c r="H67" s="42">
        <v>2</v>
      </c>
      <c r="I67" s="4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5" customHeight="1" x14ac:dyDescent="0.2">
      <c r="A68" s="20"/>
      <c r="B68" s="220" t="s">
        <v>86</v>
      </c>
      <c r="C68" s="146"/>
      <c r="D68" s="146"/>
      <c r="E68" s="146"/>
      <c r="F68" s="146"/>
      <c r="G68" s="143"/>
      <c r="H68" s="43">
        <v>22</v>
      </c>
      <c r="I68" s="4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5" customHeight="1" x14ac:dyDescent="0.2">
      <c r="A69" s="20"/>
      <c r="B69" s="226" t="s">
        <v>87</v>
      </c>
      <c r="C69" s="207"/>
      <c r="D69" s="207"/>
      <c r="E69" s="207"/>
      <c r="F69" s="207"/>
      <c r="G69" s="207"/>
      <c r="H69" s="44">
        <v>0.06</v>
      </c>
      <c r="I69" s="45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5.75" customHeight="1" x14ac:dyDescent="0.2">
      <c r="A70" s="20" t="s">
        <v>13</v>
      </c>
      <c r="B70" s="155" t="s">
        <v>88</v>
      </c>
      <c r="C70" s="146"/>
      <c r="D70" s="146"/>
      <c r="E70" s="146"/>
      <c r="F70" s="146"/>
      <c r="G70" s="146"/>
      <c r="H70" s="146"/>
      <c r="I70" s="28">
        <f>ROUND(H72*H71*(1-H73),2)</f>
        <v>0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5.75" customHeight="1" x14ac:dyDescent="0.2">
      <c r="A71" s="20"/>
      <c r="B71" s="220" t="s">
        <v>89</v>
      </c>
      <c r="C71" s="146"/>
      <c r="D71" s="146"/>
      <c r="E71" s="146"/>
      <c r="F71" s="146"/>
      <c r="G71" s="146"/>
      <c r="H71" s="46"/>
      <c r="I71" s="41" t="s">
        <v>84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5.75" customHeight="1" x14ac:dyDescent="0.2">
      <c r="A72" s="47"/>
      <c r="B72" s="220" t="s">
        <v>90</v>
      </c>
      <c r="C72" s="146"/>
      <c r="D72" s="146"/>
      <c r="E72" s="146"/>
      <c r="F72" s="146"/>
      <c r="G72" s="146"/>
      <c r="H72" s="43">
        <v>22</v>
      </c>
      <c r="I72" s="4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5.75" customHeight="1" x14ac:dyDescent="0.2">
      <c r="A73" s="47"/>
      <c r="B73" s="221" t="s">
        <v>91</v>
      </c>
      <c r="C73" s="146"/>
      <c r="D73" s="146"/>
      <c r="E73" s="146"/>
      <c r="F73" s="146"/>
      <c r="G73" s="146"/>
      <c r="H73" s="48">
        <v>0.19</v>
      </c>
      <c r="I73" s="4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5.75" hidden="1" customHeight="1" x14ac:dyDescent="0.2">
      <c r="A74" s="20" t="s">
        <v>15</v>
      </c>
      <c r="B74" s="155" t="s">
        <v>92</v>
      </c>
      <c r="C74" s="146"/>
      <c r="D74" s="146"/>
      <c r="E74" s="146"/>
      <c r="F74" s="146"/>
      <c r="G74" s="146"/>
      <c r="H74" s="146"/>
      <c r="I74" s="28">
        <v>0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5.75" hidden="1" customHeight="1" x14ac:dyDescent="0.2">
      <c r="A75" s="47" t="s">
        <v>18</v>
      </c>
      <c r="B75" s="222" t="s">
        <v>93</v>
      </c>
      <c r="C75" s="146"/>
      <c r="D75" s="146"/>
      <c r="E75" s="146"/>
      <c r="F75" s="146"/>
      <c r="G75" s="146"/>
      <c r="H75" s="146"/>
      <c r="I75" s="49" t="s">
        <v>94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30.75" customHeight="1" x14ac:dyDescent="0.2">
      <c r="A76" s="20" t="s">
        <v>18</v>
      </c>
      <c r="B76" s="155" t="s">
        <v>95</v>
      </c>
      <c r="C76" s="146"/>
      <c r="D76" s="146"/>
      <c r="E76" s="146"/>
      <c r="F76" s="146"/>
      <c r="G76" s="146"/>
      <c r="H76" s="143"/>
      <c r="I76" s="50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5.75" customHeight="1" x14ac:dyDescent="0.2">
      <c r="A77" s="20" t="s">
        <v>46</v>
      </c>
      <c r="B77" s="150" t="s">
        <v>96</v>
      </c>
      <c r="C77" s="146"/>
      <c r="D77" s="146"/>
      <c r="E77" s="146"/>
      <c r="F77" s="146"/>
      <c r="G77" s="146"/>
      <c r="H77" s="146"/>
      <c r="I77" s="51" t="s">
        <v>84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5.75" customHeight="1" x14ac:dyDescent="0.2">
      <c r="A78" s="52"/>
      <c r="B78" s="147" t="s">
        <v>50</v>
      </c>
      <c r="C78" s="146"/>
      <c r="D78" s="146"/>
      <c r="E78" s="146"/>
      <c r="F78" s="146"/>
      <c r="G78" s="146"/>
      <c r="H78" s="143"/>
      <c r="I78" s="34">
        <f>SUM(I65:I76)</f>
        <v>118.26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7.5" customHeight="1" x14ac:dyDescent="0.2">
      <c r="A79" s="223"/>
      <c r="B79" s="146"/>
      <c r="C79" s="146"/>
      <c r="D79" s="146"/>
      <c r="E79" s="146"/>
      <c r="F79" s="146"/>
      <c r="G79" s="146"/>
      <c r="H79" s="146"/>
      <c r="I79" s="143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.5" customHeight="1" x14ac:dyDescent="0.2">
      <c r="A80" s="157" t="s">
        <v>97</v>
      </c>
      <c r="B80" s="146"/>
      <c r="C80" s="146"/>
      <c r="D80" s="146"/>
      <c r="E80" s="146"/>
      <c r="F80" s="146"/>
      <c r="G80" s="146"/>
      <c r="H80" s="146"/>
      <c r="I80" s="143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7.5" customHeight="1" x14ac:dyDescent="0.2">
      <c r="A81" s="224"/>
      <c r="B81" s="146"/>
      <c r="C81" s="146"/>
      <c r="D81" s="146"/>
      <c r="E81" s="146"/>
      <c r="F81" s="146"/>
      <c r="G81" s="146"/>
      <c r="H81" s="146"/>
      <c r="I81" s="143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21.75" customHeight="1" x14ac:dyDescent="0.2">
      <c r="A82" s="153" t="s">
        <v>98</v>
      </c>
      <c r="B82" s="146"/>
      <c r="C82" s="146"/>
      <c r="D82" s="146"/>
      <c r="E82" s="146"/>
      <c r="F82" s="146"/>
      <c r="G82" s="146"/>
      <c r="H82" s="146"/>
      <c r="I82" s="143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23.25" customHeight="1" x14ac:dyDescent="0.2">
      <c r="A83" s="25">
        <v>2</v>
      </c>
      <c r="B83" s="219" t="s">
        <v>99</v>
      </c>
      <c r="C83" s="146"/>
      <c r="D83" s="146"/>
      <c r="E83" s="146"/>
      <c r="F83" s="146"/>
      <c r="G83" s="146"/>
      <c r="H83" s="143"/>
      <c r="I83" s="25" t="s">
        <v>56</v>
      </c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21.75" customHeight="1" x14ac:dyDescent="0.2">
      <c r="A84" s="3" t="s">
        <v>54</v>
      </c>
      <c r="B84" s="155" t="s">
        <v>100</v>
      </c>
      <c r="C84" s="146"/>
      <c r="D84" s="146"/>
      <c r="E84" s="146"/>
      <c r="F84" s="146"/>
      <c r="G84" s="146"/>
      <c r="H84" s="143"/>
      <c r="I84" s="21">
        <f>I45</f>
        <v>167.56</v>
      </c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8.75" customHeight="1" x14ac:dyDescent="0.2">
      <c r="A85" s="3" t="s">
        <v>62</v>
      </c>
      <c r="B85" s="155" t="s">
        <v>63</v>
      </c>
      <c r="C85" s="146"/>
      <c r="D85" s="146"/>
      <c r="E85" s="146"/>
      <c r="F85" s="146"/>
      <c r="G85" s="146"/>
      <c r="H85" s="143"/>
      <c r="I85" s="21">
        <f>I59</f>
        <v>604.71</v>
      </c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21.75" customHeight="1" x14ac:dyDescent="0.2">
      <c r="A86" s="3" t="s">
        <v>80</v>
      </c>
      <c r="B86" s="155" t="s">
        <v>81</v>
      </c>
      <c r="C86" s="146"/>
      <c r="D86" s="146"/>
      <c r="E86" s="146"/>
      <c r="F86" s="146"/>
      <c r="G86" s="146"/>
      <c r="H86" s="143"/>
      <c r="I86" s="21">
        <f>I78</f>
        <v>118.26</v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21.75" customHeight="1" x14ac:dyDescent="0.2">
      <c r="A87" s="218" t="s">
        <v>59</v>
      </c>
      <c r="B87" s="146"/>
      <c r="C87" s="146"/>
      <c r="D87" s="146"/>
      <c r="E87" s="146"/>
      <c r="F87" s="146"/>
      <c r="G87" s="146"/>
      <c r="H87" s="143"/>
      <c r="I87" s="53">
        <f>SUM(I84+I85+I86)</f>
        <v>890.53</v>
      </c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2" customHeight="1" x14ac:dyDescent="0.2">
      <c r="A88" s="225"/>
      <c r="B88" s="146"/>
      <c r="C88" s="146"/>
      <c r="D88" s="146"/>
      <c r="E88" s="146"/>
      <c r="F88" s="146"/>
      <c r="G88" s="146"/>
      <c r="H88" s="146"/>
      <c r="I88" s="143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26.25" customHeight="1" x14ac:dyDescent="0.2">
      <c r="A89" s="212" t="s">
        <v>101</v>
      </c>
      <c r="B89" s="146"/>
      <c r="C89" s="146"/>
      <c r="D89" s="146"/>
      <c r="E89" s="146"/>
      <c r="F89" s="146"/>
      <c r="G89" s="146"/>
      <c r="H89" s="146"/>
      <c r="I89" s="143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28.5" customHeight="1" x14ac:dyDescent="0.2">
      <c r="A90" s="39">
        <v>3</v>
      </c>
      <c r="B90" s="149" t="s">
        <v>102</v>
      </c>
      <c r="C90" s="146"/>
      <c r="D90" s="146"/>
      <c r="E90" s="146"/>
      <c r="F90" s="146"/>
      <c r="G90" s="146"/>
      <c r="H90" s="143"/>
      <c r="I90" s="39" t="s">
        <v>103</v>
      </c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45" customHeight="1" x14ac:dyDescent="0.2">
      <c r="A91" s="20" t="s">
        <v>10</v>
      </c>
      <c r="B91" s="155" t="s">
        <v>104</v>
      </c>
      <c r="C91" s="146"/>
      <c r="D91" s="146"/>
      <c r="E91" s="146"/>
      <c r="F91" s="146"/>
      <c r="G91" s="146"/>
      <c r="H91" s="143"/>
      <c r="I91" s="28">
        <f>ROUND((($I$36/12)+($I$43/12)+($I$36/12/12)+($I$44/12))*(30/30)*0.05,2)</f>
        <v>7.36</v>
      </c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5.75" customHeight="1" x14ac:dyDescent="0.2">
      <c r="A92" s="20" t="s">
        <v>13</v>
      </c>
      <c r="B92" s="150" t="s">
        <v>105</v>
      </c>
      <c r="C92" s="146"/>
      <c r="D92" s="146"/>
      <c r="E92" s="146"/>
      <c r="F92" s="146"/>
      <c r="G92" s="146"/>
      <c r="H92" s="143"/>
      <c r="I92" s="28">
        <f>ROUND($I$91*H58,2)</f>
        <v>0.59</v>
      </c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31.5" customHeight="1" x14ac:dyDescent="0.2">
      <c r="A93" s="20" t="s">
        <v>15</v>
      </c>
      <c r="B93" s="155" t="s">
        <v>106</v>
      </c>
      <c r="C93" s="146"/>
      <c r="D93" s="146"/>
      <c r="E93" s="146"/>
      <c r="F93" s="146"/>
      <c r="G93" s="146"/>
      <c r="H93" s="143"/>
      <c r="I93" s="28">
        <f>ROUND(((($I$36/30)*7)/$H$12)*1,2)</f>
        <v>14.35</v>
      </c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5.75" customHeight="1" x14ac:dyDescent="0.2">
      <c r="A94" s="20" t="s">
        <v>18</v>
      </c>
      <c r="B94" s="150" t="s">
        <v>107</v>
      </c>
      <c r="C94" s="146"/>
      <c r="D94" s="146"/>
      <c r="E94" s="146"/>
      <c r="F94" s="146"/>
      <c r="G94" s="146"/>
      <c r="H94" s="143"/>
      <c r="I94" s="28">
        <f>ROUND($H$59*I93,2)</f>
        <v>5.28</v>
      </c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35.25" customHeight="1" x14ac:dyDescent="0.2">
      <c r="A95" s="20" t="s">
        <v>46</v>
      </c>
      <c r="B95" s="155" t="s">
        <v>108</v>
      </c>
      <c r="C95" s="146"/>
      <c r="D95" s="146"/>
      <c r="E95" s="146"/>
      <c r="F95" s="146"/>
      <c r="G95" s="143"/>
      <c r="H95" s="54">
        <v>0.04</v>
      </c>
      <c r="I95" s="28">
        <f>ROUND($I$36*H95,2)</f>
        <v>59.03</v>
      </c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5.75" customHeight="1" x14ac:dyDescent="0.2">
      <c r="A96" s="147" t="s">
        <v>59</v>
      </c>
      <c r="B96" s="146"/>
      <c r="C96" s="146"/>
      <c r="D96" s="146"/>
      <c r="E96" s="146"/>
      <c r="F96" s="146"/>
      <c r="G96" s="146"/>
      <c r="H96" s="143"/>
      <c r="I96" s="34">
        <f>SUM(I91:I95)</f>
        <v>86.61</v>
      </c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0.5" customHeight="1" x14ac:dyDescent="0.2">
      <c r="A97" s="156"/>
      <c r="B97" s="146"/>
      <c r="C97" s="146"/>
      <c r="D97" s="146"/>
      <c r="E97" s="146"/>
      <c r="F97" s="146"/>
      <c r="G97" s="146"/>
      <c r="H97" s="146"/>
      <c r="I97" s="143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24" customHeight="1" x14ac:dyDescent="0.2">
      <c r="A98" s="153" t="s">
        <v>109</v>
      </c>
      <c r="B98" s="146"/>
      <c r="C98" s="146"/>
      <c r="D98" s="146"/>
      <c r="E98" s="146"/>
      <c r="F98" s="146"/>
      <c r="G98" s="146"/>
      <c r="H98" s="146"/>
      <c r="I98" s="143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.5" customHeight="1" x14ac:dyDescent="0.2">
      <c r="A99" s="157" t="s">
        <v>110</v>
      </c>
      <c r="B99" s="146"/>
      <c r="C99" s="146"/>
      <c r="D99" s="146"/>
      <c r="E99" s="146"/>
      <c r="F99" s="146"/>
      <c r="G99" s="146"/>
      <c r="H99" s="146"/>
      <c r="I99" s="143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63.75" customHeight="1" x14ac:dyDescent="0.2">
      <c r="A100" s="158" t="s">
        <v>111</v>
      </c>
      <c r="B100" s="146"/>
      <c r="C100" s="146"/>
      <c r="D100" s="146"/>
      <c r="E100" s="146"/>
      <c r="F100" s="146"/>
      <c r="G100" s="146"/>
      <c r="H100" s="146"/>
      <c r="I100" s="143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8.25" customHeight="1" x14ac:dyDescent="0.2">
      <c r="A101" s="159"/>
      <c r="B101" s="146"/>
      <c r="C101" s="146"/>
      <c r="D101" s="146"/>
      <c r="E101" s="146"/>
      <c r="F101" s="146"/>
      <c r="G101" s="146"/>
      <c r="H101" s="146"/>
      <c r="I101" s="143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41.25" customHeight="1" x14ac:dyDescent="0.2">
      <c r="A102" s="55" t="s">
        <v>112</v>
      </c>
      <c r="B102" s="56">
        <f>I36</f>
        <v>1475.66</v>
      </c>
      <c r="C102" s="57"/>
      <c r="D102" s="55" t="s">
        <v>113</v>
      </c>
      <c r="E102" s="56">
        <f>I87-I65-I70</f>
        <v>772.27</v>
      </c>
      <c r="F102" s="58"/>
      <c r="G102" s="55" t="s">
        <v>114</v>
      </c>
      <c r="H102" s="56">
        <f>I96</f>
        <v>86.61</v>
      </c>
      <c r="I102" s="59">
        <f>B102+E102+H102</f>
        <v>2334.5400000000004</v>
      </c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7.5" customHeight="1" x14ac:dyDescent="0.2">
      <c r="A103" s="160"/>
      <c r="B103" s="146"/>
      <c r="C103" s="146"/>
      <c r="D103" s="146"/>
      <c r="E103" s="146"/>
      <c r="F103" s="146"/>
      <c r="G103" s="146"/>
      <c r="H103" s="146"/>
      <c r="I103" s="143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22.5" customHeight="1" x14ac:dyDescent="0.2">
      <c r="A104" s="154" t="s">
        <v>115</v>
      </c>
      <c r="B104" s="146"/>
      <c r="C104" s="146"/>
      <c r="D104" s="146"/>
      <c r="E104" s="146"/>
      <c r="F104" s="146"/>
      <c r="G104" s="146"/>
      <c r="H104" s="146"/>
      <c r="I104" s="143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5.75" customHeight="1" x14ac:dyDescent="0.25">
      <c r="A105" s="60" t="s">
        <v>116</v>
      </c>
      <c r="B105" s="149" t="s">
        <v>117</v>
      </c>
      <c r="C105" s="146"/>
      <c r="D105" s="146"/>
      <c r="E105" s="146"/>
      <c r="F105" s="146"/>
      <c r="G105" s="146"/>
      <c r="H105" s="143"/>
      <c r="I105" s="60" t="s">
        <v>56</v>
      </c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75" customHeight="1" x14ac:dyDescent="0.2">
      <c r="A106" s="18" t="s">
        <v>10</v>
      </c>
      <c r="B106" s="155" t="s">
        <v>118</v>
      </c>
      <c r="C106" s="146"/>
      <c r="D106" s="146"/>
      <c r="E106" s="146"/>
      <c r="F106" s="146"/>
      <c r="G106" s="61">
        <v>9.0749999999999997E-2</v>
      </c>
      <c r="H106" s="62">
        <f>H59</f>
        <v>0.36800000000000005</v>
      </c>
      <c r="I106" s="28">
        <f>ROUND($B$102*G106+$B$102*G106*H106,2)</f>
        <v>183.2</v>
      </c>
      <c r="J106" s="1"/>
      <c r="K106" s="1"/>
      <c r="L106" s="63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5.75" customHeight="1" x14ac:dyDescent="0.2">
      <c r="A107" s="20" t="s">
        <v>13</v>
      </c>
      <c r="B107" s="155" t="s">
        <v>119</v>
      </c>
      <c r="C107" s="146"/>
      <c r="D107" s="146"/>
      <c r="E107" s="146"/>
      <c r="F107" s="146"/>
      <c r="G107" s="146"/>
      <c r="H107" s="143"/>
      <c r="I107" s="28">
        <f>ROUND((($I$102/30)*1)/12,2)</f>
        <v>6.48</v>
      </c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24" customHeight="1" x14ac:dyDescent="0.2">
      <c r="A108" s="20" t="s">
        <v>15</v>
      </c>
      <c r="B108" s="155" t="s">
        <v>120</v>
      </c>
      <c r="C108" s="146"/>
      <c r="D108" s="146"/>
      <c r="E108" s="146"/>
      <c r="F108" s="146"/>
      <c r="G108" s="146"/>
      <c r="H108" s="143"/>
      <c r="I108" s="28">
        <f>ROUND((($I$102/30)*5)/12*0.015,2)</f>
        <v>0.49</v>
      </c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27.75" customHeight="1" x14ac:dyDescent="0.2">
      <c r="A109" s="20" t="s">
        <v>18</v>
      </c>
      <c r="B109" s="155" t="s">
        <v>121</v>
      </c>
      <c r="C109" s="146"/>
      <c r="D109" s="146"/>
      <c r="E109" s="146"/>
      <c r="F109" s="146"/>
      <c r="G109" s="146"/>
      <c r="H109" s="143"/>
      <c r="I109" s="28">
        <f>ROUND(((($I$102/30)*15)/12)*0.0078,2)</f>
        <v>0.76</v>
      </c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39" customHeight="1" x14ac:dyDescent="0.2">
      <c r="A110" s="20" t="s">
        <v>46</v>
      </c>
      <c r="B110" s="155" t="s">
        <v>122</v>
      </c>
      <c r="C110" s="146"/>
      <c r="D110" s="146"/>
      <c r="E110" s="146"/>
      <c r="F110" s="146"/>
      <c r="G110" s="146"/>
      <c r="H110" s="143"/>
      <c r="I110" s="28">
        <f>ROUND(((B102+B102/3)/12*(4/12)+(I59+I78-I65-I70+I96)*(4/12))*0.02,2)</f>
        <v>5.7</v>
      </c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27.75" customHeight="1" x14ac:dyDescent="0.2">
      <c r="A111" s="64" t="s">
        <v>48</v>
      </c>
      <c r="B111" s="155" t="s">
        <v>123</v>
      </c>
      <c r="C111" s="146"/>
      <c r="D111" s="146"/>
      <c r="E111" s="146"/>
      <c r="F111" s="146"/>
      <c r="G111" s="146"/>
      <c r="H111" s="143"/>
      <c r="I111" s="28">
        <f>ROUND(((($I$102/30)*3)/12),2)</f>
        <v>19.45</v>
      </c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5.75" customHeight="1" x14ac:dyDescent="0.2">
      <c r="A112" s="147" t="s">
        <v>59</v>
      </c>
      <c r="B112" s="146"/>
      <c r="C112" s="146"/>
      <c r="D112" s="146"/>
      <c r="E112" s="146"/>
      <c r="F112" s="146"/>
      <c r="G112" s="146"/>
      <c r="H112" s="143"/>
      <c r="I112" s="65">
        <f>SUM(I106:I111)</f>
        <v>216.07999999999996</v>
      </c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9.75" hidden="1" customHeight="1" x14ac:dyDescent="0.2">
      <c r="A113" s="147"/>
      <c r="B113" s="146"/>
      <c r="C113" s="146"/>
      <c r="D113" s="146"/>
      <c r="E113" s="146"/>
      <c r="F113" s="146"/>
      <c r="G113" s="146"/>
      <c r="H113" s="146"/>
      <c r="I113" s="143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20.25" hidden="1" customHeight="1" x14ac:dyDescent="0.2">
      <c r="A114" s="148" t="s">
        <v>124</v>
      </c>
      <c r="B114" s="146"/>
      <c r="C114" s="146"/>
      <c r="D114" s="146"/>
      <c r="E114" s="146"/>
      <c r="F114" s="146"/>
      <c r="G114" s="146"/>
      <c r="H114" s="146"/>
      <c r="I114" s="143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25.5" hidden="1" customHeight="1" x14ac:dyDescent="0.2">
      <c r="A115" s="39" t="s">
        <v>125</v>
      </c>
      <c r="B115" s="149" t="s">
        <v>126</v>
      </c>
      <c r="C115" s="146"/>
      <c r="D115" s="146"/>
      <c r="E115" s="146"/>
      <c r="F115" s="146"/>
      <c r="G115" s="146"/>
      <c r="H115" s="143"/>
      <c r="I115" s="66" t="s">
        <v>56</v>
      </c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3.5" hidden="1" customHeight="1" x14ac:dyDescent="0.2">
      <c r="A116" s="20" t="s">
        <v>10</v>
      </c>
      <c r="B116" s="150" t="s">
        <v>127</v>
      </c>
      <c r="C116" s="146"/>
      <c r="D116" s="146"/>
      <c r="E116" s="146"/>
      <c r="F116" s="146"/>
      <c r="G116" s="146"/>
      <c r="H116" s="143"/>
      <c r="I116" s="28">
        <v>0</v>
      </c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5.75" hidden="1" customHeight="1" x14ac:dyDescent="0.2">
      <c r="A117" s="151" t="s">
        <v>59</v>
      </c>
      <c r="B117" s="146"/>
      <c r="C117" s="146"/>
      <c r="D117" s="146"/>
      <c r="E117" s="146"/>
      <c r="F117" s="146"/>
      <c r="G117" s="146"/>
      <c r="H117" s="143"/>
      <c r="I117" s="28">
        <v>0</v>
      </c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7.5" hidden="1" customHeight="1" x14ac:dyDescent="0.2">
      <c r="A118" s="152"/>
      <c r="B118" s="146"/>
      <c r="C118" s="146"/>
      <c r="D118" s="146"/>
      <c r="E118" s="146"/>
      <c r="F118" s="146"/>
      <c r="G118" s="146"/>
      <c r="H118" s="146"/>
      <c r="I118" s="143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23.25" hidden="1" customHeight="1" x14ac:dyDescent="0.2">
      <c r="A119" s="153" t="s">
        <v>128</v>
      </c>
      <c r="B119" s="146"/>
      <c r="C119" s="146"/>
      <c r="D119" s="146"/>
      <c r="E119" s="146"/>
      <c r="F119" s="146"/>
      <c r="G119" s="146"/>
      <c r="H119" s="146"/>
      <c r="I119" s="143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27.75" hidden="1" customHeight="1" x14ac:dyDescent="0.2">
      <c r="A120" s="25">
        <v>4</v>
      </c>
      <c r="B120" s="149" t="s">
        <v>129</v>
      </c>
      <c r="C120" s="146"/>
      <c r="D120" s="146"/>
      <c r="E120" s="146"/>
      <c r="F120" s="146"/>
      <c r="G120" s="146"/>
      <c r="H120" s="143"/>
      <c r="I120" s="66" t="s">
        <v>56</v>
      </c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9.5" hidden="1" customHeight="1" x14ac:dyDescent="0.2">
      <c r="A121" s="3" t="s">
        <v>116</v>
      </c>
      <c r="B121" s="150" t="s">
        <v>117</v>
      </c>
      <c r="C121" s="146"/>
      <c r="D121" s="146"/>
      <c r="E121" s="146"/>
      <c r="F121" s="146"/>
      <c r="G121" s="146"/>
      <c r="H121" s="143"/>
      <c r="I121" s="28">
        <f>I112</f>
        <v>216.07999999999996</v>
      </c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9.5" hidden="1" customHeight="1" x14ac:dyDescent="0.2">
      <c r="A122" s="3" t="s">
        <v>130</v>
      </c>
      <c r="B122" s="150" t="s">
        <v>126</v>
      </c>
      <c r="C122" s="146"/>
      <c r="D122" s="146"/>
      <c r="E122" s="146"/>
      <c r="F122" s="146"/>
      <c r="G122" s="146"/>
      <c r="H122" s="143"/>
      <c r="I122" s="28">
        <f>I117</f>
        <v>0</v>
      </c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9.5" hidden="1" customHeight="1" x14ac:dyDescent="0.2">
      <c r="A123" s="218" t="s">
        <v>59</v>
      </c>
      <c r="B123" s="146"/>
      <c r="C123" s="146"/>
      <c r="D123" s="146"/>
      <c r="E123" s="146"/>
      <c r="F123" s="146"/>
      <c r="G123" s="146"/>
      <c r="H123" s="143"/>
      <c r="I123" s="34">
        <f>SUM(I121+I122)</f>
        <v>216.07999999999996</v>
      </c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9" customHeight="1" x14ac:dyDescent="0.2">
      <c r="A124" s="202"/>
      <c r="B124" s="146"/>
      <c r="C124" s="146"/>
      <c r="D124" s="146"/>
      <c r="E124" s="146"/>
      <c r="F124" s="146"/>
      <c r="G124" s="146"/>
      <c r="H124" s="146"/>
      <c r="I124" s="143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30" customHeight="1" x14ac:dyDescent="0.2">
      <c r="A125" s="153" t="s">
        <v>131</v>
      </c>
      <c r="B125" s="146"/>
      <c r="C125" s="146"/>
      <c r="D125" s="146"/>
      <c r="E125" s="146"/>
      <c r="F125" s="146"/>
      <c r="G125" s="146"/>
      <c r="H125" s="146"/>
      <c r="I125" s="143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25.5" customHeight="1" x14ac:dyDescent="0.2">
      <c r="A126" s="39">
        <v>5</v>
      </c>
      <c r="B126" s="219" t="s">
        <v>132</v>
      </c>
      <c r="C126" s="146"/>
      <c r="D126" s="146"/>
      <c r="E126" s="146"/>
      <c r="F126" s="146"/>
      <c r="G126" s="146"/>
      <c r="H126" s="143"/>
      <c r="I126" s="39" t="s">
        <v>56</v>
      </c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7.25" customHeight="1" x14ac:dyDescent="0.2">
      <c r="A127" s="20" t="s">
        <v>10</v>
      </c>
      <c r="B127" s="155" t="s">
        <v>133</v>
      </c>
      <c r="C127" s="146"/>
      <c r="D127" s="146"/>
      <c r="E127" s="146"/>
      <c r="F127" s="146"/>
      <c r="G127" s="146"/>
      <c r="H127" s="143"/>
      <c r="I127" s="28">
        <f>I206</f>
        <v>13.36</v>
      </c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5.75" hidden="1" customHeight="1" x14ac:dyDescent="0.2">
      <c r="A128" s="20" t="s">
        <v>13</v>
      </c>
      <c r="B128" s="155" t="s">
        <v>134</v>
      </c>
      <c r="C128" s="146"/>
      <c r="D128" s="146"/>
      <c r="E128" s="146"/>
      <c r="F128" s="146"/>
      <c r="G128" s="146"/>
      <c r="H128" s="143"/>
      <c r="I128" s="50">
        <v>0</v>
      </c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5.75" hidden="1" customHeight="1" x14ac:dyDescent="0.2">
      <c r="A129" s="20" t="s">
        <v>15</v>
      </c>
      <c r="B129" s="150" t="s">
        <v>135</v>
      </c>
      <c r="C129" s="146"/>
      <c r="D129" s="146"/>
      <c r="E129" s="146"/>
      <c r="F129" s="146"/>
      <c r="G129" s="146"/>
      <c r="H129" s="143"/>
      <c r="I129" s="50">
        <v>0</v>
      </c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5.75" customHeight="1" x14ac:dyDescent="0.2">
      <c r="A130" s="20" t="s">
        <v>18</v>
      </c>
      <c r="B130" s="155" t="s">
        <v>136</v>
      </c>
      <c r="C130" s="146"/>
      <c r="D130" s="146"/>
      <c r="E130" s="146"/>
      <c r="F130" s="146"/>
      <c r="G130" s="146"/>
      <c r="H130" s="143"/>
      <c r="I130" s="50">
        <v>0</v>
      </c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5.75" customHeight="1" x14ac:dyDescent="0.2">
      <c r="A131" s="147" t="s">
        <v>50</v>
      </c>
      <c r="B131" s="146"/>
      <c r="C131" s="146"/>
      <c r="D131" s="146"/>
      <c r="E131" s="146"/>
      <c r="F131" s="146"/>
      <c r="G131" s="146"/>
      <c r="H131" s="143"/>
      <c r="I131" s="53">
        <f>SUM(I127:I130)</f>
        <v>13.36</v>
      </c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8.25" customHeight="1" x14ac:dyDescent="0.2">
      <c r="A132" s="215"/>
      <c r="B132" s="146"/>
      <c r="C132" s="146"/>
      <c r="D132" s="146"/>
      <c r="E132" s="146"/>
      <c r="F132" s="146"/>
      <c r="G132" s="146"/>
      <c r="H132" s="146"/>
      <c r="I132" s="143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2.25" customHeight="1" x14ac:dyDescent="0.2">
      <c r="A133" s="216" t="s">
        <v>137</v>
      </c>
      <c r="B133" s="146"/>
      <c r="C133" s="146"/>
      <c r="D133" s="146"/>
      <c r="E133" s="146"/>
      <c r="F133" s="146"/>
      <c r="G133" s="146"/>
      <c r="H133" s="146"/>
      <c r="I133" s="143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8.25" customHeight="1" x14ac:dyDescent="0.2">
      <c r="A134" s="67"/>
      <c r="B134" s="68"/>
      <c r="C134" s="68"/>
      <c r="D134" s="68"/>
      <c r="E134" s="68"/>
      <c r="F134" s="68"/>
      <c r="G134" s="68"/>
      <c r="H134" s="68"/>
      <c r="I134" s="69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29.25" customHeight="1" x14ac:dyDescent="0.2">
      <c r="A135" s="212" t="s">
        <v>138</v>
      </c>
      <c r="B135" s="146"/>
      <c r="C135" s="146"/>
      <c r="D135" s="146"/>
      <c r="E135" s="146"/>
      <c r="F135" s="146"/>
      <c r="G135" s="146"/>
      <c r="H135" s="146"/>
      <c r="I135" s="143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32.25" customHeight="1" x14ac:dyDescent="0.2">
      <c r="A136" s="39">
        <v>6</v>
      </c>
      <c r="B136" s="149" t="s">
        <v>139</v>
      </c>
      <c r="C136" s="146"/>
      <c r="D136" s="146"/>
      <c r="E136" s="146"/>
      <c r="F136" s="146"/>
      <c r="G136" s="143"/>
      <c r="H136" s="25" t="s">
        <v>64</v>
      </c>
      <c r="I136" s="70" t="s">
        <v>140</v>
      </c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47.25" customHeight="1" x14ac:dyDescent="0.2">
      <c r="A137" s="217" t="s">
        <v>141</v>
      </c>
      <c r="B137" s="146"/>
      <c r="C137" s="146"/>
      <c r="D137" s="146"/>
      <c r="E137" s="146"/>
      <c r="F137" s="146"/>
      <c r="G137" s="143"/>
      <c r="H137" s="71" t="s">
        <v>84</v>
      </c>
      <c r="I137" s="72">
        <f>SUM(I36+I87+I96+I123+I131)</f>
        <v>2682.2400000000002</v>
      </c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5.75" customHeight="1" x14ac:dyDescent="0.2">
      <c r="A138" s="73" t="s">
        <v>10</v>
      </c>
      <c r="B138" s="212" t="s">
        <v>142</v>
      </c>
      <c r="C138" s="146"/>
      <c r="D138" s="146"/>
      <c r="E138" s="146"/>
      <c r="F138" s="146"/>
      <c r="G138" s="143"/>
      <c r="H138" s="27">
        <v>0.03</v>
      </c>
      <c r="I138" s="28">
        <f>ROUND(H138*I137,2)</f>
        <v>80.47</v>
      </c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48" customHeight="1" x14ac:dyDescent="0.2">
      <c r="A139" s="217" t="s">
        <v>143</v>
      </c>
      <c r="B139" s="146"/>
      <c r="C139" s="146"/>
      <c r="D139" s="146"/>
      <c r="E139" s="146"/>
      <c r="F139" s="146"/>
      <c r="G139" s="143"/>
      <c r="H139" s="74" t="s">
        <v>84</v>
      </c>
      <c r="I139" s="72">
        <f>SUM(I36+I87+I96+I123+I131+I138)</f>
        <v>2762.71</v>
      </c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5.75" customHeight="1" x14ac:dyDescent="0.2">
      <c r="A140" s="73" t="s">
        <v>13</v>
      </c>
      <c r="B140" s="212" t="s">
        <v>144</v>
      </c>
      <c r="C140" s="146"/>
      <c r="D140" s="146"/>
      <c r="E140" s="146"/>
      <c r="F140" s="146"/>
      <c r="G140" s="143"/>
      <c r="H140" s="27">
        <v>6.7900000000000002E-2</v>
      </c>
      <c r="I140" s="28">
        <f>ROUND(H140*I139,2)</f>
        <v>187.59</v>
      </c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49.5" customHeight="1" x14ac:dyDescent="0.2">
      <c r="A141" s="217" t="s">
        <v>145</v>
      </c>
      <c r="B141" s="146"/>
      <c r="C141" s="146"/>
      <c r="D141" s="146"/>
      <c r="E141" s="146"/>
      <c r="F141" s="146"/>
      <c r="G141" s="143"/>
      <c r="H141" s="74" t="s">
        <v>84</v>
      </c>
      <c r="I141" s="72">
        <f>SUM(I137+I138+I140)</f>
        <v>2950.3</v>
      </c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5.75" customHeight="1" x14ac:dyDescent="0.2">
      <c r="A142" s="73" t="s">
        <v>15</v>
      </c>
      <c r="B142" s="212" t="s">
        <v>146</v>
      </c>
      <c r="C142" s="146"/>
      <c r="D142" s="146"/>
      <c r="E142" s="146"/>
      <c r="F142" s="146"/>
      <c r="G142" s="143"/>
      <c r="H142" s="14" t="s">
        <v>84</v>
      </c>
      <c r="I142" s="41" t="s">
        <v>84</v>
      </c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5.75" customHeight="1" x14ac:dyDescent="0.2">
      <c r="A143" s="20"/>
      <c r="B143" s="212" t="s">
        <v>147</v>
      </c>
      <c r="C143" s="146"/>
      <c r="D143" s="146"/>
      <c r="E143" s="146"/>
      <c r="F143" s="146"/>
      <c r="G143" s="143"/>
      <c r="H143" s="14" t="s">
        <v>84</v>
      </c>
      <c r="I143" s="41" t="s">
        <v>84</v>
      </c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7.25" customHeight="1" x14ac:dyDescent="0.2">
      <c r="A144" s="20"/>
      <c r="B144" s="213" t="s">
        <v>148</v>
      </c>
      <c r="C144" s="146"/>
      <c r="D144" s="146"/>
      <c r="E144" s="146"/>
      <c r="F144" s="146"/>
      <c r="G144" s="143"/>
      <c r="H144" s="75">
        <v>7.5999999999999998E-2</v>
      </c>
      <c r="I144" s="28">
        <f t="shared" ref="I144:I145" si="3">ROUND(($I$141/(1-$H$153))*H144,2)</f>
        <v>255.52</v>
      </c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6.5" customHeight="1" x14ac:dyDescent="0.2">
      <c r="A145" s="20"/>
      <c r="B145" s="213" t="s">
        <v>149</v>
      </c>
      <c r="C145" s="146"/>
      <c r="D145" s="146"/>
      <c r="E145" s="146"/>
      <c r="F145" s="146"/>
      <c r="G145" s="143"/>
      <c r="H145" s="75">
        <v>1.6500000000000001E-2</v>
      </c>
      <c r="I145" s="28">
        <f t="shared" si="3"/>
        <v>55.48</v>
      </c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27" customHeight="1" x14ac:dyDescent="0.2">
      <c r="A146" s="20"/>
      <c r="B146" s="153" t="s">
        <v>150</v>
      </c>
      <c r="C146" s="146"/>
      <c r="D146" s="146"/>
      <c r="E146" s="146"/>
      <c r="F146" s="146"/>
      <c r="G146" s="143"/>
      <c r="H146" s="76" t="s">
        <v>84</v>
      </c>
      <c r="I146" s="41" t="s">
        <v>84</v>
      </c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27" customHeight="1" x14ac:dyDescent="0.2">
      <c r="A147" s="20"/>
      <c r="B147" s="153" t="s">
        <v>151</v>
      </c>
      <c r="C147" s="146"/>
      <c r="D147" s="146"/>
      <c r="E147" s="146"/>
      <c r="F147" s="146"/>
      <c r="G147" s="143"/>
      <c r="H147" s="76" t="s">
        <v>84</v>
      </c>
      <c r="I147" s="41" t="s">
        <v>84</v>
      </c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8" customHeight="1" x14ac:dyDescent="0.2">
      <c r="A148" s="20"/>
      <c r="B148" s="214" t="s">
        <v>152</v>
      </c>
      <c r="C148" s="146"/>
      <c r="D148" s="146"/>
      <c r="E148" s="146"/>
      <c r="F148" s="146"/>
      <c r="G148" s="146"/>
      <c r="H148" s="76" t="s">
        <v>84</v>
      </c>
      <c r="I148" s="41" t="s">
        <v>84</v>
      </c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8" customHeight="1" x14ac:dyDescent="0.2">
      <c r="A149" s="20"/>
      <c r="B149" s="153" t="s">
        <v>153</v>
      </c>
      <c r="C149" s="146"/>
      <c r="D149" s="146"/>
      <c r="E149" s="146"/>
      <c r="F149" s="146"/>
      <c r="G149" s="146"/>
      <c r="H149" s="76" t="s">
        <v>84</v>
      </c>
      <c r="I149" s="41" t="s">
        <v>84</v>
      </c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5" customHeight="1" x14ac:dyDescent="0.2">
      <c r="A150" s="20"/>
      <c r="B150" s="213" t="s">
        <v>154</v>
      </c>
      <c r="C150" s="146"/>
      <c r="D150" s="146"/>
      <c r="E150" s="146"/>
      <c r="F150" s="146"/>
      <c r="G150" s="143"/>
      <c r="H150" s="77">
        <v>0.03</v>
      </c>
      <c r="I150" s="28">
        <f>ROUND(($I$141/(1-$H$153))*H150,2)</f>
        <v>100.86</v>
      </c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5.75" customHeight="1" x14ac:dyDescent="0.2">
      <c r="A151" s="147" t="s">
        <v>59</v>
      </c>
      <c r="B151" s="146"/>
      <c r="C151" s="146"/>
      <c r="D151" s="146"/>
      <c r="E151" s="146"/>
      <c r="F151" s="146"/>
      <c r="G151" s="146"/>
      <c r="H151" s="143"/>
      <c r="I151" s="34">
        <f>SUM(I138+I140+I144+I145+I150)</f>
        <v>679.92000000000007</v>
      </c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6.75" customHeight="1" x14ac:dyDescent="0.2">
      <c r="A152" s="202"/>
      <c r="B152" s="146"/>
      <c r="C152" s="146"/>
      <c r="D152" s="146"/>
      <c r="E152" s="146"/>
      <c r="F152" s="146"/>
      <c r="G152" s="146"/>
      <c r="H152" s="146"/>
      <c r="I152" s="143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5.75" customHeight="1" x14ac:dyDescent="0.2">
      <c r="A153" s="205" t="s">
        <v>155</v>
      </c>
      <c r="B153" s="146"/>
      <c r="C153" s="146"/>
      <c r="D153" s="146"/>
      <c r="E153" s="146"/>
      <c r="F153" s="146"/>
      <c r="G153" s="143"/>
      <c r="H153" s="78">
        <f t="shared" ref="H153:I153" si="4">SUM(H144:H150)</f>
        <v>0.1225</v>
      </c>
      <c r="I153" s="72">
        <f t="shared" si="4"/>
        <v>411.86</v>
      </c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2.75" customHeight="1" x14ac:dyDescent="0.2">
      <c r="A154" s="206" t="s">
        <v>156</v>
      </c>
      <c r="B154" s="207"/>
      <c r="C154" s="209" t="s">
        <v>157</v>
      </c>
      <c r="D154" s="207"/>
      <c r="E154" s="207"/>
      <c r="F154" s="207"/>
      <c r="G154" s="207"/>
      <c r="H154" s="207"/>
      <c r="I154" s="207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2" customHeight="1" x14ac:dyDescent="0.2">
      <c r="A155" s="208"/>
      <c r="B155" s="207"/>
      <c r="C155" s="209" t="s">
        <v>158</v>
      </c>
      <c r="D155" s="207"/>
      <c r="E155" s="207"/>
      <c r="F155" s="207"/>
      <c r="G155" s="207"/>
      <c r="H155" s="207"/>
      <c r="I155" s="207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3.5" customHeight="1" x14ac:dyDescent="0.2">
      <c r="A156" s="183"/>
      <c r="B156" s="184"/>
      <c r="C156" s="210" t="s">
        <v>159</v>
      </c>
      <c r="D156" s="184"/>
      <c r="E156" s="184"/>
      <c r="F156" s="184"/>
      <c r="G156" s="184"/>
      <c r="H156" s="184"/>
      <c r="I156" s="184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6.75" customHeight="1" x14ac:dyDescent="0.2">
      <c r="A157" s="211"/>
      <c r="B157" s="146"/>
      <c r="C157" s="146"/>
      <c r="D157" s="146"/>
      <c r="E157" s="146"/>
      <c r="F157" s="146"/>
      <c r="G157" s="146"/>
      <c r="H157" s="146"/>
      <c r="I157" s="175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2.25" customHeight="1" x14ac:dyDescent="0.2">
      <c r="A158" s="157" t="s">
        <v>160</v>
      </c>
      <c r="B158" s="146"/>
      <c r="C158" s="146"/>
      <c r="D158" s="146"/>
      <c r="E158" s="146"/>
      <c r="F158" s="146"/>
      <c r="G158" s="146"/>
      <c r="H158" s="146"/>
      <c r="I158" s="143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5.25" customHeight="1" x14ac:dyDescent="0.2">
      <c r="A159" s="202"/>
      <c r="B159" s="146"/>
      <c r="C159" s="146"/>
      <c r="D159" s="146"/>
      <c r="E159" s="146"/>
      <c r="F159" s="146"/>
      <c r="G159" s="146"/>
      <c r="H159" s="146"/>
      <c r="I159" s="143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30" customHeight="1" x14ac:dyDescent="0.2">
      <c r="A160" s="203" t="s">
        <v>161</v>
      </c>
      <c r="B160" s="146"/>
      <c r="C160" s="146"/>
      <c r="D160" s="146"/>
      <c r="E160" s="146"/>
      <c r="F160" s="146"/>
      <c r="G160" s="146"/>
      <c r="H160" s="146"/>
      <c r="I160" s="143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5" customHeight="1" x14ac:dyDescent="0.2">
      <c r="A161" s="204" t="s">
        <v>162</v>
      </c>
      <c r="B161" s="146"/>
      <c r="C161" s="146"/>
      <c r="D161" s="146"/>
      <c r="E161" s="146"/>
      <c r="F161" s="146"/>
      <c r="G161" s="146"/>
      <c r="H161" s="143"/>
      <c r="I161" s="79" t="s">
        <v>56</v>
      </c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5" customHeight="1" x14ac:dyDescent="0.2">
      <c r="A162" s="80" t="s">
        <v>10</v>
      </c>
      <c r="B162" s="198" t="s">
        <v>163</v>
      </c>
      <c r="C162" s="146"/>
      <c r="D162" s="146"/>
      <c r="E162" s="146"/>
      <c r="F162" s="146"/>
      <c r="G162" s="146"/>
      <c r="H162" s="146"/>
      <c r="I162" s="50">
        <f>I36</f>
        <v>1475.66</v>
      </c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5" customHeight="1" x14ac:dyDescent="0.2">
      <c r="A163" s="80" t="s">
        <v>13</v>
      </c>
      <c r="B163" s="198" t="s">
        <v>52</v>
      </c>
      <c r="C163" s="146"/>
      <c r="D163" s="146"/>
      <c r="E163" s="146"/>
      <c r="F163" s="146"/>
      <c r="G163" s="146"/>
      <c r="H163" s="146"/>
      <c r="I163" s="50">
        <f>I87</f>
        <v>890.53</v>
      </c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5" customHeight="1" x14ac:dyDescent="0.2">
      <c r="A164" s="80" t="s">
        <v>15</v>
      </c>
      <c r="B164" s="198" t="s">
        <v>164</v>
      </c>
      <c r="C164" s="146"/>
      <c r="D164" s="146"/>
      <c r="E164" s="146"/>
      <c r="F164" s="146"/>
      <c r="G164" s="146"/>
      <c r="H164" s="146"/>
      <c r="I164" s="50">
        <f>I96</f>
        <v>86.61</v>
      </c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5" customHeight="1" x14ac:dyDescent="0.2">
      <c r="A165" s="80" t="s">
        <v>18</v>
      </c>
      <c r="B165" s="198" t="s">
        <v>165</v>
      </c>
      <c r="C165" s="146"/>
      <c r="D165" s="146"/>
      <c r="E165" s="146"/>
      <c r="F165" s="146"/>
      <c r="G165" s="146"/>
      <c r="H165" s="146"/>
      <c r="I165" s="50">
        <f>I123</f>
        <v>216.07999999999996</v>
      </c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5" customHeight="1" x14ac:dyDescent="0.2">
      <c r="A166" s="80" t="s">
        <v>46</v>
      </c>
      <c r="B166" s="198" t="s">
        <v>166</v>
      </c>
      <c r="C166" s="146"/>
      <c r="D166" s="146"/>
      <c r="E166" s="146"/>
      <c r="F166" s="146"/>
      <c r="G166" s="146"/>
      <c r="H166" s="146"/>
      <c r="I166" s="50">
        <f>I131</f>
        <v>13.36</v>
      </c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5" customHeight="1" x14ac:dyDescent="0.2">
      <c r="A167" s="199" t="s">
        <v>167</v>
      </c>
      <c r="B167" s="146"/>
      <c r="C167" s="146"/>
      <c r="D167" s="146"/>
      <c r="E167" s="146"/>
      <c r="F167" s="146"/>
      <c r="G167" s="146"/>
      <c r="H167" s="175"/>
      <c r="I167" s="53">
        <f>SUM(I162:I166)</f>
        <v>2682.2400000000002</v>
      </c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5" customHeight="1" x14ac:dyDescent="0.2">
      <c r="A168" s="81" t="s">
        <v>48</v>
      </c>
      <c r="B168" s="198" t="s">
        <v>168</v>
      </c>
      <c r="C168" s="146"/>
      <c r="D168" s="146"/>
      <c r="E168" s="146"/>
      <c r="F168" s="146"/>
      <c r="G168" s="146"/>
      <c r="H168" s="146"/>
      <c r="I168" s="50">
        <f>I151</f>
        <v>679.92000000000007</v>
      </c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5" customHeight="1" x14ac:dyDescent="0.2">
      <c r="A169" s="199" t="s">
        <v>169</v>
      </c>
      <c r="B169" s="146"/>
      <c r="C169" s="146"/>
      <c r="D169" s="146"/>
      <c r="E169" s="146"/>
      <c r="F169" s="146"/>
      <c r="G169" s="146"/>
      <c r="H169" s="175"/>
      <c r="I169" s="53">
        <f>SUM(I167:I168)</f>
        <v>3362.1600000000003</v>
      </c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30.75" hidden="1" customHeight="1" x14ac:dyDescent="0.2">
      <c r="A170" s="200" t="s">
        <v>170</v>
      </c>
      <c r="B170" s="146"/>
      <c r="C170" s="146"/>
      <c r="D170" s="146"/>
      <c r="E170" s="146"/>
      <c r="F170" s="146"/>
      <c r="G170" s="146"/>
      <c r="H170" s="146"/>
      <c r="I170" s="143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29.25" hidden="1" customHeight="1" x14ac:dyDescent="0.2">
      <c r="A171" s="193" t="s">
        <v>171</v>
      </c>
      <c r="B171" s="146"/>
      <c r="C171" s="146"/>
      <c r="D171" s="146"/>
      <c r="E171" s="146"/>
      <c r="F171" s="146"/>
      <c r="G171" s="146"/>
      <c r="H171" s="146"/>
      <c r="I171" s="143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63" hidden="1" customHeight="1" x14ac:dyDescent="0.2">
      <c r="A172" s="201" t="s">
        <v>172</v>
      </c>
      <c r="B172" s="143"/>
      <c r="C172" s="195" t="s">
        <v>173</v>
      </c>
      <c r="D172" s="143"/>
      <c r="E172" s="82" t="s">
        <v>174</v>
      </c>
      <c r="F172" s="195" t="s">
        <v>175</v>
      </c>
      <c r="G172" s="143"/>
      <c r="H172" s="83" t="s">
        <v>176</v>
      </c>
      <c r="I172" s="83" t="s">
        <v>177</v>
      </c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4.25" hidden="1" customHeight="1" x14ac:dyDescent="0.2">
      <c r="A173" s="142" t="s">
        <v>178</v>
      </c>
      <c r="B173" s="143"/>
      <c r="C173" s="144" t="s">
        <v>179</v>
      </c>
      <c r="D173" s="143"/>
      <c r="E173" s="84"/>
      <c r="F173" s="144" t="s">
        <v>179</v>
      </c>
      <c r="G173" s="143"/>
      <c r="H173" s="85"/>
      <c r="I173" s="86" t="s">
        <v>179</v>
      </c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5.75" hidden="1" customHeight="1" x14ac:dyDescent="0.2">
      <c r="A174" s="142" t="s">
        <v>180</v>
      </c>
      <c r="B174" s="143"/>
      <c r="C174" s="144" t="s">
        <v>179</v>
      </c>
      <c r="D174" s="143"/>
      <c r="E174" s="84"/>
      <c r="F174" s="144" t="s">
        <v>179</v>
      </c>
      <c r="G174" s="143"/>
      <c r="H174" s="85"/>
      <c r="I174" s="86" t="s">
        <v>179</v>
      </c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2.75" hidden="1" customHeight="1" x14ac:dyDescent="0.2">
      <c r="A175" s="142" t="s">
        <v>181</v>
      </c>
      <c r="B175" s="143"/>
      <c r="C175" s="144" t="s">
        <v>179</v>
      </c>
      <c r="D175" s="143"/>
      <c r="E175" s="86"/>
      <c r="F175" s="144" t="s">
        <v>179</v>
      </c>
      <c r="G175" s="143"/>
      <c r="H175" s="86"/>
      <c r="I175" s="86" t="s">
        <v>179</v>
      </c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2.75" hidden="1" customHeight="1" x14ac:dyDescent="0.2">
      <c r="A176" s="145" t="s">
        <v>182</v>
      </c>
      <c r="B176" s="146"/>
      <c r="C176" s="146"/>
      <c r="D176" s="146"/>
      <c r="E176" s="146"/>
      <c r="F176" s="146"/>
      <c r="G176" s="146"/>
      <c r="H176" s="143"/>
      <c r="I176" s="86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9" hidden="1" customHeight="1" x14ac:dyDescent="0.2">
      <c r="A177" s="192"/>
      <c r="B177" s="146"/>
      <c r="C177" s="146"/>
      <c r="D177" s="146"/>
      <c r="E177" s="146"/>
      <c r="F177" s="146"/>
      <c r="G177" s="146"/>
      <c r="H177" s="146"/>
      <c r="I177" s="143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25.5" hidden="1" customHeight="1" x14ac:dyDescent="0.2">
      <c r="A178" s="193" t="s">
        <v>183</v>
      </c>
      <c r="B178" s="146"/>
      <c r="C178" s="146"/>
      <c r="D178" s="146"/>
      <c r="E178" s="146"/>
      <c r="F178" s="146"/>
      <c r="G178" s="146"/>
      <c r="H178" s="146"/>
      <c r="I178" s="143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21.75" hidden="1" customHeight="1" x14ac:dyDescent="0.2">
      <c r="A179" s="194" t="s">
        <v>184</v>
      </c>
      <c r="B179" s="146"/>
      <c r="C179" s="146"/>
      <c r="D179" s="146"/>
      <c r="E179" s="146"/>
      <c r="F179" s="146"/>
      <c r="G179" s="146"/>
      <c r="H179" s="146"/>
      <c r="I179" s="143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8" hidden="1" customHeight="1" x14ac:dyDescent="0.2">
      <c r="A180" s="195" t="s">
        <v>185</v>
      </c>
      <c r="B180" s="146"/>
      <c r="C180" s="146"/>
      <c r="D180" s="146"/>
      <c r="E180" s="146"/>
      <c r="F180" s="146"/>
      <c r="G180" s="146"/>
      <c r="H180" s="143"/>
      <c r="I180" s="87" t="s">
        <v>186</v>
      </c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2.75" hidden="1" customHeight="1" x14ac:dyDescent="0.2">
      <c r="A181" s="142" t="s">
        <v>187</v>
      </c>
      <c r="B181" s="146"/>
      <c r="C181" s="146"/>
      <c r="D181" s="146"/>
      <c r="E181" s="146"/>
      <c r="F181" s="146"/>
      <c r="G181" s="146"/>
      <c r="H181" s="143"/>
      <c r="I181" s="86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2.75" hidden="1" customHeight="1" x14ac:dyDescent="0.2">
      <c r="A182" s="142" t="s">
        <v>188</v>
      </c>
      <c r="B182" s="146"/>
      <c r="C182" s="146"/>
      <c r="D182" s="146"/>
      <c r="E182" s="146"/>
      <c r="F182" s="146"/>
      <c r="G182" s="146"/>
      <c r="H182" s="143"/>
      <c r="I182" s="86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27" hidden="1" customHeight="1" x14ac:dyDescent="0.2">
      <c r="A183" s="196" t="s">
        <v>189</v>
      </c>
      <c r="B183" s="146"/>
      <c r="C183" s="146"/>
      <c r="D183" s="146"/>
      <c r="E183" s="146"/>
      <c r="F183" s="146"/>
      <c r="G183" s="146"/>
      <c r="H183" s="143"/>
      <c r="I183" s="86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6.75" hidden="1" customHeight="1" x14ac:dyDescent="0.2">
      <c r="A184" s="197"/>
      <c r="B184" s="146"/>
      <c r="C184" s="146"/>
      <c r="D184" s="146"/>
      <c r="E184" s="146"/>
      <c r="F184" s="146"/>
      <c r="G184" s="146"/>
      <c r="H184" s="146"/>
      <c r="I184" s="143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5.75" hidden="1" customHeight="1" x14ac:dyDescent="0.2">
      <c r="A185" s="142" t="s">
        <v>190</v>
      </c>
      <c r="B185" s="146"/>
      <c r="C185" s="146"/>
      <c r="D185" s="146"/>
      <c r="E185" s="146"/>
      <c r="F185" s="146"/>
      <c r="G185" s="146"/>
      <c r="H185" s="146"/>
      <c r="I185" s="143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7.5" hidden="1" customHeight="1" x14ac:dyDescent="0.2">
      <c r="A186" s="185"/>
      <c r="B186" s="146"/>
      <c r="C186" s="146"/>
      <c r="D186" s="146"/>
      <c r="E186" s="146"/>
      <c r="F186" s="146"/>
      <c r="G186" s="146"/>
      <c r="H186" s="146"/>
      <c r="I186" s="143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5" hidden="1" customHeight="1" x14ac:dyDescent="0.2">
      <c r="A187" s="88"/>
      <c r="B187" s="88"/>
      <c r="C187" s="88"/>
      <c r="D187" s="88"/>
      <c r="E187" s="88"/>
      <c r="F187" s="88"/>
      <c r="G187" s="88"/>
      <c r="H187" s="89"/>
      <c r="I187" s="90"/>
      <c r="J187" s="6"/>
      <c r="K187" s="1"/>
      <c r="L187" s="6"/>
      <c r="M187" s="9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6.75" customHeight="1" x14ac:dyDescent="0.2">
      <c r="A188" s="186"/>
      <c r="B188" s="146"/>
      <c r="C188" s="146"/>
      <c r="D188" s="146"/>
      <c r="E188" s="146"/>
      <c r="F188" s="146"/>
      <c r="G188" s="146"/>
      <c r="H188" s="146"/>
      <c r="I188" s="143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5" customHeight="1" x14ac:dyDescent="0.2">
      <c r="A189" s="187" t="s">
        <v>191</v>
      </c>
      <c r="B189" s="146"/>
      <c r="C189" s="146"/>
      <c r="D189" s="146"/>
      <c r="E189" s="146"/>
      <c r="F189" s="146"/>
      <c r="G189" s="146"/>
      <c r="H189" s="146"/>
      <c r="I189" s="143"/>
      <c r="J189" s="6"/>
      <c r="K189" s="1"/>
      <c r="L189" s="6"/>
      <c r="M189" s="9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5" customHeight="1" x14ac:dyDescent="0.2">
      <c r="A190" s="188" t="s">
        <v>192</v>
      </c>
      <c r="B190" s="181"/>
      <c r="C190" s="181"/>
      <c r="D190" s="181"/>
      <c r="E190" s="181"/>
      <c r="F190" s="181"/>
      <c r="G190" s="182"/>
      <c r="H190" s="189" t="s">
        <v>193</v>
      </c>
      <c r="I190" s="182"/>
      <c r="J190" s="6"/>
      <c r="K190" s="1"/>
      <c r="L190" s="6"/>
      <c r="M190" s="9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5" customHeight="1" x14ac:dyDescent="0.2">
      <c r="A191" s="183"/>
      <c r="B191" s="184"/>
      <c r="C191" s="184"/>
      <c r="D191" s="184"/>
      <c r="E191" s="184"/>
      <c r="F191" s="184"/>
      <c r="G191" s="168"/>
      <c r="H191" s="183"/>
      <c r="I191" s="168"/>
      <c r="J191" s="6"/>
      <c r="K191" s="1"/>
      <c r="L191" s="6"/>
      <c r="M191" s="9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5" customHeight="1" x14ac:dyDescent="0.25">
      <c r="A192" s="173" t="s">
        <v>194</v>
      </c>
      <c r="B192" s="146"/>
      <c r="C192" s="146"/>
      <c r="D192" s="146"/>
      <c r="E192" s="146"/>
      <c r="F192" s="146"/>
      <c r="G192" s="143"/>
      <c r="H192" s="190">
        <f>I14</f>
        <v>1</v>
      </c>
      <c r="I192" s="143"/>
      <c r="J192" s="6"/>
      <c r="K192" s="1"/>
      <c r="L192" s="6"/>
      <c r="M192" s="9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6.75" customHeight="1" x14ac:dyDescent="0.2">
      <c r="A193" s="186"/>
      <c r="B193" s="146"/>
      <c r="C193" s="146"/>
      <c r="D193" s="146"/>
      <c r="E193" s="146"/>
      <c r="F193" s="146"/>
      <c r="G193" s="146"/>
      <c r="H193" s="146"/>
      <c r="I193" s="143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8.75" customHeight="1" x14ac:dyDescent="0.2">
      <c r="A194" s="173" t="s">
        <v>195</v>
      </c>
      <c r="B194" s="146"/>
      <c r="C194" s="146"/>
      <c r="D194" s="146"/>
      <c r="E194" s="146"/>
      <c r="F194" s="143"/>
      <c r="G194" s="191">
        <f>H192*I169</f>
        <v>3362.1600000000003</v>
      </c>
      <c r="H194" s="146"/>
      <c r="I194" s="143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8.25" hidden="1" customHeight="1" x14ac:dyDescent="0.25">
      <c r="A195" s="161"/>
      <c r="B195" s="162"/>
      <c r="C195" s="162"/>
      <c r="D195" s="162"/>
      <c r="E195" s="162"/>
      <c r="F195" s="162"/>
      <c r="G195" s="162"/>
      <c r="H195" s="162"/>
      <c r="I195" s="163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9.5" hidden="1" customHeight="1" x14ac:dyDescent="0.2">
      <c r="A196" s="173" t="s">
        <v>196</v>
      </c>
      <c r="B196" s="146"/>
      <c r="C196" s="146"/>
      <c r="D196" s="146"/>
      <c r="E196" s="146"/>
      <c r="F196" s="143"/>
      <c r="G196" s="164"/>
      <c r="H196" s="146"/>
      <c r="I196" s="143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8.25" hidden="1" customHeight="1" x14ac:dyDescent="0.2">
      <c r="A197" s="174"/>
      <c r="B197" s="146"/>
      <c r="C197" s="146"/>
      <c r="D197" s="146"/>
      <c r="E197" s="146"/>
      <c r="F197" s="146"/>
      <c r="G197" s="146"/>
      <c r="H197" s="146"/>
      <c r="I197" s="175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31.5" hidden="1" customHeight="1" x14ac:dyDescent="0.2">
      <c r="A198" s="173" t="s">
        <v>197</v>
      </c>
      <c r="B198" s="146"/>
      <c r="C198" s="146"/>
      <c r="D198" s="146"/>
      <c r="E198" s="146"/>
      <c r="F198" s="143"/>
      <c r="G198" s="176">
        <f>G196*G194</f>
        <v>0</v>
      </c>
      <c r="H198" s="146"/>
      <c r="I198" s="143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8.25" customHeight="1" x14ac:dyDescent="0.2">
      <c r="A199" s="177"/>
      <c r="B199" s="146"/>
      <c r="C199" s="146"/>
      <c r="D199" s="146"/>
      <c r="E199" s="146"/>
      <c r="F199" s="146"/>
      <c r="G199" s="146"/>
      <c r="H199" s="146"/>
      <c r="I199" s="143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2" customHeight="1" x14ac:dyDescent="0.2">
      <c r="A200" s="178" t="s">
        <v>198</v>
      </c>
      <c r="B200" s="162"/>
      <c r="C200" s="162"/>
      <c r="D200" s="162"/>
      <c r="E200" s="162"/>
      <c r="F200" s="162"/>
      <c r="G200" s="162"/>
      <c r="H200" s="162"/>
      <c r="I200" s="179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2" customHeight="1" x14ac:dyDescent="0.2">
      <c r="A201" s="92"/>
      <c r="B201" s="1"/>
      <c r="C201" s="1"/>
      <c r="D201" s="1"/>
      <c r="E201" s="1"/>
      <c r="F201" s="1"/>
      <c r="G201" s="1"/>
      <c r="H201" s="1"/>
      <c r="I201" s="93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2" customHeight="1" x14ac:dyDescent="0.2">
      <c r="A202" s="180" t="s">
        <v>199</v>
      </c>
      <c r="B202" s="181"/>
      <c r="C202" s="181"/>
      <c r="D202" s="182"/>
      <c r="E202" s="165" t="s">
        <v>200</v>
      </c>
      <c r="F202" s="167" t="s">
        <v>201</v>
      </c>
      <c r="G202" s="169" t="s">
        <v>202</v>
      </c>
      <c r="H202" s="143"/>
      <c r="I202" s="170" t="s">
        <v>203</v>
      </c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2" customHeight="1" x14ac:dyDescent="0.2">
      <c r="A203" s="183"/>
      <c r="B203" s="184"/>
      <c r="C203" s="184"/>
      <c r="D203" s="168"/>
      <c r="E203" s="166"/>
      <c r="F203" s="168"/>
      <c r="G203" s="64" t="s">
        <v>204</v>
      </c>
      <c r="H203" s="64" t="s">
        <v>205</v>
      </c>
      <c r="I203" s="166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2" customHeight="1" x14ac:dyDescent="0.2">
      <c r="A204" s="171" t="s">
        <v>206</v>
      </c>
      <c r="B204" s="146"/>
      <c r="C204" s="146"/>
      <c r="D204" s="143"/>
      <c r="E204" s="94" t="s">
        <v>207</v>
      </c>
      <c r="F204" s="95">
        <v>2</v>
      </c>
      <c r="G204" s="96">
        <v>33.97</v>
      </c>
      <c r="H204" s="97">
        <f t="shared" ref="H204:H205" si="5">G204*F204</f>
        <v>67.94</v>
      </c>
      <c r="I204" s="98">
        <f t="shared" ref="I204:I205" si="6">ROUND(H204/12,2)</f>
        <v>5.66</v>
      </c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2" customHeight="1" x14ac:dyDescent="0.2">
      <c r="A205" s="171" t="s">
        <v>208</v>
      </c>
      <c r="B205" s="146"/>
      <c r="C205" s="146"/>
      <c r="D205" s="143"/>
      <c r="E205" s="94" t="s">
        <v>207</v>
      </c>
      <c r="F205" s="95">
        <v>4</v>
      </c>
      <c r="G205" s="96">
        <v>23.11</v>
      </c>
      <c r="H205" s="97">
        <f t="shared" si="5"/>
        <v>92.44</v>
      </c>
      <c r="I205" s="98">
        <f t="shared" si="6"/>
        <v>7.7</v>
      </c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2" customHeight="1" x14ac:dyDescent="0.2">
      <c r="A206" s="172" t="s">
        <v>209</v>
      </c>
      <c r="B206" s="146"/>
      <c r="C206" s="146"/>
      <c r="D206" s="143"/>
      <c r="E206" s="99"/>
      <c r="F206" s="100"/>
      <c r="G206" s="101"/>
      <c r="H206" s="102">
        <f t="shared" ref="H206:I206" si="7">SUM(H204:H205)</f>
        <v>160.38</v>
      </c>
      <c r="I206" s="102">
        <f t="shared" si="7"/>
        <v>13.36</v>
      </c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2" customHeight="1" x14ac:dyDescent="0.2">
      <c r="A207" s="103"/>
      <c r="B207" s="104"/>
      <c r="C207" s="104"/>
      <c r="D207" s="104"/>
      <c r="E207" s="104"/>
      <c r="F207" s="104"/>
      <c r="G207" s="104"/>
      <c r="H207" s="104"/>
      <c r="I207" s="105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2" customHeight="1" x14ac:dyDescent="0.2">
      <c r="A208" s="106" t="s">
        <v>210</v>
      </c>
      <c r="B208" s="107"/>
      <c r="C208" s="107"/>
      <c r="D208" s="107"/>
      <c r="E208" s="107"/>
      <c r="F208" s="107"/>
      <c r="G208" s="107"/>
      <c r="H208" s="107"/>
      <c r="I208" s="108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2" customHeight="1" x14ac:dyDescent="0.2">
      <c r="A209" s="109"/>
      <c r="B209" s="110"/>
      <c r="C209" s="110"/>
      <c r="D209" s="110"/>
      <c r="E209" s="110"/>
      <c r="F209" s="110"/>
      <c r="G209" s="110"/>
      <c r="H209" s="110"/>
      <c r="I209" s="11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2" customHeight="1" x14ac:dyDescent="0.2">
      <c r="A210" s="1"/>
      <c r="B210" s="1"/>
      <c r="C210" s="1"/>
      <c r="D210" s="1"/>
      <c r="E210" s="1"/>
      <c r="F210" s="1"/>
      <c r="G210" s="1"/>
      <c r="H210" s="1"/>
      <c r="I210" s="2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2" customHeight="1" x14ac:dyDescent="0.2">
      <c r="A211" s="1"/>
      <c r="B211" s="1"/>
      <c r="C211" s="1"/>
      <c r="D211" s="1"/>
      <c r="E211" s="1"/>
      <c r="F211" s="1"/>
      <c r="G211" s="1"/>
      <c r="H211" s="1"/>
      <c r="I211" s="2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2" customHeight="1" x14ac:dyDescent="0.2">
      <c r="A212" s="1"/>
      <c r="B212" s="1"/>
      <c r="C212" s="1"/>
      <c r="D212" s="1"/>
      <c r="E212" s="1"/>
      <c r="F212" s="1"/>
      <c r="G212" s="1"/>
      <c r="H212" s="1"/>
      <c r="I212" s="2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2" customHeight="1" x14ac:dyDescent="0.2">
      <c r="A213" s="1"/>
      <c r="B213" s="1"/>
      <c r="C213" s="1"/>
      <c r="D213" s="1"/>
      <c r="E213" s="1"/>
      <c r="F213" s="1"/>
      <c r="G213" s="1"/>
      <c r="H213" s="1"/>
      <c r="I213" s="2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2" customHeight="1" x14ac:dyDescent="0.2">
      <c r="A214" s="1"/>
      <c r="B214" s="1"/>
      <c r="C214" s="1"/>
      <c r="D214" s="1"/>
      <c r="E214" s="1"/>
      <c r="F214" s="1"/>
      <c r="G214" s="1"/>
      <c r="H214" s="1"/>
      <c r="I214" s="2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2" customHeight="1" x14ac:dyDescent="0.2">
      <c r="A215" s="1"/>
      <c r="B215" s="1"/>
      <c r="C215" s="1"/>
      <c r="D215" s="1"/>
      <c r="E215" s="1"/>
      <c r="F215" s="1"/>
      <c r="G215" s="1"/>
      <c r="H215" s="1"/>
      <c r="I215" s="2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2" customHeight="1" x14ac:dyDescent="0.2">
      <c r="A216" s="1"/>
      <c r="B216" s="1"/>
      <c r="C216" s="1"/>
      <c r="D216" s="1"/>
      <c r="E216" s="1"/>
      <c r="F216" s="1"/>
      <c r="G216" s="1"/>
      <c r="H216" s="1"/>
      <c r="I216" s="2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2" customHeight="1" x14ac:dyDescent="0.2">
      <c r="A217" s="1"/>
      <c r="B217" s="1"/>
      <c r="C217" s="1"/>
      <c r="D217" s="1"/>
      <c r="E217" s="1"/>
      <c r="F217" s="1"/>
      <c r="G217" s="1"/>
      <c r="H217" s="1"/>
      <c r="I217" s="2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2" customHeight="1" x14ac:dyDescent="0.2">
      <c r="A218" s="1"/>
      <c r="B218" s="1"/>
      <c r="C218" s="1"/>
      <c r="D218" s="1"/>
      <c r="E218" s="1"/>
      <c r="F218" s="1"/>
      <c r="G218" s="1"/>
      <c r="H218" s="1"/>
      <c r="I218" s="2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2" customHeight="1" x14ac:dyDescent="0.2">
      <c r="A219" s="1"/>
      <c r="B219" s="1"/>
      <c r="C219" s="1"/>
      <c r="D219" s="1"/>
      <c r="E219" s="1"/>
      <c r="F219" s="1"/>
      <c r="G219" s="1"/>
      <c r="H219" s="1"/>
      <c r="I219" s="2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2" customHeight="1" x14ac:dyDescent="0.2">
      <c r="A220" s="1"/>
      <c r="B220" s="1"/>
      <c r="C220" s="1"/>
      <c r="D220" s="1"/>
      <c r="E220" s="1"/>
      <c r="F220" s="1"/>
      <c r="G220" s="1"/>
      <c r="H220" s="1"/>
      <c r="I220" s="2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2" customHeight="1" x14ac:dyDescent="0.2">
      <c r="A221" s="1"/>
      <c r="B221" s="1"/>
      <c r="C221" s="1"/>
      <c r="D221" s="1"/>
      <c r="E221" s="1"/>
      <c r="F221" s="1"/>
      <c r="G221" s="1"/>
      <c r="H221" s="1"/>
      <c r="I221" s="2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2" customHeight="1" x14ac:dyDescent="0.2">
      <c r="A222" s="1"/>
      <c r="B222" s="1"/>
      <c r="C222" s="1"/>
      <c r="D222" s="1"/>
      <c r="E222" s="1"/>
      <c r="F222" s="1"/>
      <c r="G222" s="1"/>
      <c r="H222" s="1"/>
      <c r="I222" s="2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2" customHeight="1" x14ac:dyDescent="0.2">
      <c r="A223" s="1"/>
      <c r="B223" s="1"/>
      <c r="C223" s="1"/>
      <c r="D223" s="1"/>
      <c r="E223" s="1"/>
      <c r="F223" s="1"/>
      <c r="G223" s="1"/>
      <c r="H223" s="1"/>
      <c r="I223" s="2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2" customHeight="1" x14ac:dyDescent="0.2">
      <c r="A224" s="1"/>
      <c r="B224" s="1"/>
      <c r="C224" s="1"/>
      <c r="D224" s="1"/>
      <c r="E224" s="1"/>
      <c r="F224" s="1"/>
      <c r="G224" s="1"/>
      <c r="H224" s="1"/>
      <c r="I224" s="2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2" customHeight="1" x14ac:dyDescent="0.2">
      <c r="A225" s="1"/>
      <c r="B225" s="1"/>
      <c r="C225" s="1"/>
      <c r="D225" s="1"/>
      <c r="E225" s="1"/>
      <c r="F225" s="1"/>
      <c r="G225" s="1"/>
      <c r="H225" s="1"/>
      <c r="I225" s="2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2" customHeight="1" x14ac:dyDescent="0.2">
      <c r="A226" s="1"/>
      <c r="B226" s="1"/>
      <c r="C226" s="1"/>
      <c r="D226" s="1"/>
      <c r="E226" s="1"/>
      <c r="F226" s="1"/>
      <c r="G226" s="1"/>
      <c r="H226" s="1"/>
      <c r="I226" s="2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2" customHeight="1" x14ac:dyDescent="0.2">
      <c r="A227" s="1"/>
      <c r="B227" s="1"/>
      <c r="C227" s="1"/>
      <c r="D227" s="1"/>
      <c r="E227" s="1"/>
      <c r="F227" s="1"/>
      <c r="G227" s="1"/>
      <c r="H227" s="1"/>
      <c r="I227" s="2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2" customHeight="1" x14ac:dyDescent="0.2">
      <c r="A228" s="1"/>
      <c r="B228" s="1"/>
      <c r="C228" s="1"/>
      <c r="D228" s="1"/>
      <c r="E228" s="1"/>
      <c r="F228" s="1"/>
      <c r="G228" s="1"/>
      <c r="H228" s="1"/>
      <c r="I228" s="2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2" customHeight="1" x14ac:dyDescent="0.2">
      <c r="A229" s="1"/>
      <c r="B229" s="1"/>
      <c r="C229" s="1"/>
      <c r="D229" s="1"/>
      <c r="E229" s="1"/>
      <c r="F229" s="1"/>
      <c r="G229" s="1"/>
      <c r="H229" s="1"/>
      <c r="I229" s="2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2" customHeight="1" x14ac:dyDescent="0.2">
      <c r="A230" s="1"/>
      <c r="B230" s="1"/>
      <c r="C230" s="1"/>
      <c r="D230" s="1"/>
      <c r="E230" s="1"/>
      <c r="F230" s="1"/>
      <c r="G230" s="1"/>
      <c r="H230" s="1"/>
      <c r="I230" s="2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2" customHeight="1" x14ac:dyDescent="0.2">
      <c r="A231" s="1"/>
      <c r="B231" s="1"/>
      <c r="C231" s="1"/>
      <c r="D231" s="1"/>
      <c r="E231" s="1"/>
      <c r="F231" s="1"/>
      <c r="G231" s="1"/>
      <c r="H231" s="1"/>
      <c r="I231" s="2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2" customHeight="1" x14ac:dyDescent="0.2">
      <c r="A232" s="1"/>
      <c r="B232" s="1"/>
      <c r="C232" s="1"/>
      <c r="D232" s="1"/>
      <c r="E232" s="1"/>
      <c r="F232" s="1"/>
      <c r="G232" s="1"/>
      <c r="H232" s="1"/>
      <c r="I232" s="2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2" customHeight="1" x14ac:dyDescent="0.2">
      <c r="A233" s="1"/>
      <c r="B233" s="1"/>
      <c r="C233" s="1"/>
      <c r="D233" s="1"/>
      <c r="E233" s="1"/>
      <c r="F233" s="1"/>
      <c r="G233" s="1"/>
      <c r="H233" s="1"/>
      <c r="I233" s="2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2" customHeight="1" x14ac:dyDescent="0.2">
      <c r="A234" s="1"/>
      <c r="B234" s="1"/>
      <c r="C234" s="1"/>
      <c r="D234" s="1"/>
      <c r="E234" s="1"/>
      <c r="F234" s="1"/>
      <c r="G234" s="1"/>
      <c r="H234" s="1"/>
      <c r="I234" s="2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2" customHeight="1" x14ac:dyDescent="0.2">
      <c r="A235" s="1"/>
      <c r="B235" s="1"/>
      <c r="C235" s="1"/>
      <c r="D235" s="1"/>
      <c r="E235" s="1"/>
      <c r="F235" s="1"/>
      <c r="G235" s="1"/>
      <c r="H235" s="1"/>
      <c r="I235" s="2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2" customHeight="1" x14ac:dyDescent="0.2">
      <c r="A236" s="1"/>
      <c r="B236" s="1"/>
      <c r="C236" s="1"/>
      <c r="D236" s="1"/>
      <c r="E236" s="1"/>
      <c r="F236" s="1"/>
      <c r="G236" s="1"/>
      <c r="H236" s="1"/>
      <c r="I236" s="2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2" customHeight="1" x14ac:dyDescent="0.2">
      <c r="A237" s="1"/>
      <c r="B237" s="1"/>
      <c r="C237" s="1"/>
      <c r="D237" s="1"/>
      <c r="E237" s="1"/>
      <c r="F237" s="1"/>
      <c r="G237" s="1"/>
      <c r="H237" s="1"/>
      <c r="I237" s="2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2" customHeight="1" x14ac:dyDescent="0.2">
      <c r="A238" s="1"/>
      <c r="B238" s="1"/>
      <c r="C238" s="1"/>
      <c r="D238" s="1"/>
      <c r="E238" s="1"/>
      <c r="F238" s="1"/>
      <c r="G238" s="1"/>
      <c r="H238" s="1"/>
      <c r="I238" s="2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2" customHeight="1" x14ac:dyDescent="0.2">
      <c r="A239" s="1"/>
      <c r="B239" s="1"/>
      <c r="C239" s="1"/>
      <c r="D239" s="1"/>
      <c r="E239" s="1"/>
      <c r="F239" s="1"/>
      <c r="G239" s="1"/>
      <c r="H239" s="1"/>
      <c r="I239" s="2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2" customHeight="1" x14ac:dyDescent="0.2">
      <c r="A240" s="1"/>
      <c r="B240" s="1"/>
      <c r="C240" s="1"/>
      <c r="D240" s="1"/>
      <c r="E240" s="1"/>
      <c r="F240" s="1"/>
      <c r="G240" s="1"/>
      <c r="H240" s="1"/>
      <c r="I240" s="2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2" customHeight="1" x14ac:dyDescent="0.2">
      <c r="A241" s="1"/>
      <c r="B241" s="1"/>
      <c r="C241" s="1"/>
      <c r="D241" s="1"/>
      <c r="E241" s="1"/>
      <c r="F241" s="1"/>
      <c r="G241" s="1"/>
      <c r="H241" s="1"/>
      <c r="I241" s="2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2" customHeight="1" x14ac:dyDescent="0.2">
      <c r="A242" s="1"/>
      <c r="B242" s="1"/>
      <c r="C242" s="1"/>
      <c r="D242" s="1"/>
      <c r="E242" s="1"/>
      <c r="F242" s="1"/>
      <c r="G242" s="1"/>
      <c r="H242" s="1"/>
      <c r="I242" s="2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2" customHeight="1" x14ac:dyDescent="0.2">
      <c r="A243" s="1"/>
      <c r="B243" s="1"/>
      <c r="C243" s="1"/>
      <c r="D243" s="1"/>
      <c r="E243" s="1"/>
      <c r="F243" s="1"/>
      <c r="G243" s="1"/>
      <c r="H243" s="1"/>
      <c r="I243" s="2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2" customHeight="1" x14ac:dyDescent="0.2">
      <c r="A244" s="1"/>
      <c r="B244" s="1"/>
      <c r="C244" s="1"/>
      <c r="D244" s="1"/>
      <c r="E244" s="1"/>
      <c r="F244" s="1"/>
      <c r="G244" s="1"/>
      <c r="H244" s="1"/>
      <c r="I244" s="2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2" customHeight="1" x14ac:dyDescent="0.2">
      <c r="A245" s="1"/>
      <c r="B245" s="1"/>
      <c r="C245" s="1"/>
      <c r="D245" s="1"/>
      <c r="E245" s="1"/>
      <c r="F245" s="1"/>
      <c r="G245" s="1"/>
      <c r="H245" s="1"/>
      <c r="I245" s="2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2" customHeight="1" x14ac:dyDescent="0.2">
      <c r="A246" s="1"/>
      <c r="B246" s="1"/>
      <c r="C246" s="1"/>
      <c r="D246" s="1"/>
      <c r="E246" s="1"/>
      <c r="F246" s="1"/>
      <c r="G246" s="1"/>
      <c r="H246" s="1"/>
      <c r="I246" s="2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2" customHeight="1" x14ac:dyDescent="0.2">
      <c r="A247" s="1"/>
      <c r="B247" s="1"/>
      <c r="C247" s="1"/>
      <c r="D247" s="1"/>
      <c r="E247" s="1"/>
      <c r="F247" s="1"/>
      <c r="G247" s="1"/>
      <c r="H247" s="1"/>
      <c r="I247" s="2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2" customHeight="1" x14ac:dyDescent="0.2">
      <c r="A248" s="1"/>
      <c r="B248" s="1"/>
      <c r="C248" s="1"/>
      <c r="D248" s="1"/>
      <c r="E248" s="1"/>
      <c r="F248" s="1"/>
      <c r="G248" s="1"/>
      <c r="H248" s="1"/>
      <c r="I248" s="2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2" customHeight="1" x14ac:dyDescent="0.2">
      <c r="A249" s="1"/>
      <c r="B249" s="1"/>
      <c r="C249" s="1"/>
      <c r="D249" s="1"/>
      <c r="E249" s="1"/>
      <c r="F249" s="1"/>
      <c r="G249" s="1"/>
      <c r="H249" s="1"/>
      <c r="I249" s="2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2" customHeight="1" x14ac:dyDescent="0.2">
      <c r="A250" s="1"/>
      <c r="B250" s="1"/>
      <c r="C250" s="1"/>
      <c r="D250" s="1"/>
      <c r="E250" s="1"/>
      <c r="F250" s="1"/>
      <c r="G250" s="1"/>
      <c r="H250" s="1"/>
      <c r="I250" s="2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2" customHeight="1" x14ac:dyDescent="0.2">
      <c r="A251" s="1"/>
      <c r="B251" s="1"/>
      <c r="C251" s="1"/>
      <c r="D251" s="1"/>
      <c r="E251" s="1"/>
      <c r="F251" s="1"/>
      <c r="G251" s="1"/>
      <c r="H251" s="1"/>
      <c r="I251" s="2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2" customHeight="1" x14ac:dyDescent="0.2">
      <c r="A252" s="1"/>
      <c r="B252" s="1"/>
      <c r="C252" s="1"/>
      <c r="D252" s="1"/>
      <c r="E252" s="1"/>
      <c r="F252" s="1"/>
      <c r="G252" s="1"/>
      <c r="H252" s="1"/>
      <c r="I252" s="2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2" customHeight="1" x14ac:dyDescent="0.2">
      <c r="A253" s="1"/>
      <c r="B253" s="1"/>
      <c r="C253" s="1"/>
      <c r="D253" s="1"/>
      <c r="E253" s="1"/>
      <c r="F253" s="1"/>
      <c r="G253" s="1"/>
      <c r="H253" s="1"/>
      <c r="I253" s="2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2" customHeight="1" x14ac:dyDescent="0.2">
      <c r="A254" s="1"/>
      <c r="B254" s="1"/>
      <c r="C254" s="1"/>
      <c r="D254" s="1"/>
      <c r="E254" s="1"/>
      <c r="F254" s="1"/>
      <c r="G254" s="1"/>
      <c r="H254" s="1"/>
      <c r="I254" s="2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2" customHeight="1" x14ac:dyDescent="0.2">
      <c r="A255" s="1"/>
      <c r="B255" s="1"/>
      <c r="C255" s="1"/>
      <c r="D255" s="1"/>
      <c r="E255" s="1"/>
      <c r="F255" s="1"/>
      <c r="G255" s="1"/>
      <c r="H255" s="1"/>
      <c r="I255" s="2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2" customHeight="1" x14ac:dyDescent="0.2">
      <c r="A256" s="1"/>
      <c r="B256" s="1"/>
      <c r="C256" s="1"/>
      <c r="D256" s="1"/>
      <c r="E256" s="1"/>
      <c r="F256" s="1"/>
      <c r="G256" s="1"/>
      <c r="H256" s="1"/>
      <c r="I256" s="2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2" customHeight="1" x14ac:dyDescent="0.2">
      <c r="A257" s="1"/>
      <c r="B257" s="1"/>
      <c r="C257" s="1"/>
      <c r="D257" s="1"/>
      <c r="E257" s="1"/>
      <c r="F257" s="1"/>
      <c r="G257" s="1"/>
      <c r="H257" s="1"/>
      <c r="I257" s="2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2" customHeight="1" x14ac:dyDescent="0.2">
      <c r="A258" s="1"/>
      <c r="B258" s="1"/>
      <c r="C258" s="1"/>
      <c r="D258" s="1"/>
      <c r="E258" s="1"/>
      <c r="F258" s="1"/>
      <c r="G258" s="1"/>
      <c r="H258" s="1"/>
      <c r="I258" s="2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2" customHeight="1" x14ac:dyDescent="0.2">
      <c r="A259" s="1"/>
      <c r="B259" s="1"/>
      <c r="C259" s="1"/>
      <c r="D259" s="1"/>
      <c r="E259" s="1"/>
      <c r="F259" s="1"/>
      <c r="G259" s="1"/>
      <c r="H259" s="1"/>
      <c r="I259" s="2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2" customHeight="1" x14ac:dyDescent="0.2">
      <c r="A260" s="1"/>
      <c r="B260" s="1"/>
      <c r="C260" s="1"/>
      <c r="D260" s="1"/>
      <c r="E260" s="1"/>
      <c r="F260" s="1"/>
      <c r="G260" s="1"/>
      <c r="H260" s="1"/>
      <c r="I260" s="2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2" customHeight="1" x14ac:dyDescent="0.2">
      <c r="A261" s="1"/>
      <c r="B261" s="1"/>
      <c r="C261" s="1"/>
      <c r="D261" s="1"/>
      <c r="E261" s="1"/>
      <c r="F261" s="1"/>
      <c r="G261" s="1"/>
      <c r="H261" s="1"/>
      <c r="I261" s="2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2" customHeight="1" x14ac:dyDescent="0.2">
      <c r="A262" s="1"/>
      <c r="B262" s="1"/>
      <c r="C262" s="1"/>
      <c r="D262" s="1"/>
      <c r="E262" s="1"/>
      <c r="F262" s="1"/>
      <c r="G262" s="1"/>
      <c r="H262" s="1"/>
      <c r="I262" s="2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2" customHeight="1" x14ac:dyDescent="0.2">
      <c r="A263" s="1"/>
      <c r="B263" s="1"/>
      <c r="C263" s="1"/>
      <c r="D263" s="1"/>
      <c r="E263" s="1"/>
      <c r="F263" s="1"/>
      <c r="G263" s="1"/>
      <c r="H263" s="1"/>
      <c r="I263" s="2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2" customHeight="1" x14ac:dyDescent="0.2">
      <c r="A264" s="1"/>
      <c r="B264" s="1"/>
      <c r="C264" s="1"/>
      <c r="D264" s="1"/>
      <c r="E264" s="1"/>
      <c r="F264" s="1"/>
      <c r="G264" s="1"/>
      <c r="H264" s="1"/>
      <c r="I264" s="2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2" customHeight="1" x14ac:dyDescent="0.2">
      <c r="A265" s="1"/>
      <c r="B265" s="1"/>
      <c r="C265" s="1"/>
      <c r="D265" s="1"/>
      <c r="E265" s="1"/>
      <c r="F265" s="1"/>
      <c r="G265" s="1"/>
      <c r="H265" s="1"/>
      <c r="I265" s="2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2" customHeight="1" x14ac:dyDescent="0.2">
      <c r="A266" s="1"/>
      <c r="B266" s="1"/>
      <c r="C266" s="1"/>
      <c r="D266" s="1"/>
      <c r="E266" s="1"/>
      <c r="F266" s="1"/>
      <c r="G266" s="1"/>
      <c r="H266" s="1"/>
      <c r="I266" s="2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2" customHeight="1" x14ac:dyDescent="0.2">
      <c r="A267" s="1"/>
      <c r="B267" s="1"/>
      <c r="C267" s="1"/>
      <c r="D267" s="1"/>
      <c r="E267" s="1"/>
      <c r="F267" s="1"/>
      <c r="G267" s="1"/>
      <c r="H267" s="1"/>
      <c r="I267" s="2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2" customHeight="1" x14ac:dyDescent="0.2">
      <c r="A268" s="1"/>
      <c r="B268" s="1"/>
      <c r="C268" s="1"/>
      <c r="D268" s="1"/>
      <c r="E268" s="1"/>
      <c r="F268" s="1"/>
      <c r="G268" s="1"/>
      <c r="H268" s="1"/>
      <c r="I268" s="2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2" customHeight="1" x14ac:dyDescent="0.2">
      <c r="A269" s="1"/>
      <c r="B269" s="1"/>
      <c r="C269" s="1"/>
      <c r="D269" s="1"/>
      <c r="E269" s="1"/>
      <c r="F269" s="1"/>
      <c r="G269" s="1"/>
      <c r="H269" s="1"/>
      <c r="I269" s="2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2" customHeight="1" x14ac:dyDescent="0.2">
      <c r="A270" s="1"/>
      <c r="B270" s="1"/>
      <c r="C270" s="1"/>
      <c r="D270" s="1"/>
      <c r="E270" s="1"/>
      <c r="F270" s="1"/>
      <c r="G270" s="1"/>
      <c r="H270" s="1"/>
      <c r="I270" s="2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2" customHeight="1" x14ac:dyDescent="0.2">
      <c r="A271" s="1"/>
      <c r="B271" s="1"/>
      <c r="C271" s="1"/>
      <c r="D271" s="1"/>
      <c r="E271" s="1"/>
      <c r="F271" s="1"/>
      <c r="G271" s="1"/>
      <c r="H271" s="1"/>
      <c r="I271" s="2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2" customHeight="1" x14ac:dyDescent="0.2">
      <c r="A272" s="1"/>
      <c r="B272" s="1"/>
      <c r="C272" s="1"/>
      <c r="D272" s="1"/>
      <c r="E272" s="1"/>
      <c r="F272" s="1"/>
      <c r="G272" s="1"/>
      <c r="H272" s="1"/>
      <c r="I272" s="2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2" customHeight="1" x14ac:dyDescent="0.2">
      <c r="A273" s="1"/>
      <c r="B273" s="1"/>
      <c r="C273" s="1"/>
      <c r="D273" s="1"/>
      <c r="E273" s="1"/>
      <c r="F273" s="1"/>
      <c r="G273" s="1"/>
      <c r="H273" s="1"/>
      <c r="I273" s="2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2" customHeight="1" x14ac:dyDescent="0.2">
      <c r="A274" s="1"/>
      <c r="B274" s="1"/>
      <c r="C274" s="1"/>
      <c r="D274" s="1"/>
      <c r="E274" s="1"/>
      <c r="F274" s="1"/>
      <c r="G274" s="1"/>
      <c r="H274" s="1"/>
      <c r="I274" s="2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2" customHeight="1" x14ac:dyDescent="0.2">
      <c r="A275" s="1"/>
      <c r="B275" s="1"/>
      <c r="C275" s="1"/>
      <c r="D275" s="1"/>
      <c r="E275" s="1"/>
      <c r="F275" s="1"/>
      <c r="G275" s="1"/>
      <c r="H275" s="1"/>
      <c r="I275" s="2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2" customHeight="1" x14ac:dyDescent="0.2">
      <c r="A276" s="1"/>
      <c r="B276" s="1"/>
      <c r="C276" s="1"/>
      <c r="D276" s="1"/>
      <c r="E276" s="1"/>
      <c r="F276" s="1"/>
      <c r="G276" s="1"/>
      <c r="H276" s="1"/>
      <c r="I276" s="2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2" customHeight="1" x14ac:dyDescent="0.2">
      <c r="A277" s="1"/>
      <c r="B277" s="1"/>
      <c r="C277" s="1"/>
      <c r="D277" s="1"/>
      <c r="E277" s="1"/>
      <c r="F277" s="1"/>
      <c r="G277" s="1"/>
      <c r="H277" s="1"/>
      <c r="I277" s="2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2" customHeight="1" x14ac:dyDescent="0.2">
      <c r="A278" s="1"/>
      <c r="B278" s="1"/>
      <c r="C278" s="1"/>
      <c r="D278" s="1"/>
      <c r="E278" s="1"/>
      <c r="F278" s="1"/>
      <c r="G278" s="1"/>
      <c r="H278" s="1"/>
      <c r="I278" s="2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2" customHeight="1" x14ac:dyDescent="0.2">
      <c r="A279" s="1"/>
      <c r="B279" s="1"/>
      <c r="C279" s="1"/>
      <c r="D279" s="1"/>
      <c r="E279" s="1"/>
      <c r="F279" s="1"/>
      <c r="G279" s="1"/>
      <c r="H279" s="1"/>
      <c r="I279" s="2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2" customHeight="1" x14ac:dyDescent="0.2">
      <c r="A280" s="1"/>
      <c r="B280" s="1"/>
      <c r="C280" s="1"/>
      <c r="D280" s="1"/>
      <c r="E280" s="1"/>
      <c r="F280" s="1"/>
      <c r="G280" s="1"/>
      <c r="H280" s="1"/>
      <c r="I280" s="2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2" customHeight="1" x14ac:dyDescent="0.2">
      <c r="A281" s="1"/>
      <c r="B281" s="1"/>
      <c r="C281" s="1"/>
      <c r="D281" s="1"/>
      <c r="E281" s="1"/>
      <c r="F281" s="1"/>
      <c r="G281" s="1"/>
      <c r="H281" s="1"/>
      <c r="I281" s="2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2" customHeight="1" x14ac:dyDescent="0.2">
      <c r="A282" s="1"/>
      <c r="B282" s="1"/>
      <c r="C282" s="1"/>
      <c r="D282" s="1"/>
      <c r="E282" s="1"/>
      <c r="F282" s="1"/>
      <c r="G282" s="1"/>
      <c r="H282" s="1"/>
      <c r="I282" s="2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2" customHeight="1" x14ac:dyDescent="0.2">
      <c r="A283" s="1"/>
      <c r="B283" s="1"/>
      <c r="C283" s="1"/>
      <c r="D283" s="1"/>
      <c r="E283" s="1"/>
      <c r="F283" s="1"/>
      <c r="G283" s="1"/>
      <c r="H283" s="1"/>
      <c r="I283" s="2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2" customHeight="1" x14ac:dyDescent="0.2">
      <c r="A284" s="1"/>
      <c r="B284" s="1"/>
      <c r="C284" s="1"/>
      <c r="D284" s="1"/>
      <c r="E284" s="1"/>
      <c r="F284" s="1"/>
      <c r="G284" s="1"/>
      <c r="H284" s="1"/>
      <c r="I284" s="2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2" customHeight="1" x14ac:dyDescent="0.2">
      <c r="A285" s="1"/>
      <c r="B285" s="1"/>
      <c r="C285" s="1"/>
      <c r="D285" s="1"/>
      <c r="E285" s="1"/>
      <c r="F285" s="1"/>
      <c r="G285" s="1"/>
      <c r="H285" s="1"/>
      <c r="I285" s="2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2" customHeight="1" x14ac:dyDescent="0.2">
      <c r="A286" s="1"/>
      <c r="B286" s="1"/>
      <c r="C286" s="1"/>
      <c r="D286" s="1"/>
      <c r="E286" s="1"/>
      <c r="F286" s="1"/>
      <c r="G286" s="1"/>
      <c r="H286" s="1"/>
      <c r="I286" s="2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2" customHeight="1" x14ac:dyDescent="0.2">
      <c r="A287" s="1"/>
      <c r="B287" s="1"/>
      <c r="C287" s="1"/>
      <c r="D287" s="1"/>
      <c r="E287" s="1"/>
      <c r="F287" s="1"/>
      <c r="G287" s="1"/>
      <c r="H287" s="1"/>
      <c r="I287" s="2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2" customHeight="1" x14ac:dyDescent="0.2">
      <c r="A288" s="1"/>
      <c r="B288" s="1"/>
      <c r="C288" s="1"/>
      <c r="D288" s="1"/>
      <c r="E288" s="1"/>
      <c r="F288" s="1"/>
      <c r="G288" s="1"/>
      <c r="H288" s="1"/>
      <c r="I288" s="2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2" customHeight="1" x14ac:dyDescent="0.2">
      <c r="A289" s="1"/>
      <c r="B289" s="1"/>
      <c r="C289" s="1"/>
      <c r="D289" s="1"/>
      <c r="E289" s="1"/>
      <c r="F289" s="1"/>
      <c r="G289" s="1"/>
      <c r="H289" s="1"/>
      <c r="I289" s="2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2" customHeight="1" x14ac:dyDescent="0.2">
      <c r="A290" s="1"/>
      <c r="B290" s="1"/>
      <c r="C290" s="1"/>
      <c r="D290" s="1"/>
      <c r="E290" s="1"/>
      <c r="F290" s="1"/>
      <c r="G290" s="1"/>
      <c r="H290" s="1"/>
      <c r="I290" s="2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2" customHeight="1" x14ac:dyDescent="0.2">
      <c r="A291" s="1"/>
      <c r="B291" s="1"/>
      <c r="C291" s="1"/>
      <c r="D291" s="1"/>
      <c r="E291" s="1"/>
      <c r="F291" s="1"/>
      <c r="G291" s="1"/>
      <c r="H291" s="1"/>
      <c r="I291" s="2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2" customHeight="1" x14ac:dyDescent="0.2">
      <c r="A292" s="1"/>
      <c r="B292" s="1"/>
      <c r="C292" s="1"/>
      <c r="D292" s="1"/>
      <c r="E292" s="1"/>
      <c r="F292" s="1"/>
      <c r="G292" s="1"/>
      <c r="H292" s="1"/>
      <c r="I292" s="2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2" customHeight="1" x14ac:dyDescent="0.2">
      <c r="A293" s="1"/>
      <c r="B293" s="1"/>
      <c r="C293" s="1"/>
      <c r="D293" s="1"/>
      <c r="E293" s="1"/>
      <c r="F293" s="1"/>
      <c r="G293" s="1"/>
      <c r="H293" s="1"/>
      <c r="I293" s="2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2" customHeight="1" x14ac:dyDescent="0.2">
      <c r="A294" s="1"/>
      <c r="B294" s="1"/>
      <c r="C294" s="1"/>
      <c r="D294" s="1"/>
      <c r="E294" s="1"/>
      <c r="F294" s="1"/>
      <c r="G294" s="1"/>
      <c r="H294" s="1"/>
      <c r="I294" s="2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2" customHeight="1" x14ac:dyDescent="0.2">
      <c r="A295" s="1"/>
      <c r="B295" s="1"/>
      <c r="C295" s="1"/>
      <c r="D295" s="1"/>
      <c r="E295" s="1"/>
      <c r="F295" s="1"/>
      <c r="G295" s="1"/>
      <c r="H295" s="1"/>
      <c r="I295" s="2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2" customHeight="1" x14ac:dyDescent="0.2">
      <c r="A296" s="1"/>
      <c r="B296" s="1"/>
      <c r="C296" s="1"/>
      <c r="D296" s="1"/>
      <c r="E296" s="1"/>
      <c r="F296" s="1"/>
      <c r="G296" s="1"/>
      <c r="H296" s="1"/>
      <c r="I296" s="2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2" customHeight="1" x14ac:dyDescent="0.2">
      <c r="A297" s="1"/>
      <c r="B297" s="1"/>
      <c r="C297" s="1"/>
      <c r="D297" s="1"/>
      <c r="E297" s="1"/>
      <c r="F297" s="1"/>
      <c r="G297" s="1"/>
      <c r="H297" s="1"/>
      <c r="I297" s="2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2" customHeight="1" x14ac:dyDescent="0.2">
      <c r="A298" s="1"/>
      <c r="B298" s="1"/>
      <c r="C298" s="1"/>
      <c r="D298" s="1"/>
      <c r="E298" s="1"/>
      <c r="F298" s="1"/>
      <c r="G298" s="1"/>
      <c r="H298" s="1"/>
      <c r="I298" s="2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2" customHeight="1" x14ac:dyDescent="0.2">
      <c r="A299" s="1"/>
      <c r="B299" s="1"/>
      <c r="C299" s="1"/>
      <c r="D299" s="1"/>
      <c r="E299" s="1"/>
      <c r="F299" s="1"/>
      <c r="G299" s="1"/>
      <c r="H299" s="1"/>
      <c r="I299" s="2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2" customHeight="1" x14ac:dyDescent="0.2">
      <c r="A300" s="1"/>
      <c r="B300" s="1"/>
      <c r="C300" s="1"/>
      <c r="D300" s="1"/>
      <c r="E300" s="1"/>
      <c r="F300" s="1"/>
      <c r="G300" s="1"/>
      <c r="H300" s="1"/>
      <c r="I300" s="2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2" customHeight="1" x14ac:dyDescent="0.2">
      <c r="A301" s="1"/>
      <c r="B301" s="1"/>
      <c r="C301" s="1"/>
      <c r="D301" s="1"/>
      <c r="E301" s="1"/>
      <c r="F301" s="1"/>
      <c r="G301" s="1"/>
      <c r="H301" s="1"/>
      <c r="I301" s="2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2" customHeight="1" x14ac:dyDescent="0.2">
      <c r="A302" s="1"/>
      <c r="B302" s="1"/>
      <c r="C302" s="1"/>
      <c r="D302" s="1"/>
      <c r="E302" s="1"/>
      <c r="F302" s="1"/>
      <c r="G302" s="1"/>
      <c r="H302" s="1"/>
      <c r="I302" s="2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2" customHeight="1" x14ac:dyDescent="0.2">
      <c r="A303" s="1"/>
      <c r="B303" s="1"/>
      <c r="C303" s="1"/>
      <c r="D303" s="1"/>
      <c r="E303" s="1"/>
      <c r="F303" s="1"/>
      <c r="G303" s="1"/>
      <c r="H303" s="1"/>
      <c r="I303" s="2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2" customHeight="1" x14ac:dyDescent="0.2">
      <c r="A304" s="1"/>
      <c r="B304" s="1"/>
      <c r="C304" s="1"/>
      <c r="D304" s="1"/>
      <c r="E304" s="1"/>
      <c r="F304" s="1"/>
      <c r="G304" s="1"/>
      <c r="H304" s="1"/>
      <c r="I304" s="2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2" customHeight="1" x14ac:dyDescent="0.2">
      <c r="A305" s="1"/>
      <c r="B305" s="1"/>
      <c r="C305" s="1"/>
      <c r="D305" s="1"/>
      <c r="E305" s="1"/>
      <c r="F305" s="1"/>
      <c r="G305" s="1"/>
      <c r="H305" s="1"/>
      <c r="I305" s="2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2" customHeight="1" x14ac:dyDescent="0.2">
      <c r="A306" s="1"/>
      <c r="B306" s="1"/>
      <c r="C306" s="1"/>
      <c r="D306" s="1"/>
      <c r="E306" s="1"/>
      <c r="F306" s="1"/>
      <c r="G306" s="1"/>
      <c r="H306" s="1"/>
      <c r="I306" s="2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2" customHeight="1" x14ac:dyDescent="0.2">
      <c r="A307" s="1"/>
      <c r="B307" s="1"/>
      <c r="C307" s="1"/>
      <c r="D307" s="1"/>
      <c r="E307" s="1"/>
      <c r="F307" s="1"/>
      <c r="G307" s="1"/>
      <c r="H307" s="1"/>
      <c r="I307" s="2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2" customHeight="1" x14ac:dyDescent="0.2">
      <c r="A308" s="1"/>
      <c r="B308" s="1"/>
      <c r="C308" s="1"/>
      <c r="D308" s="1"/>
      <c r="E308" s="1"/>
      <c r="F308" s="1"/>
      <c r="G308" s="1"/>
      <c r="H308" s="1"/>
      <c r="I308" s="2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2" customHeight="1" x14ac:dyDescent="0.2">
      <c r="A309" s="1"/>
      <c r="B309" s="1"/>
      <c r="C309" s="1"/>
      <c r="D309" s="1"/>
      <c r="E309" s="1"/>
      <c r="F309" s="1"/>
      <c r="G309" s="1"/>
      <c r="H309" s="1"/>
      <c r="I309" s="2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2" customHeight="1" x14ac:dyDescent="0.2">
      <c r="A310" s="1"/>
      <c r="B310" s="1"/>
      <c r="C310" s="1"/>
      <c r="D310" s="1"/>
      <c r="E310" s="1"/>
      <c r="F310" s="1"/>
      <c r="G310" s="1"/>
      <c r="H310" s="1"/>
      <c r="I310" s="2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2" customHeight="1" x14ac:dyDescent="0.2">
      <c r="A311" s="1"/>
      <c r="B311" s="1"/>
      <c r="C311" s="1"/>
      <c r="D311" s="1"/>
      <c r="E311" s="1"/>
      <c r="F311" s="1"/>
      <c r="G311" s="1"/>
      <c r="H311" s="1"/>
      <c r="I311" s="2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2" customHeight="1" x14ac:dyDescent="0.2">
      <c r="A312" s="1"/>
      <c r="B312" s="1"/>
      <c r="C312" s="1"/>
      <c r="D312" s="1"/>
      <c r="E312" s="1"/>
      <c r="F312" s="1"/>
      <c r="G312" s="1"/>
      <c r="H312" s="1"/>
      <c r="I312" s="2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2" customHeight="1" x14ac:dyDescent="0.2">
      <c r="A313" s="1"/>
      <c r="B313" s="1"/>
      <c r="C313" s="1"/>
      <c r="D313" s="1"/>
      <c r="E313" s="1"/>
      <c r="F313" s="1"/>
      <c r="G313" s="1"/>
      <c r="H313" s="1"/>
      <c r="I313" s="2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2" customHeight="1" x14ac:dyDescent="0.2">
      <c r="A314" s="1"/>
      <c r="B314" s="1"/>
      <c r="C314" s="1"/>
      <c r="D314" s="1"/>
      <c r="E314" s="1"/>
      <c r="F314" s="1"/>
      <c r="G314" s="1"/>
      <c r="H314" s="1"/>
      <c r="I314" s="2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2" customHeight="1" x14ac:dyDescent="0.2">
      <c r="A315" s="1"/>
      <c r="B315" s="1"/>
      <c r="C315" s="1"/>
      <c r="D315" s="1"/>
      <c r="E315" s="1"/>
      <c r="F315" s="1"/>
      <c r="G315" s="1"/>
      <c r="H315" s="1"/>
      <c r="I315" s="2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2" customHeight="1" x14ac:dyDescent="0.2">
      <c r="A316" s="1"/>
      <c r="B316" s="1"/>
      <c r="C316" s="1"/>
      <c r="D316" s="1"/>
      <c r="E316" s="1"/>
      <c r="F316" s="1"/>
      <c r="G316" s="1"/>
      <c r="H316" s="1"/>
      <c r="I316" s="2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2" customHeight="1" x14ac:dyDescent="0.2">
      <c r="A317" s="1"/>
      <c r="B317" s="1"/>
      <c r="C317" s="1"/>
      <c r="D317" s="1"/>
      <c r="E317" s="1"/>
      <c r="F317" s="1"/>
      <c r="G317" s="1"/>
      <c r="H317" s="1"/>
      <c r="I317" s="2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2" customHeight="1" x14ac:dyDescent="0.2">
      <c r="A318" s="1"/>
      <c r="B318" s="1"/>
      <c r="C318" s="1"/>
      <c r="D318" s="1"/>
      <c r="E318" s="1"/>
      <c r="F318" s="1"/>
      <c r="G318" s="1"/>
      <c r="H318" s="1"/>
      <c r="I318" s="2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2" customHeight="1" x14ac:dyDescent="0.2">
      <c r="A319" s="1"/>
      <c r="B319" s="1"/>
      <c r="C319" s="1"/>
      <c r="D319" s="1"/>
      <c r="E319" s="1"/>
      <c r="F319" s="1"/>
      <c r="G319" s="1"/>
      <c r="H319" s="1"/>
      <c r="I319" s="2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2" customHeight="1" x14ac:dyDescent="0.2">
      <c r="A320" s="1"/>
      <c r="B320" s="1"/>
      <c r="C320" s="1"/>
      <c r="D320" s="1"/>
      <c r="E320" s="1"/>
      <c r="F320" s="1"/>
      <c r="G320" s="1"/>
      <c r="H320" s="1"/>
      <c r="I320" s="2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2" customHeight="1" x14ac:dyDescent="0.2">
      <c r="A321" s="1"/>
      <c r="B321" s="1"/>
      <c r="C321" s="1"/>
      <c r="D321" s="1"/>
      <c r="E321" s="1"/>
      <c r="F321" s="1"/>
      <c r="G321" s="1"/>
      <c r="H321" s="1"/>
      <c r="I321" s="2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2" customHeight="1" x14ac:dyDescent="0.2">
      <c r="A322" s="1"/>
      <c r="B322" s="1"/>
      <c r="C322" s="1"/>
      <c r="D322" s="1"/>
      <c r="E322" s="1"/>
      <c r="F322" s="1"/>
      <c r="G322" s="1"/>
      <c r="H322" s="1"/>
      <c r="I322" s="2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2" customHeight="1" x14ac:dyDescent="0.2">
      <c r="A323" s="1"/>
      <c r="B323" s="1"/>
      <c r="C323" s="1"/>
      <c r="D323" s="1"/>
      <c r="E323" s="1"/>
      <c r="F323" s="1"/>
      <c r="G323" s="1"/>
      <c r="H323" s="1"/>
      <c r="I323" s="2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2" customHeight="1" x14ac:dyDescent="0.2">
      <c r="A324" s="1"/>
      <c r="B324" s="1"/>
      <c r="C324" s="1"/>
      <c r="D324" s="1"/>
      <c r="E324" s="1"/>
      <c r="F324" s="1"/>
      <c r="G324" s="1"/>
      <c r="H324" s="1"/>
      <c r="I324" s="2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2" customHeight="1" x14ac:dyDescent="0.2">
      <c r="A325" s="1"/>
      <c r="B325" s="1"/>
      <c r="C325" s="1"/>
      <c r="D325" s="1"/>
      <c r="E325" s="1"/>
      <c r="F325" s="1"/>
      <c r="G325" s="1"/>
      <c r="H325" s="1"/>
      <c r="I325" s="2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2" customHeight="1" x14ac:dyDescent="0.2">
      <c r="A326" s="1"/>
      <c r="B326" s="1"/>
      <c r="C326" s="1"/>
      <c r="D326" s="1"/>
      <c r="E326" s="1"/>
      <c r="F326" s="1"/>
      <c r="G326" s="1"/>
      <c r="H326" s="1"/>
      <c r="I326" s="2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2" customHeight="1" x14ac:dyDescent="0.2">
      <c r="A327" s="1"/>
      <c r="B327" s="1"/>
      <c r="C327" s="1"/>
      <c r="D327" s="1"/>
      <c r="E327" s="1"/>
      <c r="F327" s="1"/>
      <c r="G327" s="1"/>
      <c r="H327" s="1"/>
      <c r="I327" s="2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2" customHeight="1" x14ac:dyDescent="0.2">
      <c r="A328" s="1"/>
      <c r="B328" s="1"/>
      <c r="C328" s="1"/>
      <c r="D328" s="1"/>
      <c r="E328" s="1"/>
      <c r="F328" s="1"/>
      <c r="G328" s="1"/>
      <c r="H328" s="1"/>
      <c r="I328" s="2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2" customHeight="1" x14ac:dyDescent="0.2">
      <c r="A329" s="1"/>
      <c r="B329" s="1"/>
      <c r="C329" s="1"/>
      <c r="D329" s="1"/>
      <c r="E329" s="1"/>
      <c r="F329" s="1"/>
      <c r="G329" s="1"/>
      <c r="H329" s="1"/>
      <c r="I329" s="2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2" customHeight="1" x14ac:dyDescent="0.2">
      <c r="A330" s="1"/>
      <c r="B330" s="1"/>
      <c r="C330" s="1"/>
      <c r="D330" s="1"/>
      <c r="E330" s="1"/>
      <c r="F330" s="1"/>
      <c r="G330" s="1"/>
      <c r="H330" s="1"/>
      <c r="I330" s="2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2" customHeight="1" x14ac:dyDescent="0.2">
      <c r="A331" s="1"/>
      <c r="B331" s="1"/>
      <c r="C331" s="1"/>
      <c r="D331" s="1"/>
      <c r="E331" s="1"/>
      <c r="F331" s="1"/>
      <c r="G331" s="1"/>
      <c r="H331" s="1"/>
      <c r="I331" s="2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2" customHeight="1" x14ac:dyDescent="0.2">
      <c r="A332" s="1"/>
      <c r="B332" s="1"/>
      <c r="C332" s="1"/>
      <c r="D332" s="1"/>
      <c r="E332" s="1"/>
      <c r="F332" s="1"/>
      <c r="G332" s="1"/>
      <c r="H332" s="1"/>
      <c r="I332" s="2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2" customHeight="1" x14ac:dyDescent="0.2">
      <c r="A333" s="1"/>
      <c r="B333" s="1"/>
      <c r="C333" s="1"/>
      <c r="D333" s="1"/>
      <c r="E333" s="1"/>
      <c r="F333" s="1"/>
      <c r="G333" s="1"/>
      <c r="H333" s="1"/>
      <c r="I333" s="2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2" customHeight="1" x14ac:dyDescent="0.2">
      <c r="A334" s="1"/>
      <c r="B334" s="1"/>
      <c r="C334" s="1"/>
      <c r="D334" s="1"/>
      <c r="E334" s="1"/>
      <c r="F334" s="1"/>
      <c r="G334" s="1"/>
      <c r="H334" s="1"/>
      <c r="I334" s="2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2" customHeight="1" x14ac:dyDescent="0.2">
      <c r="A335" s="1"/>
      <c r="B335" s="1"/>
      <c r="C335" s="1"/>
      <c r="D335" s="1"/>
      <c r="E335" s="1"/>
      <c r="F335" s="1"/>
      <c r="G335" s="1"/>
      <c r="H335" s="1"/>
      <c r="I335" s="2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2" customHeight="1" x14ac:dyDescent="0.2">
      <c r="A336" s="1"/>
      <c r="B336" s="1"/>
      <c r="C336" s="1"/>
      <c r="D336" s="1"/>
      <c r="E336" s="1"/>
      <c r="F336" s="1"/>
      <c r="G336" s="1"/>
      <c r="H336" s="1"/>
      <c r="I336" s="2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2" customHeight="1" x14ac:dyDescent="0.2">
      <c r="A337" s="1"/>
      <c r="B337" s="1"/>
      <c r="C337" s="1"/>
      <c r="D337" s="1"/>
      <c r="E337" s="1"/>
      <c r="F337" s="1"/>
      <c r="G337" s="1"/>
      <c r="H337" s="1"/>
      <c r="I337" s="2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2" customHeight="1" x14ac:dyDescent="0.2">
      <c r="A338" s="1"/>
      <c r="B338" s="1"/>
      <c r="C338" s="1"/>
      <c r="D338" s="1"/>
      <c r="E338" s="1"/>
      <c r="F338" s="1"/>
      <c r="G338" s="1"/>
      <c r="H338" s="1"/>
      <c r="I338" s="2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2" customHeight="1" x14ac:dyDescent="0.2">
      <c r="A339" s="1"/>
      <c r="B339" s="1"/>
      <c r="C339" s="1"/>
      <c r="D339" s="1"/>
      <c r="E339" s="1"/>
      <c r="F339" s="1"/>
      <c r="G339" s="1"/>
      <c r="H339" s="1"/>
      <c r="I339" s="2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2" customHeight="1" x14ac:dyDescent="0.2">
      <c r="A340" s="1"/>
      <c r="B340" s="1"/>
      <c r="C340" s="1"/>
      <c r="D340" s="1"/>
      <c r="E340" s="1"/>
      <c r="F340" s="1"/>
      <c r="G340" s="1"/>
      <c r="H340" s="1"/>
      <c r="I340" s="2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2" customHeight="1" x14ac:dyDescent="0.2">
      <c r="A341" s="1"/>
      <c r="B341" s="1"/>
      <c r="C341" s="1"/>
      <c r="D341" s="1"/>
      <c r="E341" s="1"/>
      <c r="F341" s="1"/>
      <c r="G341" s="1"/>
      <c r="H341" s="1"/>
      <c r="I341" s="2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2" customHeight="1" x14ac:dyDescent="0.2">
      <c r="A342" s="1"/>
      <c r="B342" s="1"/>
      <c r="C342" s="1"/>
      <c r="D342" s="1"/>
      <c r="E342" s="1"/>
      <c r="F342" s="1"/>
      <c r="G342" s="1"/>
      <c r="H342" s="1"/>
      <c r="I342" s="2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2" customHeight="1" x14ac:dyDescent="0.2">
      <c r="A343" s="1"/>
      <c r="B343" s="1"/>
      <c r="C343" s="1"/>
      <c r="D343" s="1"/>
      <c r="E343" s="1"/>
      <c r="F343" s="1"/>
      <c r="G343" s="1"/>
      <c r="H343" s="1"/>
      <c r="I343" s="2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2" customHeight="1" x14ac:dyDescent="0.2">
      <c r="A344" s="1"/>
      <c r="B344" s="1"/>
      <c r="C344" s="1"/>
      <c r="D344" s="1"/>
      <c r="E344" s="1"/>
      <c r="F344" s="1"/>
      <c r="G344" s="1"/>
      <c r="H344" s="1"/>
      <c r="I344" s="2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2" customHeight="1" x14ac:dyDescent="0.2">
      <c r="A345" s="1"/>
      <c r="B345" s="1"/>
      <c r="C345" s="1"/>
      <c r="D345" s="1"/>
      <c r="E345" s="1"/>
      <c r="F345" s="1"/>
      <c r="G345" s="1"/>
      <c r="H345" s="1"/>
      <c r="I345" s="2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2" customHeight="1" x14ac:dyDescent="0.2">
      <c r="A346" s="1"/>
      <c r="B346" s="1"/>
      <c r="C346" s="1"/>
      <c r="D346" s="1"/>
      <c r="E346" s="1"/>
      <c r="F346" s="1"/>
      <c r="G346" s="1"/>
      <c r="H346" s="1"/>
      <c r="I346" s="2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2" customHeight="1" x14ac:dyDescent="0.2">
      <c r="A347" s="1"/>
      <c r="B347" s="1"/>
      <c r="C347" s="1"/>
      <c r="D347" s="1"/>
      <c r="E347" s="1"/>
      <c r="F347" s="1"/>
      <c r="G347" s="1"/>
      <c r="H347" s="1"/>
      <c r="I347" s="2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2" customHeight="1" x14ac:dyDescent="0.2">
      <c r="A348" s="1"/>
      <c r="B348" s="1"/>
      <c r="C348" s="1"/>
      <c r="D348" s="1"/>
      <c r="E348" s="1"/>
      <c r="F348" s="1"/>
      <c r="G348" s="1"/>
      <c r="H348" s="1"/>
      <c r="I348" s="2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2" customHeight="1" x14ac:dyDescent="0.2">
      <c r="A349" s="1"/>
      <c r="B349" s="1"/>
      <c r="C349" s="1"/>
      <c r="D349" s="1"/>
      <c r="E349" s="1"/>
      <c r="F349" s="1"/>
      <c r="G349" s="1"/>
      <c r="H349" s="1"/>
      <c r="I349" s="2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2" customHeight="1" x14ac:dyDescent="0.2">
      <c r="A350" s="1"/>
      <c r="B350" s="1"/>
      <c r="C350" s="1"/>
      <c r="D350" s="1"/>
      <c r="E350" s="1"/>
      <c r="F350" s="1"/>
      <c r="G350" s="1"/>
      <c r="H350" s="1"/>
      <c r="I350" s="2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2" customHeight="1" x14ac:dyDescent="0.2">
      <c r="A351" s="1"/>
      <c r="B351" s="1"/>
      <c r="C351" s="1"/>
      <c r="D351" s="1"/>
      <c r="E351" s="1"/>
      <c r="F351" s="1"/>
      <c r="G351" s="1"/>
      <c r="H351" s="1"/>
      <c r="I351" s="2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2" customHeight="1" x14ac:dyDescent="0.2">
      <c r="A352" s="1"/>
      <c r="B352" s="1"/>
      <c r="C352" s="1"/>
      <c r="D352" s="1"/>
      <c r="E352" s="1"/>
      <c r="F352" s="1"/>
      <c r="G352" s="1"/>
      <c r="H352" s="1"/>
      <c r="I352" s="2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2" customHeight="1" x14ac:dyDescent="0.2">
      <c r="A353" s="1"/>
      <c r="B353" s="1"/>
      <c r="C353" s="1"/>
      <c r="D353" s="1"/>
      <c r="E353" s="1"/>
      <c r="F353" s="1"/>
      <c r="G353" s="1"/>
      <c r="H353" s="1"/>
      <c r="I353" s="2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2" customHeight="1" x14ac:dyDescent="0.2">
      <c r="A354" s="1"/>
      <c r="B354" s="1"/>
      <c r="C354" s="1"/>
      <c r="D354" s="1"/>
      <c r="E354" s="1"/>
      <c r="F354" s="1"/>
      <c r="G354" s="1"/>
      <c r="H354" s="1"/>
      <c r="I354" s="2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2" customHeight="1" x14ac:dyDescent="0.2">
      <c r="A355" s="1"/>
      <c r="B355" s="1"/>
      <c r="C355" s="1"/>
      <c r="D355" s="1"/>
      <c r="E355" s="1"/>
      <c r="F355" s="1"/>
      <c r="G355" s="1"/>
      <c r="H355" s="1"/>
      <c r="I355" s="2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2" customHeight="1" x14ac:dyDescent="0.2">
      <c r="A356" s="1"/>
      <c r="B356" s="1"/>
      <c r="C356" s="1"/>
      <c r="D356" s="1"/>
      <c r="E356" s="1"/>
      <c r="F356" s="1"/>
      <c r="G356" s="1"/>
      <c r="H356" s="1"/>
      <c r="I356" s="2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2" customHeight="1" x14ac:dyDescent="0.2">
      <c r="A357" s="1"/>
      <c r="B357" s="1"/>
      <c r="C357" s="1"/>
      <c r="D357" s="1"/>
      <c r="E357" s="1"/>
      <c r="F357" s="1"/>
      <c r="G357" s="1"/>
      <c r="H357" s="1"/>
      <c r="I357" s="2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2" customHeight="1" x14ac:dyDescent="0.2">
      <c r="A358" s="1"/>
      <c r="B358" s="1"/>
      <c r="C358" s="1"/>
      <c r="D358" s="1"/>
      <c r="E358" s="1"/>
      <c r="F358" s="1"/>
      <c r="G358" s="1"/>
      <c r="H358" s="1"/>
      <c r="I358" s="2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2" customHeight="1" x14ac:dyDescent="0.2">
      <c r="A359" s="1"/>
      <c r="B359" s="1"/>
      <c r="C359" s="1"/>
      <c r="D359" s="1"/>
      <c r="E359" s="1"/>
      <c r="F359" s="1"/>
      <c r="G359" s="1"/>
      <c r="H359" s="1"/>
      <c r="I359" s="2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2" customHeight="1" x14ac:dyDescent="0.2">
      <c r="A360" s="1"/>
      <c r="B360" s="1"/>
      <c r="C360" s="1"/>
      <c r="D360" s="1"/>
      <c r="E360" s="1"/>
      <c r="F360" s="1"/>
      <c r="G360" s="1"/>
      <c r="H360" s="1"/>
      <c r="I360" s="2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2" customHeight="1" x14ac:dyDescent="0.2">
      <c r="A361" s="1"/>
      <c r="B361" s="1"/>
      <c r="C361" s="1"/>
      <c r="D361" s="1"/>
      <c r="E361" s="1"/>
      <c r="F361" s="1"/>
      <c r="G361" s="1"/>
      <c r="H361" s="1"/>
      <c r="I361" s="2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2" customHeight="1" x14ac:dyDescent="0.2">
      <c r="A362" s="1"/>
      <c r="B362" s="1"/>
      <c r="C362" s="1"/>
      <c r="D362" s="1"/>
      <c r="E362" s="1"/>
      <c r="F362" s="1"/>
      <c r="G362" s="1"/>
      <c r="H362" s="1"/>
      <c r="I362" s="2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2" customHeight="1" x14ac:dyDescent="0.2">
      <c r="A363" s="1"/>
      <c r="B363" s="1"/>
      <c r="C363" s="1"/>
      <c r="D363" s="1"/>
      <c r="E363" s="1"/>
      <c r="F363" s="1"/>
      <c r="G363" s="1"/>
      <c r="H363" s="1"/>
      <c r="I363" s="2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2" customHeight="1" x14ac:dyDescent="0.2">
      <c r="A364" s="1"/>
      <c r="B364" s="1"/>
      <c r="C364" s="1"/>
      <c r="D364" s="1"/>
      <c r="E364" s="1"/>
      <c r="F364" s="1"/>
      <c r="G364" s="1"/>
      <c r="H364" s="1"/>
      <c r="I364" s="2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2" customHeight="1" x14ac:dyDescent="0.2">
      <c r="A365" s="1"/>
      <c r="B365" s="1"/>
      <c r="C365" s="1"/>
      <c r="D365" s="1"/>
      <c r="E365" s="1"/>
      <c r="F365" s="1"/>
      <c r="G365" s="1"/>
      <c r="H365" s="1"/>
      <c r="I365" s="2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2" customHeight="1" x14ac:dyDescent="0.2">
      <c r="A366" s="1"/>
      <c r="B366" s="1"/>
      <c r="C366" s="1"/>
      <c r="D366" s="1"/>
      <c r="E366" s="1"/>
      <c r="F366" s="1"/>
      <c r="G366" s="1"/>
      <c r="H366" s="1"/>
      <c r="I366" s="2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2" customHeight="1" x14ac:dyDescent="0.2">
      <c r="A367" s="1"/>
      <c r="B367" s="1"/>
      <c r="C367" s="1"/>
      <c r="D367" s="1"/>
      <c r="E367" s="1"/>
      <c r="F367" s="1"/>
      <c r="G367" s="1"/>
      <c r="H367" s="1"/>
      <c r="I367" s="2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2" customHeight="1" x14ac:dyDescent="0.2">
      <c r="A368" s="1"/>
      <c r="B368" s="1"/>
      <c r="C368" s="1"/>
      <c r="D368" s="1"/>
      <c r="E368" s="1"/>
      <c r="F368" s="1"/>
      <c r="G368" s="1"/>
      <c r="H368" s="1"/>
      <c r="I368" s="2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2" customHeight="1" x14ac:dyDescent="0.2">
      <c r="A369" s="1"/>
      <c r="B369" s="1"/>
      <c r="C369" s="1"/>
      <c r="D369" s="1"/>
      <c r="E369" s="1"/>
      <c r="F369" s="1"/>
      <c r="G369" s="1"/>
      <c r="H369" s="1"/>
      <c r="I369" s="2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2" customHeight="1" x14ac:dyDescent="0.2">
      <c r="A370" s="1"/>
      <c r="B370" s="1"/>
      <c r="C370" s="1"/>
      <c r="D370" s="1"/>
      <c r="E370" s="1"/>
      <c r="F370" s="1"/>
      <c r="G370" s="1"/>
      <c r="H370" s="1"/>
      <c r="I370" s="2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2" customHeight="1" x14ac:dyDescent="0.2">
      <c r="A371" s="1"/>
      <c r="B371" s="1"/>
      <c r="C371" s="1"/>
      <c r="D371" s="1"/>
      <c r="E371" s="1"/>
      <c r="F371" s="1"/>
      <c r="G371" s="1"/>
      <c r="H371" s="1"/>
      <c r="I371" s="2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2" customHeight="1" x14ac:dyDescent="0.2">
      <c r="A372" s="1"/>
      <c r="B372" s="1"/>
      <c r="C372" s="1"/>
      <c r="D372" s="1"/>
      <c r="E372" s="1"/>
      <c r="F372" s="1"/>
      <c r="G372" s="1"/>
      <c r="H372" s="1"/>
      <c r="I372" s="2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2" customHeight="1" x14ac:dyDescent="0.2">
      <c r="A373" s="1"/>
      <c r="B373" s="1"/>
      <c r="C373" s="1"/>
      <c r="D373" s="1"/>
      <c r="E373" s="1"/>
      <c r="F373" s="1"/>
      <c r="G373" s="1"/>
      <c r="H373" s="1"/>
      <c r="I373" s="2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2" customHeight="1" x14ac:dyDescent="0.2">
      <c r="A374" s="1"/>
      <c r="B374" s="1"/>
      <c r="C374" s="1"/>
      <c r="D374" s="1"/>
      <c r="E374" s="1"/>
      <c r="F374" s="1"/>
      <c r="G374" s="1"/>
      <c r="H374" s="1"/>
      <c r="I374" s="2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2" customHeight="1" x14ac:dyDescent="0.2">
      <c r="A375" s="1"/>
      <c r="B375" s="1"/>
      <c r="C375" s="1"/>
      <c r="D375" s="1"/>
      <c r="E375" s="1"/>
      <c r="F375" s="1"/>
      <c r="G375" s="1"/>
      <c r="H375" s="1"/>
      <c r="I375" s="2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2" customHeight="1" x14ac:dyDescent="0.2">
      <c r="A376" s="1"/>
      <c r="B376" s="1"/>
      <c r="C376" s="1"/>
      <c r="D376" s="1"/>
      <c r="E376" s="1"/>
      <c r="F376" s="1"/>
      <c r="G376" s="1"/>
      <c r="H376" s="1"/>
      <c r="I376" s="2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2" customHeight="1" x14ac:dyDescent="0.2">
      <c r="A377" s="1"/>
      <c r="B377" s="1"/>
      <c r="C377" s="1"/>
      <c r="D377" s="1"/>
      <c r="E377" s="1"/>
      <c r="F377" s="1"/>
      <c r="G377" s="1"/>
      <c r="H377" s="1"/>
      <c r="I377" s="2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2" customHeight="1" x14ac:dyDescent="0.2">
      <c r="A378" s="1"/>
      <c r="B378" s="1"/>
      <c r="C378" s="1"/>
      <c r="D378" s="1"/>
      <c r="E378" s="1"/>
      <c r="F378" s="1"/>
      <c r="G378" s="1"/>
      <c r="H378" s="1"/>
      <c r="I378" s="2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2" customHeight="1" x14ac:dyDescent="0.2">
      <c r="A379" s="1"/>
      <c r="B379" s="1"/>
      <c r="C379" s="1"/>
      <c r="D379" s="1"/>
      <c r="E379" s="1"/>
      <c r="F379" s="1"/>
      <c r="G379" s="1"/>
      <c r="H379" s="1"/>
      <c r="I379" s="2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2" customHeight="1" x14ac:dyDescent="0.2">
      <c r="A380" s="1"/>
      <c r="B380" s="1"/>
      <c r="C380" s="1"/>
      <c r="D380" s="1"/>
      <c r="E380" s="1"/>
      <c r="F380" s="1"/>
      <c r="G380" s="1"/>
      <c r="H380" s="1"/>
      <c r="I380" s="2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2" customHeight="1" x14ac:dyDescent="0.2">
      <c r="A381" s="1"/>
      <c r="B381" s="1"/>
      <c r="C381" s="1"/>
      <c r="D381" s="1"/>
      <c r="E381" s="1"/>
      <c r="F381" s="1"/>
      <c r="G381" s="1"/>
      <c r="H381" s="1"/>
      <c r="I381" s="2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2" customHeight="1" x14ac:dyDescent="0.2">
      <c r="A382" s="1"/>
      <c r="B382" s="1"/>
      <c r="C382" s="1"/>
      <c r="D382" s="1"/>
      <c r="E382" s="1"/>
      <c r="F382" s="1"/>
      <c r="G382" s="1"/>
      <c r="H382" s="1"/>
      <c r="I382" s="2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2" customHeight="1" x14ac:dyDescent="0.2">
      <c r="A383" s="1"/>
      <c r="B383" s="1"/>
      <c r="C383" s="1"/>
      <c r="D383" s="1"/>
      <c r="E383" s="1"/>
      <c r="F383" s="1"/>
      <c r="G383" s="1"/>
      <c r="H383" s="1"/>
      <c r="I383" s="2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2" customHeight="1" x14ac:dyDescent="0.2">
      <c r="A384" s="1"/>
      <c r="B384" s="1"/>
      <c r="C384" s="1"/>
      <c r="D384" s="1"/>
      <c r="E384" s="1"/>
      <c r="F384" s="1"/>
      <c r="G384" s="1"/>
      <c r="H384" s="1"/>
      <c r="I384" s="2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2" customHeight="1" x14ac:dyDescent="0.2">
      <c r="A385" s="1"/>
      <c r="B385" s="1"/>
      <c r="C385" s="1"/>
      <c r="D385" s="1"/>
      <c r="E385" s="1"/>
      <c r="F385" s="1"/>
      <c r="G385" s="1"/>
      <c r="H385" s="1"/>
      <c r="I385" s="2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2" customHeight="1" x14ac:dyDescent="0.2">
      <c r="A386" s="1"/>
      <c r="B386" s="1"/>
      <c r="C386" s="1"/>
      <c r="D386" s="1"/>
      <c r="E386" s="1"/>
      <c r="F386" s="1"/>
      <c r="G386" s="1"/>
      <c r="H386" s="1"/>
      <c r="I386" s="2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2" customHeight="1" x14ac:dyDescent="0.2">
      <c r="A387" s="1"/>
      <c r="B387" s="1"/>
      <c r="C387" s="1"/>
      <c r="D387" s="1"/>
      <c r="E387" s="1"/>
      <c r="F387" s="1"/>
      <c r="G387" s="1"/>
      <c r="H387" s="1"/>
      <c r="I387" s="2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2" customHeight="1" x14ac:dyDescent="0.2">
      <c r="A388" s="1"/>
      <c r="B388" s="1"/>
      <c r="C388" s="1"/>
      <c r="D388" s="1"/>
      <c r="E388" s="1"/>
      <c r="F388" s="1"/>
      <c r="G388" s="1"/>
      <c r="H388" s="1"/>
      <c r="I388" s="2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2" customHeight="1" x14ac:dyDescent="0.2">
      <c r="A389" s="1"/>
      <c r="B389" s="1"/>
      <c r="C389" s="1"/>
      <c r="D389" s="1"/>
      <c r="E389" s="1"/>
      <c r="F389" s="1"/>
      <c r="G389" s="1"/>
      <c r="H389" s="1"/>
      <c r="I389" s="2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2" customHeight="1" x14ac:dyDescent="0.2">
      <c r="A390" s="1"/>
      <c r="B390" s="1"/>
      <c r="C390" s="1"/>
      <c r="D390" s="1"/>
      <c r="E390" s="1"/>
      <c r="F390" s="1"/>
      <c r="G390" s="1"/>
      <c r="H390" s="1"/>
      <c r="I390" s="2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2" customHeight="1" x14ac:dyDescent="0.2">
      <c r="A391" s="1"/>
      <c r="B391" s="1"/>
      <c r="C391" s="1"/>
      <c r="D391" s="1"/>
      <c r="E391" s="1"/>
      <c r="F391" s="1"/>
      <c r="G391" s="1"/>
      <c r="H391" s="1"/>
      <c r="I391" s="2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2" customHeight="1" x14ac:dyDescent="0.2">
      <c r="A392" s="1"/>
      <c r="B392" s="1"/>
      <c r="C392" s="1"/>
      <c r="D392" s="1"/>
      <c r="E392" s="1"/>
      <c r="F392" s="1"/>
      <c r="G392" s="1"/>
      <c r="H392" s="1"/>
      <c r="I392" s="2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2" customHeight="1" x14ac:dyDescent="0.2">
      <c r="A393" s="1"/>
      <c r="B393" s="1"/>
      <c r="C393" s="1"/>
      <c r="D393" s="1"/>
      <c r="E393" s="1"/>
      <c r="F393" s="1"/>
      <c r="G393" s="1"/>
      <c r="H393" s="1"/>
      <c r="I393" s="2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2" customHeight="1" x14ac:dyDescent="0.2">
      <c r="A394" s="1"/>
      <c r="B394" s="1"/>
      <c r="C394" s="1"/>
      <c r="D394" s="1"/>
      <c r="E394" s="1"/>
      <c r="F394" s="1"/>
      <c r="G394" s="1"/>
      <c r="H394" s="1"/>
      <c r="I394" s="2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2" customHeight="1" x14ac:dyDescent="0.2">
      <c r="A395" s="1"/>
      <c r="B395" s="1"/>
      <c r="C395" s="1"/>
      <c r="D395" s="1"/>
      <c r="E395" s="1"/>
      <c r="F395" s="1"/>
      <c r="G395" s="1"/>
      <c r="H395" s="1"/>
      <c r="I395" s="2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2" customHeight="1" x14ac:dyDescent="0.2">
      <c r="A396" s="1"/>
      <c r="B396" s="1"/>
      <c r="C396" s="1"/>
      <c r="D396" s="1"/>
      <c r="E396" s="1"/>
      <c r="F396" s="1"/>
      <c r="G396" s="1"/>
      <c r="H396" s="1"/>
      <c r="I396" s="2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2" customHeight="1" x14ac:dyDescent="0.2">
      <c r="A397" s="1"/>
      <c r="B397" s="1"/>
      <c r="C397" s="1"/>
      <c r="D397" s="1"/>
      <c r="E397" s="1"/>
      <c r="F397" s="1"/>
      <c r="G397" s="1"/>
      <c r="H397" s="1"/>
      <c r="I397" s="2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2" customHeight="1" x14ac:dyDescent="0.2">
      <c r="A398" s="1"/>
      <c r="B398" s="1"/>
      <c r="C398" s="1"/>
      <c r="D398" s="1"/>
      <c r="E398" s="1"/>
      <c r="F398" s="1"/>
      <c r="G398" s="1"/>
      <c r="H398" s="1"/>
      <c r="I398" s="2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2" customHeight="1" x14ac:dyDescent="0.2">
      <c r="A399" s="1"/>
      <c r="B399" s="1"/>
      <c r="C399" s="1"/>
      <c r="D399" s="1"/>
      <c r="E399" s="1"/>
      <c r="F399" s="1"/>
      <c r="G399" s="1"/>
      <c r="H399" s="1"/>
      <c r="I399" s="2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2" customHeight="1" x14ac:dyDescent="0.2">
      <c r="A400" s="1"/>
      <c r="B400" s="1"/>
      <c r="C400" s="1"/>
      <c r="D400" s="1"/>
      <c r="E400" s="1"/>
      <c r="F400" s="1"/>
      <c r="G400" s="1"/>
      <c r="H400" s="1"/>
      <c r="I400" s="2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2" customHeight="1" x14ac:dyDescent="0.2">
      <c r="A401" s="1"/>
      <c r="B401" s="1"/>
      <c r="C401" s="1"/>
      <c r="D401" s="1"/>
      <c r="E401" s="1"/>
      <c r="F401" s="1"/>
      <c r="G401" s="1"/>
      <c r="H401" s="1"/>
      <c r="I401" s="2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2" customHeight="1" x14ac:dyDescent="0.2">
      <c r="A402" s="1"/>
      <c r="B402" s="1"/>
      <c r="C402" s="1"/>
      <c r="D402" s="1"/>
      <c r="E402" s="1"/>
      <c r="F402" s="1"/>
      <c r="G402" s="1"/>
      <c r="H402" s="1"/>
      <c r="I402" s="2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2" customHeight="1" x14ac:dyDescent="0.2">
      <c r="A403" s="1"/>
      <c r="B403" s="1"/>
      <c r="C403" s="1"/>
      <c r="D403" s="1"/>
      <c r="E403" s="1"/>
      <c r="F403" s="1"/>
      <c r="G403" s="1"/>
      <c r="H403" s="1"/>
      <c r="I403" s="2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2" customHeight="1" x14ac:dyDescent="0.2">
      <c r="A404" s="1"/>
      <c r="B404" s="1"/>
      <c r="C404" s="1"/>
      <c r="D404" s="1"/>
      <c r="E404" s="1"/>
      <c r="F404" s="1"/>
      <c r="G404" s="1"/>
      <c r="H404" s="1"/>
      <c r="I404" s="2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2" customHeight="1" x14ac:dyDescent="0.2">
      <c r="A405" s="1"/>
      <c r="B405" s="1"/>
      <c r="C405" s="1"/>
      <c r="D405" s="1"/>
      <c r="E405" s="1"/>
      <c r="F405" s="1"/>
      <c r="G405" s="1"/>
      <c r="H405" s="1"/>
      <c r="I405" s="2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2" customHeight="1" x14ac:dyDescent="0.2">
      <c r="A406" s="1"/>
      <c r="B406" s="1"/>
      <c r="C406" s="1"/>
      <c r="D406" s="1"/>
      <c r="E406" s="1"/>
      <c r="F406" s="1"/>
      <c r="G406" s="1"/>
      <c r="H406" s="1"/>
      <c r="I406" s="2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2" customHeight="1" x14ac:dyDescent="0.2">
      <c r="A407" s="1"/>
      <c r="B407" s="1"/>
      <c r="C407" s="1"/>
      <c r="D407" s="1"/>
      <c r="E407" s="1"/>
      <c r="F407" s="1"/>
      <c r="G407" s="1"/>
      <c r="H407" s="1"/>
      <c r="I407" s="2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2" customHeight="1" x14ac:dyDescent="0.2">
      <c r="A408" s="1"/>
      <c r="B408" s="1"/>
      <c r="C408" s="1"/>
      <c r="D408" s="1"/>
      <c r="E408" s="1"/>
      <c r="F408" s="1"/>
      <c r="G408" s="1"/>
      <c r="H408" s="1"/>
      <c r="I408" s="2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5.75" customHeight="1" x14ac:dyDescent="0.2"/>
    <row r="410" spans="1:29" ht="15.75" customHeight="1" x14ac:dyDescent="0.2"/>
    <row r="411" spans="1:29" ht="15.75" customHeight="1" x14ac:dyDescent="0.2"/>
    <row r="412" spans="1:29" ht="15.75" customHeight="1" x14ac:dyDescent="0.2"/>
    <row r="413" spans="1:29" ht="15.75" customHeight="1" x14ac:dyDescent="0.2"/>
    <row r="414" spans="1:29" ht="15.75" customHeight="1" x14ac:dyDescent="0.2"/>
    <row r="415" spans="1:29" ht="15.75" customHeight="1" x14ac:dyDescent="0.2"/>
    <row r="416" spans="1:29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33">
    <mergeCell ref="A2:I2"/>
    <mergeCell ref="A3:I3"/>
    <mergeCell ref="A4:I4"/>
    <mergeCell ref="A5:E5"/>
    <mergeCell ref="F5:I5"/>
    <mergeCell ref="A6:E6"/>
    <mergeCell ref="F6:I6"/>
    <mergeCell ref="A7:E7"/>
    <mergeCell ref="F7:I7"/>
    <mergeCell ref="A8:I8"/>
    <mergeCell ref="B9:G9"/>
    <mergeCell ref="H9:I9"/>
    <mergeCell ref="B10:G10"/>
    <mergeCell ref="H10:I10"/>
    <mergeCell ref="B11:G11"/>
    <mergeCell ref="H11:I11"/>
    <mergeCell ref="B12:G12"/>
    <mergeCell ref="H12:I12"/>
    <mergeCell ref="A13:I13"/>
    <mergeCell ref="A14:E14"/>
    <mergeCell ref="F14:G14"/>
    <mergeCell ref="Q19:X19"/>
    <mergeCell ref="Y19:AC19"/>
    <mergeCell ref="B15:D15"/>
    <mergeCell ref="E15:I15"/>
    <mergeCell ref="A16:I16"/>
    <mergeCell ref="A17:I17"/>
    <mergeCell ref="A18:I18"/>
    <mergeCell ref="A19:I19"/>
    <mergeCell ref="J19:P19"/>
    <mergeCell ref="B20:G20"/>
    <mergeCell ref="H20:I20"/>
    <mergeCell ref="B21:G21"/>
    <mergeCell ref="H21:I21"/>
    <mergeCell ref="B22:G22"/>
    <mergeCell ref="H22:I22"/>
    <mergeCell ref="H23:I23"/>
    <mergeCell ref="B23:G23"/>
    <mergeCell ref="B24:G24"/>
    <mergeCell ref="H24:I24"/>
    <mergeCell ref="A25:I25"/>
    <mergeCell ref="A26:I26"/>
    <mergeCell ref="A27:I27"/>
    <mergeCell ref="A28:I28"/>
    <mergeCell ref="B29:G29"/>
    <mergeCell ref="B30:H30"/>
    <mergeCell ref="B31:G31"/>
    <mergeCell ref="B32:G32"/>
    <mergeCell ref="B33:H33"/>
    <mergeCell ref="B34:H34"/>
    <mergeCell ref="B35:H35"/>
    <mergeCell ref="A36:H36"/>
    <mergeCell ref="A37:I37"/>
    <mergeCell ref="A38:I38"/>
    <mergeCell ref="A39:I39"/>
    <mergeCell ref="A40:I40"/>
    <mergeCell ref="A41:I41"/>
    <mergeCell ref="B42:H42"/>
    <mergeCell ref="B43:G43"/>
    <mergeCell ref="B44:G44"/>
    <mergeCell ref="A45:H45"/>
    <mergeCell ref="A46:I46"/>
    <mergeCell ref="A47:I47"/>
    <mergeCell ref="A48:I48"/>
    <mergeCell ref="A49:I49"/>
    <mergeCell ref="B50:G50"/>
    <mergeCell ref="B51:G51"/>
    <mergeCell ref="B52:G52"/>
    <mergeCell ref="B53:C53"/>
    <mergeCell ref="B54:G54"/>
    <mergeCell ref="B55:G55"/>
    <mergeCell ref="B56:G56"/>
    <mergeCell ref="B57:G57"/>
    <mergeCell ref="B58:G58"/>
    <mergeCell ref="A59:G59"/>
    <mergeCell ref="A61:I61"/>
    <mergeCell ref="A62:I62"/>
    <mergeCell ref="A63:I63"/>
    <mergeCell ref="B64:H64"/>
    <mergeCell ref="B65:H65"/>
    <mergeCell ref="B66:G66"/>
    <mergeCell ref="B67:G67"/>
    <mergeCell ref="B68:G68"/>
    <mergeCell ref="B69:G69"/>
    <mergeCell ref="B70:H70"/>
    <mergeCell ref="B71:G71"/>
    <mergeCell ref="B72:G72"/>
    <mergeCell ref="B73:G73"/>
    <mergeCell ref="B74:H74"/>
    <mergeCell ref="B75:H75"/>
    <mergeCell ref="B76:H76"/>
    <mergeCell ref="B77:H77"/>
    <mergeCell ref="B78:H78"/>
    <mergeCell ref="B122:H122"/>
    <mergeCell ref="A79:I79"/>
    <mergeCell ref="A80:I80"/>
    <mergeCell ref="A81:I81"/>
    <mergeCell ref="A82:I82"/>
    <mergeCell ref="B83:H83"/>
    <mergeCell ref="B84:H84"/>
    <mergeCell ref="B85:H85"/>
    <mergeCell ref="B86:H86"/>
    <mergeCell ref="A87:H87"/>
    <mergeCell ref="A88:I88"/>
    <mergeCell ref="A89:I89"/>
    <mergeCell ref="B90:H90"/>
    <mergeCell ref="B91:H91"/>
    <mergeCell ref="B92:H92"/>
    <mergeCell ref="B93:H93"/>
    <mergeCell ref="A123:H123"/>
    <mergeCell ref="A124:I124"/>
    <mergeCell ref="A125:I125"/>
    <mergeCell ref="B126:H126"/>
    <mergeCell ref="B127:H127"/>
    <mergeCell ref="B128:H128"/>
    <mergeCell ref="B129:H129"/>
    <mergeCell ref="B130:H130"/>
    <mergeCell ref="A131:H131"/>
    <mergeCell ref="A132:I132"/>
    <mergeCell ref="A133:I133"/>
    <mergeCell ref="A135:I135"/>
    <mergeCell ref="B136:G136"/>
    <mergeCell ref="A137:G137"/>
    <mergeCell ref="B138:G138"/>
    <mergeCell ref="A139:G139"/>
    <mergeCell ref="B140:G140"/>
    <mergeCell ref="A141:G141"/>
    <mergeCell ref="B142:G142"/>
    <mergeCell ref="B143:G143"/>
    <mergeCell ref="B144:G144"/>
    <mergeCell ref="B145:G145"/>
    <mergeCell ref="B146:G146"/>
    <mergeCell ref="B147:G147"/>
    <mergeCell ref="B148:G148"/>
    <mergeCell ref="B149:G149"/>
    <mergeCell ref="B150:G150"/>
    <mergeCell ref="A151:H151"/>
    <mergeCell ref="A152:I152"/>
    <mergeCell ref="A153:G153"/>
    <mergeCell ref="A154:B156"/>
    <mergeCell ref="C154:I154"/>
    <mergeCell ref="C155:I155"/>
    <mergeCell ref="C156:I156"/>
    <mergeCell ref="A157:I157"/>
    <mergeCell ref="A158:I158"/>
    <mergeCell ref="C173:D173"/>
    <mergeCell ref="F173:G173"/>
    <mergeCell ref="A159:I159"/>
    <mergeCell ref="A160:I160"/>
    <mergeCell ref="A161:H161"/>
    <mergeCell ref="B162:H162"/>
    <mergeCell ref="B163:H163"/>
    <mergeCell ref="B164:H164"/>
    <mergeCell ref="B165:H165"/>
    <mergeCell ref="B166:H166"/>
    <mergeCell ref="A167:H167"/>
    <mergeCell ref="A177:I177"/>
    <mergeCell ref="A178:I178"/>
    <mergeCell ref="A179:I179"/>
    <mergeCell ref="A180:H180"/>
    <mergeCell ref="A181:H181"/>
    <mergeCell ref="A182:H182"/>
    <mergeCell ref="A183:H183"/>
    <mergeCell ref="A184:I184"/>
    <mergeCell ref="A185:I185"/>
    <mergeCell ref="A186:I186"/>
    <mergeCell ref="A188:I188"/>
    <mergeCell ref="A189:I189"/>
    <mergeCell ref="A190:G191"/>
    <mergeCell ref="H190:I191"/>
    <mergeCell ref="A192:G192"/>
    <mergeCell ref="H192:I192"/>
    <mergeCell ref="A193:I193"/>
    <mergeCell ref="A194:F194"/>
    <mergeCell ref="G194:I194"/>
    <mergeCell ref="A195:I195"/>
    <mergeCell ref="G196:I196"/>
    <mergeCell ref="E202:E203"/>
    <mergeCell ref="F202:F203"/>
    <mergeCell ref="G202:H202"/>
    <mergeCell ref="I202:I203"/>
    <mergeCell ref="A204:D204"/>
    <mergeCell ref="A205:D205"/>
    <mergeCell ref="A206:D206"/>
    <mergeCell ref="A196:F196"/>
    <mergeCell ref="A197:I197"/>
    <mergeCell ref="A198:F198"/>
    <mergeCell ref="G198:I198"/>
    <mergeCell ref="A199:I199"/>
    <mergeCell ref="A200:I200"/>
    <mergeCell ref="A202:D203"/>
    <mergeCell ref="B94:H94"/>
    <mergeCell ref="B95:G95"/>
    <mergeCell ref="A96:H96"/>
    <mergeCell ref="A97:I97"/>
    <mergeCell ref="A98:I98"/>
    <mergeCell ref="A99:I99"/>
    <mergeCell ref="A100:I100"/>
    <mergeCell ref="A101:I101"/>
    <mergeCell ref="A103:I103"/>
    <mergeCell ref="A104:I104"/>
    <mergeCell ref="B105:H105"/>
    <mergeCell ref="B106:F106"/>
    <mergeCell ref="B107:H107"/>
    <mergeCell ref="B108:H108"/>
    <mergeCell ref="B109:H109"/>
    <mergeCell ref="B110:H110"/>
    <mergeCell ref="B111:H111"/>
    <mergeCell ref="A112:H112"/>
    <mergeCell ref="A174:B174"/>
    <mergeCell ref="C174:D174"/>
    <mergeCell ref="F174:G174"/>
    <mergeCell ref="A175:B175"/>
    <mergeCell ref="C175:D175"/>
    <mergeCell ref="F175:G175"/>
    <mergeCell ref="A176:H176"/>
    <mergeCell ref="A113:I113"/>
    <mergeCell ref="A114:I114"/>
    <mergeCell ref="B115:H115"/>
    <mergeCell ref="B116:H116"/>
    <mergeCell ref="A117:H117"/>
    <mergeCell ref="A118:I118"/>
    <mergeCell ref="A119:I119"/>
    <mergeCell ref="B120:H120"/>
    <mergeCell ref="B121:H121"/>
    <mergeCell ref="B168:H168"/>
    <mergeCell ref="A169:H169"/>
    <mergeCell ref="A170:I170"/>
    <mergeCell ref="A171:I171"/>
    <mergeCell ref="A172:B172"/>
    <mergeCell ref="C172:D172"/>
    <mergeCell ref="F172:G172"/>
    <mergeCell ref="A173:B173"/>
  </mergeCells>
  <pageMargins left="0.70866141732283472" right="0.70866141732283472" top="0.74803149606299213" bottom="0.74803149606299213" header="0" footer="0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33FF"/>
    <pageSetUpPr fitToPage="1"/>
  </sheetPr>
  <dimension ref="A1:AC1000"/>
  <sheetViews>
    <sheetView workbookViewId="0"/>
  </sheetViews>
  <sheetFormatPr defaultColWidth="14.42578125" defaultRowHeight="15" customHeight="1" x14ac:dyDescent="0.2"/>
  <cols>
    <col min="1" max="1" width="15.28515625" customWidth="1"/>
    <col min="2" max="2" width="11.140625" customWidth="1"/>
    <col min="3" max="3" width="13.28515625" customWidth="1"/>
    <col min="4" max="4" width="10.140625" customWidth="1"/>
    <col min="5" max="5" width="12.42578125" customWidth="1"/>
    <col min="6" max="6" width="11.28515625" customWidth="1"/>
    <col min="7" max="7" width="9.85546875" customWidth="1"/>
    <col min="8" max="8" width="12.5703125" customWidth="1"/>
    <col min="9" max="9" width="14.28515625" customWidth="1"/>
    <col min="10" max="10" width="10.7109375" customWidth="1"/>
    <col min="11" max="11" width="11.140625" customWidth="1"/>
    <col min="12" max="12" width="7.42578125" customWidth="1"/>
    <col min="13" max="13" width="6.5703125" customWidth="1"/>
    <col min="14" max="15" width="9.28515625" customWidth="1"/>
    <col min="16" max="29" width="9.140625" customWidth="1"/>
  </cols>
  <sheetData>
    <row r="1" spans="1:29" ht="12" customHeight="1" x14ac:dyDescent="0.2">
      <c r="A1" s="1"/>
      <c r="B1" s="1"/>
      <c r="C1" s="1"/>
      <c r="D1" s="1"/>
      <c r="E1" s="1"/>
      <c r="F1" s="1"/>
      <c r="G1" s="1"/>
      <c r="H1" s="1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3.25" customHeight="1" x14ac:dyDescent="0.2">
      <c r="A2" s="253" t="s">
        <v>211</v>
      </c>
      <c r="B2" s="207"/>
      <c r="C2" s="207"/>
      <c r="D2" s="207"/>
      <c r="E2" s="207"/>
      <c r="F2" s="207"/>
      <c r="G2" s="207"/>
      <c r="H2" s="207"/>
      <c r="I2" s="20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23.25" customHeight="1" x14ac:dyDescent="0.2">
      <c r="A3" s="253" t="s">
        <v>1</v>
      </c>
      <c r="B3" s="207"/>
      <c r="C3" s="207"/>
      <c r="D3" s="207"/>
      <c r="E3" s="207"/>
      <c r="F3" s="207"/>
      <c r="G3" s="207"/>
      <c r="H3" s="207"/>
      <c r="I3" s="20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45" customHeight="1" x14ac:dyDescent="0.2">
      <c r="A4" s="253" t="s">
        <v>212</v>
      </c>
      <c r="B4" s="207"/>
      <c r="C4" s="207"/>
      <c r="D4" s="207"/>
      <c r="E4" s="207"/>
      <c r="F4" s="207"/>
      <c r="G4" s="207"/>
      <c r="H4" s="207"/>
      <c r="I4" s="207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5.75" customHeight="1" x14ac:dyDescent="0.2">
      <c r="A5" s="254" t="s">
        <v>3</v>
      </c>
      <c r="B5" s="146"/>
      <c r="C5" s="146"/>
      <c r="D5" s="146"/>
      <c r="E5" s="146"/>
      <c r="F5" s="255" t="s">
        <v>4</v>
      </c>
      <c r="G5" s="146"/>
      <c r="H5" s="146"/>
      <c r="I5" s="14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 customHeight="1" x14ac:dyDescent="0.2">
      <c r="A6" s="254" t="s">
        <v>5</v>
      </c>
      <c r="B6" s="146"/>
      <c r="C6" s="146"/>
      <c r="D6" s="146"/>
      <c r="E6" s="146"/>
      <c r="F6" s="255" t="s">
        <v>6</v>
      </c>
      <c r="G6" s="146"/>
      <c r="H6" s="146"/>
      <c r="I6" s="143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 customHeight="1" x14ac:dyDescent="0.2">
      <c r="A7" s="254" t="s">
        <v>7</v>
      </c>
      <c r="B7" s="146"/>
      <c r="C7" s="146"/>
      <c r="D7" s="146"/>
      <c r="E7" s="146"/>
      <c r="F7" s="255" t="s">
        <v>8</v>
      </c>
      <c r="G7" s="146"/>
      <c r="H7" s="146"/>
      <c r="I7" s="143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20.25" customHeight="1" x14ac:dyDescent="0.2">
      <c r="A8" s="249" t="s">
        <v>9</v>
      </c>
      <c r="B8" s="250"/>
      <c r="C8" s="250"/>
      <c r="D8" s="250"/>
      <c r="E8" s="250"/>
      <c r="F8" s="250"/>
      <c r="G8" s="250"/>
      <c r="H8" s="250"/>
      <c r="I8" s="25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.75" customHeight="1" x14ac:dyDescent="0.2">
      <c r="A9" s="3" t="s">
        <v>10</v>
      </c>
      <c r="B9" s="155" t="s">
        <v>11</v>
      </c>
      <c r="C9" s="146"/>
      <c r="D9" s="146"/>
      <c r="E9" s="146"/>
      <c r="F9" s="146"/>
      <c r="G9" s="143"/>
      <c r="H9" s="252" t="s">
        <v>12</v>
      </c>
      <c r="I9" s="14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.75" customHeight="1" x14ac:dyDescent="0.2">
      <c r="A10" s="3" t="s">
        <v>13</v>
      </c>
      <c r="B10" s="155" t="s">
        <v>14</v>
      </c>
      <c r="C10" s="146"/>
      <c r="D10" s="146"/>
      <c r="E10" s="146"/>
      <c r="F10" s="146"/>
      <c r="G10" s="143"/>
      <c r="H10" s="195"/>
      <c r="I10" s="14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39.75" customHeight="1" x14ac:dyDescent="0.2">
      <c r="A11" s="3" t="s">
        <v>15</v>
      </c>
      <c r="B11" s="155" t="s">
        <v>16</v>
      </c>
      <c r="C11" s="146"/>
      <c r="D11" s="146"/>
      <c r="E11" s="146"/>
      <c r="F11" s="146"/>
      <c r="G11" s="143"/>
      <c r="H11" s="252" t="s">
        <v>17</v>
      </c>
      <c r="I11" s="143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5.75" customHeight="1" x14ac:dyDescent="0.2">
      <c r="A12" s="3" t="s">
        <v>18</v>
      </c>
      <c r="B12" s="155" t="s">
        <v>19</v>
      </c>
      <c r="C12" s="146"/>
      <c r="D12" s="146"/>
      <c r="E12" s="146"/>
      <c r="F12" s="146"/>
      <c r="G12" s="143"/>
      <c r="H12" s="252">
        <v>24</v>
      </c>
      <c r="I12" s="143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25.5" customHeight="1" x14ac:dyDescent="0.2">
      <c r="A13" s="242" t="s">
        <v>20</v>
      </c>
      <c r="B13" s="146"/>
      <c r="C13" s="146"/>
      <c r="D13" s="146"/>
      <c r="E13" s="146"/>
      <c r="F13" s="146"/>
      <c r="G13" s="146"/>
      <c r="H13" s="146"/>
      <c r="I13" s="14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41.25" customHeight="1" x14ac:dyDescent="0.2">
      <c r="A14" s="243" t="s">
        <v>21</v>
      </c>
      <c r="B14" s="162"/>
      <c r="C14" s="162"/>
      <c r="D14" s="162"/>
      <c r="E14" s="163"/>
      <c r="F14" s="243" t="s">
        <v>213</v>
      </c>
      <c r="G14" s="163"/>
      <c r="H14" s="4" t="s">
        <v>23</v>
      </c>
      <c r="I14" s="5">
        <v>2</v>
      </c>
      <c r="J14" s="6"/>
      <c r="K14" s="7"/>
      <c r="L14" s="8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1" customHeight="1" x14ac:dyDescent="0.2">
      <c r="A15" s="9" t="s">
        <v>24</v>
      </c>
      <c r="B15" s="245">
        <f>H10</f>
        <v>0</v>
      </c>
      <c r="C15" s="146"/>
      <c r="D15" s="175"/>
      <c r="E15" s="246" t="s">
        <v>25</v>
      </c>
      <c r="F15" s="146"/>
      <c r="G15" s="146"/>
      <c r="H15" s="146"/>
      <c r="I15" s="143"/>
      <c r="J15" s="6"/>
      <c r="K15" s="7"/>
      <c r="L15" s="8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7.5" customHeight="1" x14ac:dyDescent="0.2">
      <c r="A16" s="223"/>
      <c r="B16" s="146"/>
      <c r="C16" s="146"/>
      <c r="D16" s="146"/>
      <c r="E16" s="146"/>
      <c r="F16" s="146"/>
      <c r="G16" s="146"/>
      <c r="H16" s="146"/>
      <c r="I16" s="143"/>
      <c r="J16" s="6"/>
      <c r="K16" s="7"/>
      <c r="L16" s="10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54" customHeight="1" x14ac:dyDescent="0.2">
      <c r="A17" s="247" t="s">
        <v>214</v>
      </c>
      <c r="B17" s="146"/>
      <c r="C17" s="146"/>
      <c r="D17" s="146"/>
      <c r="E17" s="146"/>
      <c r="F17" s="146"/>
      <c r="G17" s="146"/>
      <c r="H17" s="146"/>
      <c r="I17" s="143"/>
      <c r="J17" s="6"/>
      <c r="K17" s="7"/>
      <c r="L17" s="10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9.75" customHeight="1" x14ac:dyDescent="0.2">
      <c r="A18" s="248"/>
      <c r="B18" s="146"/>
      <c r="C18" s="146"/>
      <c r="D18" s="146"/>
      <c r="E18" s="146"/>
      <c r="F18" s="146"/>
      <c r="G18" s="146"/>
      <c r="H18" s="146"/>
      <c r="I18" s="143"/>
      <c r="J18" s="6"/>
      <c r="K18" s="7"/>
      <c r="L18" s="10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21.75" customHeight="1" x14ac:dyDescent="0.2">
      <c r="A19" s="204" t="s">
        <v>27</v>
      </c>
      <c r="B19" s="146"/>
      <c r="C19" s="146"/>
      <c r="D19" s="146"/>
      <c r="E19" s="146"/>
      <c r="F19" s="146"/>
      <c r="G19" s="146"/>
      <c r="H19" s="146"/>
      <c r="I19" s="143"/>
      <c r="J19" s="244"/>
      <c r="K19" s="207"/>
      <c r="L19" s="207"/>
      <c r="M19" s="207"/>
      <c r="N19" s="207"/>
      <c r="O19" s="207"/>
      <c r="P19" s="207"/>
      <c r="Q19" s="244"/>
      <c r="R19" s="207"/>
      <c r="S19" s="207"/>
      <c r="T19" s="207"/>
      <c r="U19" s="207"/>
      <c r="V19" s="207"/>
      <c r="W19" s="207"/>
      <c r="X19" s="207"/>
      <c r="Y19" s="244"/>
      <c r="Z19" s="207"/>
      <c r="AA19" s="207"/>
      <c r="AB19" s="207"/>
      <c r="AC19" s="207"/>
    </row>
    <row r="20" spans="1:29" ht="31.5" customHeight="1" x14ac:dyDescent="0.2">
      <c r="A20" s="3">
        <v>1</v>
      </c>
      <c r="B20" s="155" t="s">
        <v>28</v>
      </c>
      <c r="C20" s="146"/>
      <c r="D20" s="146"/>
      <c r="E20" s="146"/>
      <c r="F20" s="146"/>
      <c r="G20" s="143"/>
      <c r="H20" s="237" t="s">
        <v>29</v>
      </c>
      <c r="I20" s="143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5.75" customHeight="1" x14ac:dyDescent="0.2">
      <c r="A21" s="3">
        <v>2</v>
      </c>
      <c r="B21" s="155" t="s">
        <v>30</v>
      </c>
      <c r="C21" s="146"/>
      <c r="D21" s="146"/>
      <c r="E21" s="146"/>
      <c r="F21" s="146"/>
      <c r="G21" s="143"/>
      <c r="H21" s="238" t="s">
        <v>31</v>
      </c>
      <c r="I21" s="143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51.75" customHeight="1" x14ac:dyDescent="0.2">
      <c r="A22" s="3">
        <v>3</v>
      </c>
      <c r="B22" s="155" t="s">
        <v>215</v>
      </c>
      <c r="C22" s="146"/>
      <c r="D22" s="146"/>
      <c r="E22" s="146"/>
      <c r="F22" s="146"/>
      <c r="G22" s="143"/>
      <c r="H22" s="239">
        <v>3155.82</v>
      </c>
      <c r="I22" s="143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.75" customHeight="1" x14ac:dyDescent="0.2">
      <c r="A23" s="3">
        <v>4</v>
      </c>
      <c r="B23" s="155" t="s">
        <v>33</v>
      </c>
      <c r="C23" s="146"/>
      <c r="D23" s="146"/>
      <c r="E23" s="146"/>
      <c r="F23" s="146"/>
      <c r="G23" s="143"/>
      <c r="H23" s="240" t="s">
        <v>34</v>
      </c>
      <c r="I23" s="143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33" customHeight="1" x14ac:dyDescent="0.2">
      <c r="A24" s="3">
        <v>5</v>
      </c>
      <c r="B24" s="155" t="s">
        <v>216</v>
      </c>
      <c r="C24" s="146"/>
      <c r="D24" s="146"/>
      <c r="E24" s="146"/>
      <c r="F24" s="146"/>
      <c r="G24" s="143"/>
      <c r="H24" s="241" t="s">
        <v>36</v>
      </c>
      <c r="I24" s="14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9" customHeight="1" x14ac:dyDescent="0.2">
      <c r="A25" s="235"/>
      <c r="B25" s="146"/>
      <c r="C25" s="146"/>
      <c r="D25" s="146"/>
      <c r="E25" s="146"/>
      <c r="F25" s="146"/>
      <c r="G25" s="146"/>
      <c r="H25" s="146"/>
      <c r="I25" s="143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.5" customHeight="1" x14ac:dyDescent="0.2">
      <c r="A26" s="157" t="s">
        <v>37</v>
      </c>
      <c r="B26" s="146"/>
      <c r="C26" s="146"/>
      <c r="D26" s="146"/>
      <c r="E26" s="146"/>
      <c r="F26" s="146"/>
      <c r="G26" s="146"/>
      <c r="H26" s="146"/>
      <c r="I26" s="143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9" customHeight="1" x14ac:dyDescent="0.2">
      <c r="A27" s="236"/>
      <c r="B27" s="146"/>
      <c r="C27" s="146"/>
      <c r="D27" s="146"/>
      <c r="E27" s="146"/>
      <c r="F27" s="146"/>
      <c r="G27" s="146"/>
      <c r="H27" s="146"/>
      <c r="I27" s="143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22.5" customHeight="1" x14ac:dyDescent="0.2">
      <c r="A28" s="153" t="s">
        <v>38</v>
      </c>
      <c r="B28" s="146"/>
      <c r="C28" s="146"/>
      <c r="D28" s="146"/>
      <c r="E28" s="146"/>
      <c r="F28" s="146"/>
      <c r="G28" s="146"/>
      <c r="H28" s="146"/>
      <c r="I28" s="143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30" customHeight="1" x14ac:dyDescent="0.2">
      <c r="A29" s="11">
        <v>1</v>
      </c>
      <c r="B29" s="219" t="s">
        <v>39</v>
      </c>
      <c r="C29" s="146"/>
      <c r="D29" s="146"/>
      <c r="E29" s="146"/>
      <c r="F29" s="146"/>
      <c r="G29" s="143"/>
      <c r="H29" s="11" t="s">
        <v>40</v>
      </c>
      <c r="I29" s="11" t="s">
        <v>41</v>
      </c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</row>
    <row r="30" spans="1:29" ht="27.75" customHeight="1" x14ac:dyDescent="0.2">
      <c r="A30" s="3" t="s">
        <v>10</v>
      </c>
      <c r="B30" s="155" t="s">
        <v>217</v>
      </c>
      <c r="C30" s="146"/>
      <c r="D30" s="146"/>
      <c r="E30" s="146"/>
      <c r="F30" s="146"/>
      <c r="G30" s="146"/>
      <c r="H30" s="143"/>
      <c r="I30" s="13">
        <f>H22</f>
        <v>3155.82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5.75" hidden="1" customHeight="1" x14ac:dyDescent="0.2">
      <c r="A31" s="3" t="s">
        <v>13</v>
      </c>
      <c r="B31" s="155" t="s">
        <v>218</v>
      </c>
      <c r="C31" s="146"/>
      <c r="D31" s="146"/>
      <c r="E31" s="146"/>
      <c r="F31" s="146"/>
      <c r="G31" s="143"/>
      <c r="H31" s="14"/>
      <c r="I31" s="13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28.5" hidden="1" customHeight="1" x14ac:dyDescent="0.2">
      <c r="A32" s="3" t="s">
        <v>15</v>
      </c>
      <c r="B32" s="198" t="s">
        <v>219</v>
      </c>
      <c r="C32" s="146"/>
      <c r="D32" s="146"/>
      <c r="E32" s="146"/>
      <c r="F32" s="146"/>
      <c r="G32" s="143"/>
      <c r="H32" s="15">
        <v>0</v>
      </c>
      <c r="I32" s="13">
        <f>ROUND(H32*I30,2)</f>
        <v>0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5.75" hidden="1" customHeight="1" x14ac:dyDescent="0.2">
      <c r="A33" s="3" t="s">
        <v>18</v>
      </c>
      <c r="B33" s="155" t="s">
        <v>220</v>
      </c>
      <c r="C33" s="146"/>
      <c r="D33" s="146"/>
      <c r="E33" s="146"/>
      <c r="F33" s="146"/>
      <c r="G33" s="146"/>
      <c r="H33" s="143"/>
      <c r="I33" s="13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5.75" hidden="1" customHeight="1" x14ac:dyDescent="0.2">
      <c r="A34" s="3" t="s">
        <v>46</v>
      </c>
      <c r="B34" s="155" t="s">
        <v>221</v>
      </c>
      <c r="C34" s="146"/>
      <c r="D34" s="146"/>
      <c r="E34" s="146"/>
      <c r="F34" s="146"/>
      <c r="G34" s="146"/>
      <c r="H34" s="143"/>
      <c r="I34" s="16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5.75" customHeight="1" x14ac:dyDescent="0.2">
      <c r="A35" s="3" t="s">
        <v>48</v>
      </c>
      <c r="B35" s="155" t="s">
        <v>49</v>
      </c>
      <c r="C35" s="146"/>
      <c r="D35" s="146"/>
      <c r="E35" s="146"/>
      <c r="F35" s="146"/>
      <c r="G35" s="146"/>
      <c r="H35" s="143"/>
      <c r="I35" s="13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5.75" customHeight="1" x14ac:dyDescent="0.2">
      <c r="A36" s="218" t="s">
        <v>50</v>
      </c>
      <c r="B36" s="146"/>
      <c r="C36" s="146"/>
      <c r="D36" s="146"/>
      <c r="E36" s="146"/>
      <c r="F36" s="146"/>
      <c r="G36" s="146"/>
      <c r="H36" s="143"/>
      <c r="I36" s="17">
        <f>SUM(I30:I35)</f>
        <v>3155.82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9.75" customHeight="1" x14ac:dyDescent="0.2">
      <c r="A37" s="230"/>
      <c r="B37" s="146"/>
      <c r="C37" s="146"/>
      <c r="D37" s="146"/>
      <c r="E37" s="146"/>
      <c r="F37" s="146"/>
      <c r="G37" s="146"/>
      <c r="H37" s="146"/>
      <c r="I37" s="143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.5" customHeight="1" x14ac:dyDescent="0.2">
      <c r="A38" s="231" t="s">
        <v>51</v>
      </c>
      <c r="B38" s="146"/>
      <c r="C38" s="146"/>
      <c r="D38" s="146"/>
      <c r="E38" s="146"/>
      <c r="F38" s="146"/>
      <c r="G38" s="146"/>
      <c r="H38" s="146"/>
      <c r="I38" s="143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0.5" customHeight="1" x14ac:dyDescent="0.2">
      <c r="A39" s="232"/>
      <c r="B39" s="146"/>
      <c r="C39" s="146"/>
      <c r="D39" s="146"/>
      <c r="E39" s="146"/>
      <c r="F39" s="146"/>
      <c r="G39" s="146"/>
      <c r="H39" s="146"/>
      <c r="I39" s="143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21.75" customHeight="1" x14ac:dyDescent="0.2">
      <c r="A40" s="212" t="s">
        <v>52</v>
      </c>
      <c r="B40" s="146"/>
      <c r="C40" s="146"/>
      <c r="D40" s="146"/>
      <c r="E40" s="146"/>
      <c r="F40" s="146"/>
      <c r="G40" s="146"/>
      <c r="H40" s="146"/>
      <c r="I40" s="143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25.5" customHeight="1" x14ac:dyDescent="0.2">
      <c r="A41" s="233" t="s">
        <v>222</v>
      </c>
      <c r="B41" s="146"/>
      <c r="C41" s="146"/>
      <c r="D41" s="146"/>
      <c r="E41" s="146"/>
      <c r="F41" s="146"/>
      <c r="G41" s="146"/>
      <c r="H41" s="146"/>
      <c r="I41" s="143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25.5" customHeight="1" x14ac:dyDescent="0.2">
      <c r="A42" s="18" t="s">
        <v>54</v>
      </c>
      <c r="B42" s="234" t="s">
        <v>223</v>
      </c>
      <c r="C42" s="146"/>
      <c r="D42" s="146"/>
      <c r="E42" s="146"/>
      <c r="F42" s="146"/>
      <c r="G42" s="146"/>
      <c r="H42" s="143"/>
      <c r="I42" s="19" t="s">
        <v>56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25.5" customHeight="1" x14ac:dyDescent="0.2">
      <c r="A43" s="20" t="s">
        <v>10</v>
      </c>
      <c r="B43" s="155" t="s">
        <v>224</v>
      </c>
      <c r="C43" s="146"/>
      <c r="D43" s="146"/>
      <c r="E43" s="146"/>
      <c r="F43" s="146"/>
      <c r="G43" s="143"/>
      <c r="H43" s="14">
        <v>8.3299999999999999E-2</v>
      </c>
      <c r="I43" s="21">
        <f t="shared" ref="I43:I44" si="0">ROUND($I$36*H43,2)</f>
        <v>262.88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14" customHeight="1" x14ac:dyDescent="0.2">
      <c r="A44" s="20" t="s">
        <v>13</v>
      </c>
      <c r="B44" s="227" t="s">
        <v>225</v>
      </c>
      <c r="C44" s="146"/>
      <c r="D44" s="146"/>
      <c r="E44" s="146"/>
      <c r="F44" s="146"/>
      <c r="G44" s="143"/>
      <c r="H44" s="22">
        <v>3.0249999999999999E-2</v>
      </c>
      <c r="I44" s="21">
        <f t="shared" si="0"/>
        <v>95.46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9.5" customHeight="1" x14ac:dyDescent="0.2">
      <c r="A45" s="147" t="s">
        <v>59</v>
      </c>
      <c r="B45" s="146"/>
      <c r="C45" s="146"/>
      <c r="D45" s="146"/>
      <c r="E45" s="146"/>
      <c r="F45" s="146"/>
      <c r="G45" s="146"/>
      <c r="H45" s="143"/>
      <c r="I45" s="23">
        <f>SUM(I43+I44)</f>
        <v>358.34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0.5" customHeight="1" x14ac:dyDescent="0.2">
      <c r="A46" s="228"/>
      <c r="B46" s="146"/>
      <c r="C46" s="146"/>
      <c r="D46" s="146"/>
      <c r="E46" s="146"/>
      <c r="F46" s="146"/>
      <c r="G46" s="146"/>
      <c r="H46" s="146"/>
      <c r="I46" s="143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.5" customHeight="1" x14ac:dyDescent="0.2">
      <c r="A47" s="157" t="s">
        <v>226</v>
      </c>
      <c r="B47" s="146"/>
      <c r="C47" s="146"/>
      <c r="D47" s="146"/>
      <c r="E47" s="146"/>
      <c r="F47" s="146"/>
      <c r="G47" s="146"/>
      <c r="H47" s="146"/>
      <c r="I47" s="143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1.25" customHeight="1" x14ac:dyDescent="0.2">
      <c r="A48" s="229"/>
      <c r="B48" s="146"/>
      <c r="C48" s="146"/>
      <c r="D48" s="146"/>
      <c r="E48" s="146"/>
      <c r="F48" s="146"/>
      <c r="G48" s="146"/>
      <c r="H48" s="146"/>
      <c r="I48" s="143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32.25" customHeight="1" x14ac:dyDescent="0.2">
      <c r="A49" s="154" t="s">
        <v>227</v>
      </c>
      <c r="B49" s="146"/>
      <c r="C49" s="146"/>
      <c r="D49" s="146"/>
      <c r="E49" s="146"/>
      <c r="F49" s="146"/>
      <c r="G49" s="146"/>
      <c r="H49" s="146"/>
      <c r="I49" s="143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30" customHeight="1" x14ac:dyDescent="0.2">
      <c r="A50" s="24" t="s">
        <v>62</v>
      </c>
      <c r="B50" s="219" t="s">
        <v>63</v>
      </c>
      <c r="C50" s="146"/>
      <c r="D50" s="146"/>
      <c r="E50" s="146"/>
      <c r="F50" s="146"/>
      <c r="G50" s="143"/>
      <c r="H50" s="25" t="s">
        <v>64</v>
      </c>
      <c r="I50" s="25" t="s">
        <v>65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5.75" customHeight="1" x14ac:dyDescent="0.2">
      <c r="A51" s="26" t="s">
        <v>10</v>
      </c>
      <c r="B51" s="155" t="s">
        <v>66</v>
      </c>
      <c r="C51" s="146"/>
      <c r="D51" s="146"/>
      <c r="E51" s="146"/>
      <c r="F51" s="146"/>
      <c r="G51" s="143"/>
      <c r="H51" s="27">
        <v>0.2</v>
      </c>
      <c r="I51" s="28">
        <f t="shared" ref="I51:I58" si="1">ROUND(($I$36+$I$45)*H51,2)</f>
        <v>702.83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5.75" customHeight="1" x14ac:dyDescent="0.2">
      <c r="A52" s="26" t="s">
        <v>13</v>
      </c>
      <c r="B52" s="155" t="s">
        <v>67</v>
      </c>
      <c r="C52" s="146"/>
      <c r="D52" s="146"/>
      <c r="E52" s="146"/>
      <c r="F52" s="146"/>
      <c r="G52" s="143"/>
      <c r="H52" s="27">
        <v>2.5000000000000001E-2</v>
      </c>
      <c r="I52" s="28">
        <f t="shared" si="1"/>
        <v>87.85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48.75" customHeight="1" x14ac:dyDescent="0.2">
      <c r="A53" s="26" t="s">
        <v>15</v>
      </c>
      <c r="B53" s="155" t="s">
        <v>228</v>
      </c>
      <c r="C53" s="143"/>
      <c r="D53" s="29" t="s">
        <v>69</v>
      </c>
      <c r="E53" s="30">
        <v>0.03</v>
      </c>
      <c r="F53" s="29" t="s">
        <v>70</v>
      </c>
      <c r="G53" s="31">
        <v>1</v>
      </c>
      <c r="H53" s="32">
        <f>ROUND((E53*G53),6)</f>
        <v>0.03</v>
      </c>
      <c r="I53" s="28">
        <f t="shared" si="1"/>
        <v>105.42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5.75" customHeight="1" x14ac:dyDescent="0.2">
      <c r="A54" s="26" t="s">
        <v>18</v>
      </c>
      <c r="B54" s="155" t="s">
        <v>71</v>
      </c>
      <c r="C54" s="146"/>
      <c r="D54" s="146"/>
      <c r="E54" s="146"/>
      <c r="F54" s="146"/>
      <c r="G54" s="143"/>
      <c r="H54" s="27">
        <v>1.4999999999999999E-2</v>
      </c>
      <c r="I54" s="28">
        <f t="shared" si="1"/>
        <v>52.71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5.75" customHeight="1" x14ac:dyDescent="0.2">
      <c r="A55" s="26" t="s">
        <v>46</v>
      </c>
      <c r="B55" s="155" t="s">
        <v>72</v>
      </c>
      <c r="C55" s="146"/>
      <c r="D55" s="146"/>
      <c r="E55" s="146"/>
      <c r="F55" s="146"/>
      <c r="G55" s="143"/>
      <c r="H55" s="27">
        <v>0.01</v>
      </c>
      <c r="I55" s="28">
        <f t="shared" si="1"/>
        <v>35.14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5.75" customHeight="1" x14ac:dyDescent="0.2">
      <c r="A56" s="26" t="s">
        <v>48</v>
      </c>
      <c r="B56" s="155" t="s">
        <v>73</v>
      </c>
      <c r="C56" s="146"/>
      <c r="D56" s="146"/>
      <c r="E56" s="146"/>
      <c r="F56" s="146"/>
      <c r="G56" s="143"/>
      <c r="H56" s="27">
        <v>6.0000000000000001E-3</v>
      </c>
      <c r="I56" s="28">
        <f t="shared" si="1"/>
        <v>21.08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20.25" customHeight="1" x14ac:dyDescent="0.2">
      <c r="A57" s="26" t="s">
        <v>74</v>
      </c>
      <c r="B57" s="155" t="s">
        <v>75</v>
      </c>
      <c r="C57" s="146"/>
      <c r="D57" s="146"/>
      <c r="E57" s="146"/>
      <c r="F57" s="146"/>
      <c r="G57" s="143"/>
      <c r="H57" s="27">
        <v>2E-3</v>
      </c>
      <c r="I57" s="28">
        <f t="shared" si="1"/>
        <v>7.03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5.75" customHeight="1" x14ac:dyDescent="0.2">
      <c r="A58" s="26" t="s">
        <v>76</v>
      </c>
      <c r="B58" s="155" t="s">
        <v>77</v>
      </c>
      <c r="C58" s="146"/>
      <c r="D58" s="146"/>
      <c r="E58" s="146"/>
      <c r="F58" s="146"/>
      <c r="G58" s="143"/>
      <c r="H58" s="27">
        <v>0.08</v>
      </c>
      <c r="I58" s="28">
        <f t="shared" si="1"/>
        <v>281.13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5.75" customHeight="1" x14ac:dyDescent="0.2">
      <c r="A59" s="147" t="s">
        <v>59</v>
      </c>
      <c r="B59" s="146"/>
      <c r="C59" s="146"/>
      <c r="D59" s="146"/>
      <c r="E59" s="146"/>
      <c r="F59" s="146"/>
      <c r="G59" s="143"/>
      <c r="H59" s="33">
        <f t="shared" ref="H59:I59" si="2">SUM(H51:H58)</f>
        <v>0.36800000000000005</v>
      </c>
      <c r="I59" s="34">
        <f t="shared" si="2"/>
        <v>1293.19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8.25" customHeight="1" x14ac:dyDescent="0.2">
      <c r="A60" s="35"/>
      <c r="B60" s="36"/>
      <c r="C60" s="36"/>
      <c r="D60" s="36"/>
      <c r="E60" s="36"/>
      <c r="F60" s="36"/>
      <c r="G60" s="36"/>
      <c r="H60" s="37"/>
      <c r="I60" s="38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.5" customHeight="1" x14ac:dyDescent="0.2">
      <c r="A61" s="157" t="s">
        <v>229</v>
      </c>
      <c r="B61" s="146"/>
      <c r="C61" s="146"/>
      <c r="D61" s="146"/>
      <c r="E61" s="146"/>
      <c r="F61" s="146"/>
      <c r="G61" s="146"/>
      <c r="H61" s="146"/>
      <c r="I61" s="143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7.5" customHeight="1" x14ac:dyDescent="0.2">
      <c r="A62" s="223"/>
      <c r="B62" s="146"/>
      <c r="C62" s="146"/>
      <c r="D62" s="146"/>
      <c r="E62" s="146"/>
      <c r="F62" s="146"/>
      <c r="G62" s="146"/>
      <c r="H62" s="146"/>
      <c r="I62" s="143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8" customHeight="1" x14ac:dyDescent="0.2">
      <c r="A63" s="148" t="s">
        <v>79</v>
      </c>
      <c r="B63" s="146"/>
      <c r="C63" s="146"/>
      <c r="D63" s="146"/>
      <c r="E63" s="146"/>
      <c r="F63" s="146"/>
      <c r="G63" s="146"/>
      <c r="H63" s="146"/>
      <c r="I63" s="143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8.75" customHeight="1" x14ac:dyDescent="0.2">
      <c r="A64" s="39" t="s">
        <v>80</v>
      </c>
      <c r="B64" s="219" t="s">
        <v>81</v>
      </c>
      <c r="C64" s="146"/>
      <c r="D64" s="146"/>
      <c r="E64" s="146"/>
      <c r="F64" s="146"/>
      <c r="G64" s="146"/>
      <c r="H64" s="143"/>
      <c r="I64" s="25" t="s">
        <v>56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5.75" customHeight="1" x14ac:dyDescent="0.2">
      <c r="A65" s="20" t="s">
        <v>10</v>
      </c>
      <c r="B65" s="155" t="s">
        <v>230</v>
      </c>
      <c r="C65" s="146"/>
      <c r="D65" s="146"/>
      <c r="E65" s="146"/>
      <c r="F65" s="146"/>
      <c r="G65" s="146"/>
      <c r="H65" s="146"/>
      <c r="I65" s="28">
        <f>IF(ROUND((H68*H66*H67)-(I30*H69),2)&lt;0,0,ROUND((H68*H66*H67)-(I30*H69),2))</f>
        <v>13.05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22.5" customHeight="1" x14ac:dyDescent="0.2">
      <c r="A66" s="20"/>
      <c r="B66" s="220" t="s">
        <v>231</v>
      </c>
      <c r="C66" s="146"/>
      <c r="D66" s="146"/>
      <c r="E66" s="146"/>
      <c r="F66" s="146"/>
      <c r="G66" s="146"/>
      <c r="H66" s="40">
        <v>4.5999999999999996</v>
      </c>
      <c r="I66" s="41" t="s">
        <v>84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7.25" customHeight="1" x14ac:dyDescent="0.2">
      <c r="A67" s="20"/>
      <c r="B67" s="220" t="s">
        <v>232</v>
      </c>
      <c r="C67" s="146"/>
      <c r="D67" s="146"/>
      <c r="E67" s="146"/>
      <c r="F67" s="146"/>
      <c r="G67" s="143"/>
      <c r="H67" s="42">
        <v>2</v>
      </c>
      <c r="I67" s="4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5" customHeight="1" x14ac:dyDescent="0.2">
      <c r="A68" s="20"/>
      <c r="B68" s="220" t="s">
        <v>233</v>
      </c>
      <c r="C68" s="146"/>
      <c r="D68" s="146"/>
      <c r="E68" s="146"/>
      <c r="F68" s="146"/>
      <c r="G68" s="143"/>
      <c r="H68" s="43">
        <v>22</v>
      </c>
      <c r="I68" s="4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5" customHeight="1" x14ac:dyDescent="0.2">
      <c r="A69" s="20"/>
      <c r="B69" s="226" t="s">
        <v>234</v>
      </c>
      <c r="C69" s="207"/>
      <c r="D69" s="207"/>
      <c r="E69" s="207"/>
      <c r="F69" s="207"/>
      <c r="G69" s="207"/>
      <c r="H69" s="44">
        <v>0.06</v>
      </c>
      <c r="I69" s="45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5.75" customHeight="1" x14ac:dyDescent="0.2">
      <c r="A70" s="20" t="s">
        <v>13</v>
      </c>
      <c r="B70" s="155" t="s">
        <v>235</v>
      </c>
      <c r="C70" s="146"/>
      <c r="D70" s="146"/>
      <c r="E70" s="146"/>
      <c r="F70" s="146"/>
      <c r="G70" s="146"/>
      <c r="H70" s="146"/>
      <c r="I70" s="28">
        <f>ROUND(H72*H71*(1-H73),2)</f>
        <v>0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5.75" customHeight="1" x14ac:dyDescent="0.2">
      <c r="A71" s="20"/>
      <c r="B71" s="220" t="s">
        <v>236</v>
      </c>
      <c r="C71" s="146"/>
      <c r="D71" s="146"/>
      <c r="E71" s="146"/>
      <c r="F71" s="146"/>
      <c r="G71" s="146"/>
      <c r="H71" s="46"/>
      <c r="I71" s="41" t="s">
        <v>84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5.75" customHeight="1" x14ac:dyDescent="0.2">
      <c r="A72" s="47"/>
      <c r="B72" s="220" t="s">
        <v>237</v>
      </c>
      <c r="C72" s="146"/>
      <c r="D72" s="146"/>
      <c r="E72" s="146"/>
      <c r="F72" s="146"/>
      <c r="G72" s="146"/>
      <c r="H72" s="43">
        <v>22</v>
      </c>
      <c r="I72" s="4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5.75" customHeight="1" x14ac:dyDescent="0.2">
      <c r="A73" s="47"/>
      <c r="B73" s="221" t="s">
        <v>91</v>
      </c>
      <c r="C73" s="146"/>
      <c r="D73" s="146"/>
      <c r="E73" s="146"/>
      <c r="F73" s="146"/>
      <c r="G73" s="146"/>
      <c r="H73" s="48">
        <v>0.19</v>
      </c>
      <c r="I73" s="4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5.75" hidden="1" customHeight="1" x14ac:dyDescent="0.2">
      <c r="A74" s="20" t="s">
        <v>15</v>
      </c>
      <c r="B74" s="155" t="s">
        <v>92</v>
      </c>
      <c r="C74" s="146"/>
      <c r="D74" s="146"/>
      <c r="E74" s="146"/>
      <c r="F74" s="146"/>
      <c r="G74" s="146"/>
      <c r="H74" s="146"/>
      <c r="I74" s="28">
        <v>0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5.75" hidden="1" customHeight="1" x14ac:dyDescent="0.2">
      <c r="A75" s="47" t="s">
        <v>18</v>
      </c>
      <c r="B75" s="222" t="s">
        <v>93</v>
      </c>
      <c r="C75" s="146"/>
      <c r="D75" s="146"/>
      <c r="E75" s="146"/>
      <c r="F75" s="146"/>
      <c r="G75" s="146"/>
      <c r="H75" s="146"/>
      <c r="I75" s="49" t="s">
        <v>94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30.75" customHeight="1" x14ac:dyDescent="0.2">
      <c r="A76" s="20" t="s">
        <v>18</v>
      </c>
      <c r="B76" s="155" t="s">
        <v>238</v>
      </c>
      <c r="C76" s="146"/>
      <c r="D76" s="146"/>
      <c r="E76" s="146"/>
      <c r="F76" s="146"/>
      <c r="G76" s="146"/>
      <c r="H76" s="143"/>
      <c r="I76" s="50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5.75" customHeight="1" x14ac:dyDescent="0.2">
      <c r="A77" s="20" t="s">
        <v>46</v>
      </c>
      <c r="B77" s="150" t="s">
        <v>96</v>
      </c>
      <c r="C77" s="146"/>
      <c r="D77" s="146"/>
      <c r="E77" s="146"/>
      <c r="F77" s="146"/>
      <c r="G77" s="146"/>
      <c r="H77" s="146"/>
      <c r="I77" s="51" t="s">
        <v>84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5.75" customHeight="1" x14ac:dyDescent="0.2">
      <c r="A78" s="52"/>
      <c r="B78" s="147" t="s">
        <v>50</v>
      </c>
      <c r="C78" s="146"/>
      <c r="D78" s="146"/>
      <c r="E78" s="146"/>
      <c r="F78" s="146"/>
      <c r="G78" s="146"/>
      <c r="H78" s="143"/>
      <c r="I78" s="34">
        <f>SUM(I65:I76)</f>
        <v>13.05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7.5" customHeight="1" x14ac:dyDescent="0.2">
      <c r="A79" s="223"/>
      <c r="B79" s="146"/>
      <c r="C79" s="146"/>
      <c r="D79" s="146"/>
      <c r="E79" s="146"/>
      <c r="F79" s="146"/>
      <c r="G79" s="146"/>
      <c r="H79" s="146"/>
      <c r="I79" s="143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.5" customHeight="1" x14ac:dyDescent="0.2">
      <c r="A80" s="157" t="s">
        <v>97</v>
      </c>
      <c r="B80" s="146"/>
      <c r="C80" s="146"/>
      <c r="D80" s="146"/>
      <c r="E80" s="146"/>
      <c r="F80" s="146"/>
      <c r="G80" s="146"/>
      <c r="H80" s="146"/>
      <c r="I80" s="143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7.5" customHeight="1" x14ac:dyDescent="0.2">
      <c r="A81" s="224"/>
      <c r="B81" s="146"/>
      <c r="C81" s="146"/>
      <c r="D81" s="146"/>
      <c r="E81" s="146"/>
      <c r="F81" s="146"/>
      <c r="G81" s="146"/>
      <c r="H81" s="146"/>
      <c r="I81" s="143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21.75" customHeight="1" x14ac:dyDescent="0.2">
      <c r="A82" s="153" t="s">
        <v>98</v>
      </c>
      <c r="B82" s="146"/>
      <c r="C82" s="146"/>
      <c r="D82" s="146"/>
      <c r="E82" s="146"/>
      <c r="F82" s="146"/>
      <c r="G82" s="146"/>
      <c r="H82" s="146"/>
      <c r="I82" s="143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23.25" customHeight="1" x14ac:dyDescent="0.2">
      <c r="A83" s="25">
        <v>2</v>
      </c>
      <c r="B83" s="219" t="s">
        <v>99</v>
      </c>
      <c r="C83" s="146"/>
      <c r="D83" s="146"/>
      <c r="E83" s="146"/>
      <c r="F83" s="146"/>
      <c r="G83" s="146"/>
      <c r="H83" s="143"/>
      <c r="I83" s="25" t="s">
        <v>56</v>
      </c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21.75" customHeight="1" x14ac:dyDescent="0.2">
      <c r="A84" s="3" t="s">
        <v>54</v>
      </c>
      <c r="B84" s="155" t="s">
        <v>239</v>
      </c>
      <c r="C84" s="146"/>
      <c r="D84" s="146"/>
      <c r="E84" s="146"/>
      <c r="F84" s="146"/>
      <c r="G84" s="146"/>
      <c r="H84" s="143"/>
      <c r="I84" s="21">
        <f>I45</f>
        <v>358.34</v>
      </c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8.75" customHeight="1" x14ac:dyDescent="0.2">
      <c r="A85" s="3" t="s">
        <v>62</v>
      </c>
      <c r="B85" s="155" t="s">
        <v>63</v>
      </c>
      <c r="C85" s="146"/>
      <c r="D85" s="146"/>
      <c r="E85" s="146"/>
      <c r="F85" s="146"/>
      <c r="G85" s="146"/>
      <c r="H85" s="143"/>
      <c r="I85" s="21">
        <f>I59</f>
        <v>1293.19</v>
      </c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21.75" customHeight="1" x14ac:dyDescent="0.2">
      <c r="A86" s="3" t="s">
        <v>80</v>
      </c>
      <c r="B86" s="155" t="s">
        <v>81</v>
      </c>
      <c r="C86" s="146"/>
      <c r="D86" s="146"/>
      <c r="E86" s="146"/>
      <c r="F86" s="146"/>
      <c r="G86" s="146"/>
      <c r="H86" s="143"/>
      <c r="I86" s="21">
        <f>I78</f>
        <v>13.05</v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21.75" customHeight="1" x14ac:dyDescent="0.2">
      <c r="A87" s="218" t="s">
        <v>59</v>
      </c>
      <c r="B87" s="146"/>
      <c r="C87" s="146"/>
      <c r="D87" s="146"/>
      <c r="E87" s="146"/>
      <c r="F87" s="146"/>
      <c r="G87" s="146"/>
      <c r="H87" s="143"/>
      <c r="I87" s="53">
        <f>SUM(I84+I85+I86)</f>
        <v>1664.58</v>
      </c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2" customHeight="1" x14ac:dyDescent="0.2">
      <c r="A88" s="225"/>
      <c r="B88" s="146"/>
      <c r="C88" s="146"/>
      <c r="D88" s="146"/>
      <c r="E88" s="146"/>
      <c r="F88" s="146"/>
      <c r="G88" s="146"/>
      <c r="H88" s="146"/>
      <c r="I88" s="143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26.25" customHeight="1" x14ac:dyDescent="0.2">
      <c r="A89" s="212" t="s">
        <v>101</v>
      </c>
      <c r="B89" s="146"/>
      <c r="C89" s="146"/>
      <c r="D89" s="146"/>
      <c r="E89" s="146"/>
      <c r="F89" s="146"/>
      <c r="G89" s="146"/>
      <c r="H89" s="146"/>
      <c r="I89" s="143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28.5" customHeight="1" x14ac:dyDescent="0.2">
      <c r="A90" s="39">
        <v>3</v>
      </c>
      <c r="B90" s="149" t="s">
        <v>102</v>
      </c>
      <c r="C90" s="146"/>
      <c r="D90" s="146"/>
      <c r="E90" s="146"/>
      <c r="F90" s="146"/>
      <c r="G90" s="146"/>
      <c r="H90" s="143"/>
      <c r="I90" s="39" t="s">
        <v>103</v>
      </c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45" customHeight="1" x14ac:dyDescent="0.2">
      <c r="A91" s="20" t="s">
        <v>10</v>
      </c>
      <c r="B91" s="155" t="s">
        <v>240</v>
      </c>
      <c r="C91" s="146"/>
      <c r="D91" s="146"/>
      <c r="E91" s="146"/>
      <c r="F91" s="146"/>
      <c r="G91" s="146"/>
      <c r="H91" s="143"/>
      <c r="I91" s="28">
        <f>ROUND((($I$36/12)+($I$43/12)+($I$36/12/12)+($I$44/12))*(30/30)*0.05,2)</f>
        <v>15.74</v>
      </c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5.75" customHeight="1" x14ac:dyDescent="0.2">
      <c r="A92" s="20" t="s">
        <v>13</v>
      </c>
      <c r="B92" s="150" t="s">
        <v>105</v>
      </c>
      <c r="C92" s="146"/>
      <c r="D92" s="146"/>
      <c r="E92" s="146"/>
      <c r="F92" s="146"/>
      <c r="G92" s="146"/>
      <c r="H92" s="143"/>
      <c r="I92" s="28">
        <f>ROUND($I$91*H58,2)</f>
        <v>1.26</v>
      </c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31.5" customHeight="1" x14ac:dyDescent="0.2">
      <c r="A93" s="20" t="s">
        <v>15</v>
      </c>
      <c r="B93" s="155" t="s">
        <v>241</v>
      </c>
      <c r="C93" s="146"/>
      <c r="D93" s="146"/>
      <c r="E93" s="146"/>
      <c r="F93" s="146"/>
      <c r="G93" s="146"/>
      <c r="H93" s="143"/>
      <c r="I93" s="28">
        <f>ROUND(((($I$36/30)*7)/$H$12)*1,2)</f>
        <v>30.68</v>
      </c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5.75" customHeight="1" x14ac:dyDescent="0.2">
      <c r="A94" s="20" t="s">
        <v>18</v>
      </c>
      <c r="B94" s="150" t="s">
        <v>107</v>
      </c>
      <c r="C94" s="146"/>
      <c r="D94" s="146"/>
      <c r="E94" s="146"/>
      <c r="F94" s="146"/>
      <c r="G94" s="146"/>
      <c r="H94" s="143"/>
      <c r="I94" s="28">
        <f>ROUND($H$59*I93,2)</f>
        <v>11.29</v>
      </c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35.25" customHeight="1" x14ac:dyDescent="0.2">
      <c r="A95" s="20" t="s">
        <v>46</v>
      </c>
      <c r="B95" s="155" t="s">
        <v>242</v>
      </c>
      <c r="C95" s="146"/>
      <c r="D95" s="146"/>
      <c r="E95" s="146"/>
      <c r="F95" s="146"/>
      <c r="G95" s="143"/>
      <c r="H95" s="54">
        <v>0.04</v>
      </c>
      <c r="I95" s="28">
        <f>ROUND($I$36*H95,2)</f>
        <v>126.23</v>
      </c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5.75" customHeight="1" x14ac:dyDescent="0.2">
      <c r="A96" s="147" t="s">
        <v>59</v>
      </c>
      <c r="B96" s="146"/>
      <c r="C96" s="146"/>
      <c r="D96" s="146"/>
      <c r="E96" s="146"/>
      <c r="F96" s="146"/>
      <c r="G96" s="146"/>
      <c r="H96" s="143"/>
      <c r="I96" s="34">
        <f>SUM(I91:I95)</f>
        <v>185.2</v>
      </c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0.5" customHeight="1" x14ac:dyDescent="0.2">
      <c r="A97" s="156"/>
      <c r="B97" s="146"/>
      <c r="C97" s="146"/>
      <c r="D97" s="146"/>
      <c r="E97" s="146"/>
      <c r="F97" s="146"/>
      <c r="G97" s="146"/>
      <c r="H97" s="146"/>
      <c r="I97" s="143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24" customHeight="1" x14ac:dyDescent="0.2">
      <c r="A98" s="153" t="s">
        <v>109</v>
      </c>
      <c r="B98" s="146"/>
      <c r="C98" s="146"/>
      <c r="D98" s="146"/>
      <c r="E98" s="146"/>
      <c r="F98" s="146"/>
      <c r="G98" s="146"/>
      <c r="H98" s="146"/>
      <c r="I98" s="143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.5" customHeight="1" x14ac:dyDescent="0.2">
      <c r="A99" s="157" t="s">
        <v>110</v>
      </c>
      <c r="B99" s="146"/>
      <c r="C99" s="146"/>
      <c r="D99" s="146"/>
      <c r="E99" s="146"/>
      <c r="F99" s="146"/>
      <c r="G99" s="146"/>
      <c r="H99" s="146"/>
      <c r="I99" s="143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63.75" customHeight="1" x14ac:dyDescent="0.2">
      <c r="A100" s="158" t="s">
        <v>243</v>
      </c>
      <c r="B100" s="146"/>
      <c r="C100" s="146"/>
      <c r="D100" s="146"/>
      <c r="E100" s="146"/>
      <c r="F100" s="146"/>
      <c r="G100" s="146"/>
      <c r="H100" s="146"/>
      <c r="I100" s="143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8.25" customHeight="1" x14ac:dyDescent="0.2">
      <c r="A101" s="159"/>
      <c r="B101" s="146"/>
      <c r="C101" s="146"/>
      <c r="D101" s="146"/>
      <c r="E101" s="146"/>
      <c r="F101" s="146"/>
      <c r="G101" s="146"/>
      <c r="H101" s="146"/>
      <c r="I101" s="143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41.25" customHeight="1" x14ac:dyDescent="0.2">
      <c r="A102" s="55" t="s">
        <v>112</v>
      </c>
      <c r="B102" s="56">
        <f>I36</f>
        <v>3155.82</v>
      </c>
      <c r="C102" s="57"/>
      <c r="D102" s="55" t="s">
        <v>244</v>
      </c>
      <c r="E102" s="56">
        <f>I87-I65-I70</f>
        <v>1651.53</v>
      </c>
      <c r="F102" s="58"/>
      <c r="G102" s="55" t="s">
        <v>114</v>
      </c>
      <c r="H102" s="56">
        <f>I96</f>
        <v>185.2</v>
      </c>
      <c r="I102" s="59">
        <f>B102+E102+H102</f>
        <v>4992.55</v>
      </c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7.5" customHeight="1" x14ac:dyDescent="0.2">
      <c r="A103" s="160"/>
      <c r="B103" s="146"/>
      <c r="C103" s="146"/>
      <c r="D103" s="146"/>
      <c r="E103" s="146"/>
      <c r="F103" s="146"/>
      <c r="G103" s="146"/>
      <c r="H103" s="146"/>
      <c r="I103" s="143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22.5" customHeight="1" x14ac:dyDescent="0.2">
      <c r="A104" s="154" t="s">
        <v>115</v>
      </c>
      <c r="B104" s="146"/>
      <c r="C104" s="146"/>
      <c r="D104" s="146"/>
      <c r="E104" s="146"/>
      <c r="F104" s="146"/>
      <c r="G104" s="146"/>
      <c r="H104" s="146"/>
      <c r="I104" s="143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5.75" customHeight="1" x14ac:dyDescent="0.25">
      <c r="A105" s="60" t="s">
        <v>116</v>
      </c>
      <c r="B105" s="149" t="s">
        <v>117</v>
      </c>
      <c r="C105" s="146"/>
      <c r="D105" s="146"/>
      <c r="E105" s="146"/>
      <c r="F105" s="146"/>
      <c r="G105" s="146"/>
      <c r="H105" s="143"/>
      <c r="I105" s="60" t="s">
        <v>56</v>
      </c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75" customHeight="1" x14ac:dyDescent="0.2">
      <c r="A106" s="18" t="s">
        <v>10</v>
      </c>
      <c r="B106" s="155" t="s">
        <v>245</v>
      </c>
      <c r="C106" s="146"/>
      <c r="D106" s="146"/>
      <c r="E106" s="146"/>
      <c r="F106" s="146"/>
      <c r="G106" s="61">
        <v>9.0749999999999997E-2</v>
      </c>
      <c r="H106" s="62">
        <f>H59</f>
        <v>0.36800000000000005</v>
      </c>
      <c r="I106" s="28">
        <f>ROUND($B$102*G106+$B$102*G106*H106,2)</f>
        <v>391.78</v>
      </c>
      <c r="J106" s="1"/>
      <c r="K106" s="1"/>
      <c r="L106" s="63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5.75" customHeight="1" x14ac:dyDescent="0.2">
      <c r="A107" s="20" t="s">
        <v>13</v>
      </c>
      <c r="B107" s="155" t="s">
        <v>246</v>
      </c>
      <c r="C107" s="146"/>
      <c r="D107" s="146"/>
      <c r="E107" s="146"/>
      <c r="F107" s="146"/>
      <c r="G107" s="146"/>
      <c r="H107" s="143"/>
      <c r="I107" s="28">
        <f>ROUND((($I$102/30)*1)/12,2)</f>
        <v>13.87</v>
      </c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24" customHeight="1" x14ac:dyDescent="0.2">
      <c r="A108" s="20" t="s">
        <v>15</v>
      </c>
      <c r="B108" s="155" t="s">
        <v>247</v>
      </c>
      <c r="C108" s="146"/>
      <c r="D108" s="146"/>
      <c r="E108" s="146"/>
      <c r="F108" s="146"/>
      <c r="G108" s="146"/>
      <c r="H108" s="143"/>
      <c r="I108" s="28">
        <f>ROUND((($I$102/30)*5)/12*0.015,2)</f>
        <v>1.04</v>
      </c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27.75" customHeight="1" x14ac:dyDescent="0.2">
      <c r="A109" s="20" t="s">
        <v>18</v>
      </c>
      <c r="B109" s="155" t="s">
        <v>248</v>
      </c>
      <c r="C109" s="146"/>
      <c r="D109" s="146"/>
      <c r="E109" s="146"/>
      <c r="F109" s="146"/>
      <c r="G109" s="146"/>
      <c r="H109" s="143"/>
      <c r="I109" s="28">
        <f>ROUND(((($I$102/30)*15)/12)*0.0078,2)</f>
        <v>1.62</v>
      </c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39" customHeight="1" x14ac:dyDescent="0.2">
      <c r="A110" s="20" t="s">
        <v>46</v>
      </c>
      <c r="B110" s="155" t="s">
        <v>249</v>
      </c>
      <c r="C110" s="146"/>
      <c r="D110" s="146"/>
      <c r="E110" s="146"/>
      <c r="F110" s="146"/>
      <c r="G110" s="146"/>
      <c r="H110" s="143"/>
      <c r="I110" s="28">
        <f>ROUND(((B102+B102/3)/12*(4/12)+(I59+I78-I65-I70+I96)*(4/12))*0.02,2)</f>
        <v>12.19</v>
      </c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27.75" customHeight="1" x14ac:dyDescent="0.2">
      <c r="A111" s="64" t="s">
        <v>48</v>
      </c>
      <c r="B111" s="155" t="s">
        <v>250</v>
      </c>
      <c r="C111" s="146"/>
      <c r="D111" s="146"/>
      <c r="E111" s="146"/>
      <c r="F111" s="146"/>
      <c r="G111" s="146"/>
      <c r="H111" s="143"/>
      <c r="I111" s="28">
        <f>ROUND(((($I$102/30)*3)/12),2)</f>
        <v>41.6</v>
      </c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5.75" customHeight="1" x14ac:dyDescent="0.2">
      <c r="A112" s="147" t="s">
        <v>59</v>
      </c>
      <c r="B112" s="146"/>
      <c r="C112" s="146"/>
      <c r="D112" s="146"/>
      <c r="E112" s="146"/>
      <c r="F112" s="146"/>
      <c r="G112" s="146"/>
      <c r="H112" s="143"/>
      <c r="I112" s="65">
        <f>SUM(I106:I111)</f>
        <v>462.1</v>
      </c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9.75" hidden="1" customHeight="1" x14ac:dyDescent="0.2">
      <c r="A113" s="147"/>
      <c r="B113" s="146"/>
      <c r="C113" s="146"/>
      <c r="D113" s="146"/>
      <c r="E113" s="146"/>
      <c r="F113" s="146"/>
      <c r="G113" s="146"/>
      <c r="H113" s="146"/>
      <c r="I113" s="143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20.25" hidden="1" customHeight="1" x14ac:dyDescent="0.2">
      <c r="A114" s="148" t="s">
        <v>124</v>
      </c>
      <c r="B114" s="146"/>
      <c r="C114" s="146"/>
      <c r="D114" s="146"/>
      <c r="E114" s="146"/>
      <c r="F114" s="146"/>
      <c r="G114" s="146"/>
      <c r="H114" s="146"/>
      <c r="I114" s="143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25.5" hidden="1" customHeight="1" x14ac:dyDescent="0.2">
      <c r="A115" s="39" t="s">
        <v>125</v>
      </c>
      <c r="B115" s="149" t="s">
        <v>126</v>
      </c>
      <c r="C115" s="146"/>
      <c r="D115" s="146"/>
      <c r="E115" s="146"/>
      <c r="F115" s="146"/>
      <c r="G115" s="146"/>
      <c r="H115" s="143"/>
      <c r="I115" s="66" t="s">
        <v>56</v>
      </c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3.5" hidden="1" customHeight="1" x14ac:dyDescent="0.2">
      <c r="A116" s="20" t="s">
        <v>10</v>
      </c>
      <c r="B116" s="150" t="s">
        <v>127</v>
      </c>
      <c r="C116" s="146"/>
      <c r="D116" s="146"/>
      <c r="E116" s="146"/>
      <c r="F116" s="146"/>
      <c r="G116" s="146"/>
      <c r="H116" s="143"/>
      <c r="I116" s="28">
        <v>0</v>
      </c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5.75" hidden="1" customHeight="1" x14ac:dyDescent="0.2">
      <c r="A117" s="151" t="s">
        <v>59</v>
      </c>
      <c r="B117" s="146"/>
      <c r="C117" s="146"/>
      <c r="D117" s="146"/>
      <c r="E117" s="146"/>
      <c r="F117" s="146"/>
      <c r="G117" s="146"/>
      <c r="H117" s="143"/>
      <c r="I117" s="28">
        <v>0</v>
      </c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7.5" hidden="1" customHeight="1" x14ac:dyDescent="0.2">
      <c r="A118" s="152"/>
      <c r="B118" s="146"/>
      <c r="C118" s="146"/>
      <c r="D118" s="146"/>
      <c r="E118" s="146"/>
      <c r="F118" s="146"/>
      <c r="G118" s="146"/>
      <c r="H118" s="146"/>
      <c r="I118" s="143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23.25" hidden="1" customHeight="1" x14ac:dyDescent="0.2">
      <c r="A119" s="153" t="s">
        <v>128</v>
      </c>
      <c r="B119" s="146"/>
      <c r="C119" s="146"/>
      <c r="D119" s="146"/>
      <c r="E119" s="146"/>
      <c r="F119" s="146"/>
      <c r="G119" s="146"/>
      <c r="H119" s="146"/>
      <c r="I119" s="143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27.75" hidden="1" customHeight="1" x14ac:dyDescent="0.2">
      <c r="A120" s="25">
        <v>4</v>
      </c>
      <c r="B120" s="149" t="s">
        <v>129</v>
      </c>
      <c r="C120" s="146"/>
      <c r="D120" s="146"/>
      <c r="E120" s="146"/>
      <c r="F120" s="146"/>
      <c r="G120" s="146"/>
      <c r="H120" s="143"/>
      <c r="I120" s="66" t="s">
        <v>56</v>
      </c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9.5" hidden="1" customHeight="1" x14ac:dyDescent="0.2">
      <c r="A121" s="3" t="s">
        <v>116</v>
      </c>
      <c r="B121" s="150" t="s">
        <v>117</v>
      </c>
      <c r="C121" s="146"/>
      <c r="D121" s="146"/>
      <c r="E121" s="146"/>
      <c r="F121" s="146"/>
      <c r="G121" s="146"/>
      <c r="H121" s="143"/>
      <c r="I121" s="28">
        <f>I112</f>
        <v>462.1</v>
      </c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9.5" hidden="1" customHeight="1" x14ac:dyDescent="0.2">
      <c r="A122" s="3" t="s">
        <v>130</v>
      </c>
      <c r="B122" s="150" t="s">
        <v>126</v>
      </c>
      <c r="C122" s="146"/>
      <c r="D122" s="146"/>
      <c r="E122" s="146"/>
      <c r="F122" s="146"/>
      <c r="G122" s="146"/>
      <c r="H122" s="143"/>
      <c r="I122" s="28">
        <f>I117</f>
        <v>0</v>
      </c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9.5" hidden="1" customHeight="1" x14ac:dyDescent="0.2">
      <c r="A123" s="218" t="s">
        <v>59</v>
      </c>
      <c r="B123" s="146"/>
      <c r="C123" s="146"/>
      <c r="D123" s="146"/>
      <c r="E123" s="146"/>
      <c r="F123" s="146"/>
      <c r="G123" s="146"/>
      <c r="H123" s="143"/>
      <c r="I123" s="34">
        <f>SUM(I121+I122)</f>
        <v>462.1</v>
      </c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9" customHeight="1" x14ac:dyDescent="0.2">
      <c r="A124" s="202"/>
      <c r="B124" s="146"/>
      <c r="C124" s="146"/>
      <c r="D124" s="146"/>
      <c r="E124" s="146"/>
      <c r="F124" s="146"/>
      <c r="G124" s="146"/>
      <c r="H124" s="146"/>
      <c r="I124" s="143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30" customHeight="1" x14ac:dyDescent="0.2">
      <c r="A125" s="153" t="s">
        <v>131</v>
      </c>
      <c r="B125" s="146"/>
      <c r="C125" s="146"/>
      <c r="D125" s="146"/>
      <c r="E125" s="146"/>
      <c r="F125" s="146"/>
      <c r="G125" s="146"/>
      <c r="H125" s="146"/>
      <c r="I125" s="143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25.5" customHeight="1" x14ac:dyDescent="0.2">
      <c r="A126" s="39">
        <v>5</v>
      </c>
      <c r="B126" s="219" t="s">
        <v>132</v>
      </c>
      <c r="C126" s="146"/>
      <c r="D126" s="146"/>
      <c r="E126" s="146"/>
      <c r="F126" s="146"/>
      <c r="G126" s="146"/>
      <c r="H126" s="143"/>
      <c r="I126" s="39" t="s">
        <v>56</v>
      </c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7.25" customHeight="1" x14ac:dyDescent="0.2">
      <c r="A127" s="20" t="s">
        <v>10</v>
      </c>
      <c r="B127" s="155" t="s">
        <v>251</v>
      </c>
      <c r="C127" s="146"/>
      <c r="D127" s="146"/>
      <c r="E127" s="146"/>
      <c r="F127" s="146"/>
      <c r="G127" s="146"/>
      <c r="H127" s="143"/>
      <c r="I127" s="28">
        <f>I206</f>
        <v>13.36</v>
      </c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5.75" hidden="1" customHeight="1" x14ac:dyDescent="0.2">
      <c r="A128" s="20" t="s">
        <v>13</v>
      </c>
      <c r="B128" s="155" t="s">
        <v>252</v>
      </c>
      <c r="C128" s="146"/>
      <c r="D128" s="146"/>
      <c r="E128" s="146"/>
      <c r="F128" s="146"/>
      <c r="G128" s="146"/>
      <c r="H128" s="143"/>
      <c r="I128" s="50">
        <v>0</v>
      </c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5.75" hidden="1" customHeight="1" x14ac:dyDescent="0.2">
      <c r="A129" s="20" t="s">
        <v>15</v>
      </c>
      <c r="B129" s="150" t="s">
        <v>253</v>
      </c>
      <c r="C129" s="146"/>
      <c r="D129" s="146"/>
      <c r="E129" s="146"/>
      <c r="F129" s="146"/>
      <c r="G129" s="146"/>
      <c r="H129" s="143"/>
      <c r="I129" s="50">
        <v>0</v>
      </c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5.75" customHeight="1" x14ac:dyDescent="0.2">
      <c r="A130" s="20" t="s">
        <v>18</v>
      </c>
      <c r="B130" s="155" t="s">
        <v>136</v>
      </c>
      <c r="C130" s="146"/>
      <c r="D130" s="146"/>
      <c r="E130" s="146"/>
      <c r="F130" s="146"/>
      <c r="G130" s="146"/>
      <c r="H130" s="143"/>
      <c r="I130" s="50">
        <v>0</v>
      </c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5.75" customHeight="1" x14ac:dyDescent="0.2">
      <c r="A131" s="147" t="s">
        <v>50</v>
      </c>
      <c r="B131" s="146"/>
      <c r="C131" s="146"/>
      <c r="D131" s="146"/>
      <c r="E131" s="146"/>
      <c r="F131" s="146"/>
      <c r="G131" s="146"/>
      <c r="H131" s="143"/>
      <c r="I131" s="53">
        <f>SUM(I127:I130)</f>
        <v>13.36</v>
      </c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8.25" customHeight="1" x14ac:dyDescent="0.2">
      <c r="A132" s="215"/>
      <c r="B132" s="146"/>
      <c r="C132" s="146"/>
      <c r="D132" s="146"/>
      <c r="E132" s="146"/>
      <c r="F132" s="146"/>
      <c r="G132" s="146"/>
      <c r="H132" s="146"/>
      <c r="I132" s="143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2.25" customHeight="1" x14ac:dyDescent="0.2">
      <c r="A133" s="216" t="s">
        <v>137</v>
      </c>
      <c r="B133" s="146"/>
      <c r="C133" s="146"/>
      <c r="D133" s="146"/>
      <c r="E133" s="146"/>
      <c r="F133" s="146"/>
      <c r="G133" s="146"/>
      <c r="H133" s="146"/>
      <c r="I133" s="143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8.25" customHeight="1" x14ac:dyDescent="0.2">
      <c r="A134" s="67"/>
      <c r="B134" s="68"/>
      <c r="C134" s="68"/>
      <c r="D134" s="68"/>
      <c r="E134" s="68"/>
      <c r="F134" s="68"/>
      <c r="G134" s="68"/>
      <c r="H134" s="68"/>
      <c r="I134" s="69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29.25" customHeight="1" x14ac:dyDescent="0.2">
      <c r="A135" s="212" t="s">
        <v>138</v>
      </c>
      <c r="B135" s="146"/>
      <c r="C135" s="146"/>
      <c r="D135" s="146"/>
      <c r="E135" s="146"/>
      <c r="F135" s="146"/>
      <c r="G135" s="146"/>
      <c r="H135" s="146"/>
      <c r="I135" s="143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32.25" customHeight="1" x14ac:dyDescent="0.2">
      <c r="A136" s="39">
        <v>6</v>
      </c>
      <c r="B136" s="149" t="s">
        <v>139</v>
      </c>
      <c r="C136" s="146"/>
      <c r="D136" s="146"/>
      <c r="E136" s="146"/>
      <c r="F136" s="146"/>
      <c r="G136" s="143"/>
      <c r="H136" s="25" t="s">
        <v>64</v>
      </c>
      <c r="I136" s="70" t="s">
        <v>140</v>
      </c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47.25" customHeight="1" x14ac:dyDescent="0.2">
      <c r="A137" s="217" t="s">
        <v>141</v>
      </c>
      <c r="B137" s="146"/>
      <c r="C137" s="146"/>
      <c r="D137" s="146"/>
      <c r="E137" s="146"/>
      <c r="F137" s="146"/>
      <c r="G137" s="143"/>
      <c r="H137" s="71" t="s">
        <v>84</v>
      </c>
      <c r="I137" s="72">
        <f>SUM(I36+I87+I96+I123+I131)</f>
        <v>5481.0599999999995</v>
      </c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5.75" customHeight="1" x14ac:dyDescent="0.2">
      <c r="A138" s="73" t="s">
        <v>10</v>
      </c>
      <c r="B138" s="212" t="s">
        <v>142</v>
      </c>
      <c r="C138" s="146"/>
      <c r="D138" s="146"/>
      <c r="E138" s="146"/>
      <c r="F138" s="146"/>
      <c r="G138" s="143"/>
      <c r="H138" s="27">
        <v>0.03</v>
      </c>
      <c r="I138" s="28">
        <f>ROUND(H138*I137,2)</f>
        <v>164.43</v>
      </c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48" customHeight="1" x14ac:dyDescent="0.2">
      <c r="A139" s="217" t="s">
        <v>143</v>
      </c>
      <c r="B139" s="146"/>
      <c r="C139" s="146"/>
      <c r="D139" s="146"/>
      <c r="E139" s="146"/>
      <c r="F139" s="146"/>
      <c r="G139" s="143"/>
      <c r="H139" s="74" t="s">
        <v>84</v>
      </c>
      <c r="I139" s="72">
        <f>SUM(I36+I87+I96+I123+I131+I138)</f>
        <v>5645.49</v>
      </c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5.75" customHeight="1" x14ac:dyDescent="0.2">
      <c r="A140" s="73" t="s">
        <v>13</v>
      </c>
      <c r="B140" s="212" t="s">
        <v>144</v>
      </c>
      <c r="C140" s="146"/>
      <c r="D140" s="146"/>
      <c r="E140" s="146"/>
      <c r="F140" s="146"/>
      <c r="G140" s="143"/>
      <c r="H140" s="27">
        <v>6.7900000000000002E-2</v>
      </c>
      <c r="I140" s="28">
        <f>ROUND(H140*I139,2)</f>
        <v>383.33</v>
      </c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49.5" customHeight="1" x14ac:dyDescent="0.2">
      <c r="A141" s="217" t="s">
        <v>145</v>
      </c>
      <c r="B141" s="146"/>
      <c r="C141" s="146"/>
      <c r="D141" s="146"/>
      <c r="E141" s="146"/>
      <c r="F141" s="146"/>
      <c r="G141" s="143"/>
      <c r="H141" s="74" t="s">
        <v>84</v>
      </c>
      <c r="I141" s="72">
        <f>SUM(I137+I138+I140)</f>
        <v>6028.82</v>
      </c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5.75" customHeight="1" x14ac:dyDescent="0.2">
      <c r="A142" s="73" t="s">
        <v>15</v>
      </c>
      <c r="B142" s="212" t="s">
        <v>146</v>
      </c>
      <c r="C142" s="146"/>
      <c r="D142" s="146"/>
      <c r="E142" s="146"/>
      <c r="F142" s="146"/>
      <c r="G142" s="143"/>
      <c r="H142" s="14" t="s">
        <v>84</v>
      </c>
      <c r="I142" s="41" t="s">
        <v>84</v>
      </c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5.75" customHeight="1" x14ac:dyDescent="0.2">
      <c r="A143" s="20"/>
      <c r="B143" s="212" t="s">
        <v>147</v>
      </c>
      <c r="C143" s="146"/>
      <c r="D143" s="146"/>
      <c r="E143" s="146"/>
      <c r="F143" s="146"/>
      <c r="G143" s="143"/>
      <c r="H143" s="14" t="s">
        <v>84</v>
      </c>
      <c r="I143" s="41" t="s">
        <v>84</v>
      </c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7.25" customHeight="1" x14ac:dyDescent="0.2">
      <c r="A144" s="20"/>
      <c r="B144" s="213" t="s">
        <v>254</v>
      </c>
      <c r="C144" s="146"/>
      <c r="D144" s="146"/>
      <c r="E144" s="146"/>
      <c r="F144" s="146"/>
      <c r="G144" s="143"/>
      <c r="H144" s="75">
        <v>7.5999999999999998E-2</v>
      </c>
      <c r="I144" s="28">
        <f t="shared" ref="I144:I145" si="3">ROUND(($I$141/(1-$H$153))*H144,2)</f>
        <v>522.15</v>
      </c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6.5" customHeight="1" x14ac:dyDescent="0.2">
      <c r="A145" s="20"/>
      <c r="B145" s="213" t="s">
        <v>255</v>
      </c>
      <c r="C145" s="146"/>
      <c r="D145" s="146"/>
      <c r="E145" s="146"/>
      <c r="F145" s="146"/>
      <c r="G145" s="143"/>
      <c r="H145" s="75">
        <v>1.6500000000000001E-2</v>
      </c>
      <c r="I145" s="28">
        <f t="shared" si="3"/>
        <v>113.36</v>
      </c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27" customHeight="1" x14ac:dyDescent="0.2">
      <c r="A146" s="20"/>
      <c r="B146" s="153" t="s">
        <v>256</v>
      </c>
      <c r="C146" s="146"/>
      <c r="D146" s="146"/>
      <c r="E146" s="146"/>
      <c r="F146" s="146"/>
      <c r="G146" s="143"/>
      <c r="H146" s="76" t="s">
        <v>84</v>
      </c>
      <c r="I146" s="41" t="s">
        <v>84</v>
      </c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27" customHeight="1" x14ac:dyDescent="0.2">
      <c r="A147" s="20"/>
      <c r="B147" s="153" t="s">
        <v>257</v>
      </c>
      <c r="C147" s="146"/>
      <c r="D147" s="146"/>
      <c r="E147" s="146"/>
      <c r="F147" s="146"/>
      <c r="G147" s="143"/>
      <c r="H147" s="76" t="s">
        <v>84</v>
      </c>
      <c r="I147" s="41" t="s">
        <v>84</v>
      </c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8" customHeight="1" x14ac:dyDescent="0.2">
      <c r="A148" s="20"/>
      <c r="B148" s="214" t="s">
        <v>152</v>
      </c>
      <c r="C148" s="146"/>
      <c r="D148" s="146"/>
      <c r="E148" s="146"/>
      <c r="F148" s="146"/>
      <c r="G148" s="146"/>
      <c r="H148" s="76" t="s">
        <v>84</v>
      </c>
      <c r="I148" s="41" t="s">
        <v>84</v>
      </c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8" customHeight="1" x14ac:dyDescent="0.2">
      <c r="A149" s="20"/>
      <c r="B149" s="153" t="s">
        <v>153</v>
      </c>
      <c r="C149" s="146"/>
      <c r="D149" s="146"/>
      <c r="E149" s="146"/>
      <c r="F149" s="146"/>
      <c r="G149" s="146"/>
      <c r="H149" s="76" t="s">
        <v>84</v>
      </c>
      <c r="I149" s="41" t="s">
        <v>84</v>
      </c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5" customHeight="1" x14ac:dyDescent="0.2">
      <c r="A150" s="20"/>
      <c r="B150" s="213" t="s">
        <v>258</v>
      </c>
      <c r="C150" s="146"/>
      <c r="D150" s="146"/>
      <c r="E150" s="146"/>
      <c r="F150" s="146"/>
      <c r="G150" s="143"/>
      <c r="H150" s="77">
        <v>0.03</v>
      </c>
      <c r="I150" s="28">
        <f>ROUND(($I$141/(1-$H$153))*H150,2)</f>
        <v>206.11</v>
      </c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5.75" customHeight="1" x14ac:dyDescent="0.2">
      <c r="A151" s="147" t="s">
        <v>59</v>
      </c>
      <c r="B151" s="146"/>
      <c r="C151" s="146"/>
      <c r="D151" s="146"/>
      <c r="E151" s="146"/>
      <c r="F151" s="146"/>
      <c r="G151" s="146"/>
      <c r="H151" s="143"/>
      <c r="I151" s="34">
        <f>SUM(I138+I140+I144+I145+I150)</f>
        <v>1389.3799999999997</v>
      </c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6.75" customHeight="1" x14ac:dyDescent="0.2">
      <c r="A152" s="202"/>
      <c r="B152" s="146"/>
      <c r="C152" s="146"/>
      <c r="D152" s="146"/>
      <c r="E152" s="146"/>
      <c r="F152" s="146"/>
      <c r="G152" s="146"/>
      <c r="H152" s="146"/>
      <c r="I152" s="143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5.75" customHeight="1" x14ac:dyDescent="0.2">
      <c r="A153" s="205" t="s">
        <v>155</v>
      </c>
      <c r="B153" s="146"/>
      <c r="C153" s="146"/>
      <c r="D153" s="146"/>
      <c r="E153" s="146"/>
      <c r="F153" s="146"/>
      <c r="G153" s="143"/>
      <c r="H153" s="78">
        <f t="shared" ref="H153:I153" si="4">SUM(H144:H150)</f>
        <v>0.1225</v>
      </c>
      <c r="I153" s="72">
        <f t="shared" si="4"/>
        <v>841.62</v>
      </c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2.75" customHeight="1" x14ac:dyDescent="0.2">
      <c r="A154" s="206" t="s">
        <v>156</v>
      </c>
      <c r="B154" s="207"/>
      <c r="C154" s="209" t="s">
        <v>157</v>
      </c>
      <c r="D154" s="207"/>
      <c r="E154" s="207"/>
      <c r="F154" s="207"/>
      <c r="G154" s="207"/>
      <c r="H154" s="207"/>
      <c r="I154" s="207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2" customHeight="1" x14ac:dyDescent="0.2">
      <c r="A155" s="208"/>
      <c r="B155" s="207"/>
      <c r="C155" s="209" t="s">
        <v>158</v>
      </c>
      <c r="D155" s="207"/>
      <c r="E155" s="207"/>
      <c r="F155" s="207"/>
      <c r="G155" s="207"/>
      <c r="H155" s="207"/>
      <c r="I155" s="207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3.5" customHeight="1" x14ac:dyDescent="0.2">
      <c r="A156" s="183"/>
      <c r="B156" s="184"/>
      <c r="C156" s="210" t="s">
        <v>159</v>
      </c>
      <c r="D156" s="184"/>
      <c r="E156" s="184"/>
      <c r="F156" s="184"/>
      <c r="G156" s="184"/>
      <c r="H156" s="184"/>
      <c r="I156" s="184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6.75" customHeight="1" x14ac:dyDescent="0.2">
      <c r="A157" s="211"/>
      <c r="B157" s="146"/>
      <c r="C157" s="146"/>
      <c r="D157" s="146"/>
      <c r="E157" s="146"/>
      <c r="F157" s="146"/>
      <c r="G157" s="146"/>
      <c r="H157" s="146"/>
      <c r="I157" s="175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2.25" customHeight="1" x14ac:dyDescent="0.2">
      <c r="A158" s="157" t="s">
        <v>160</v>
      </c>
      <c r="B158" s="146"/>
      <c r="C158" s="146"/>
      <c r="D158" s="146"/>
      <c r="E158" s="146"/>
      <c r="F158" s="146"/>
      <c r="G158" s="146"/>
      <c r="H158" s="146"/>
      <c r="I158" s="143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5.25" customHeight="1" x14ac:dyDescent="0.2">
      <c r="A159" s="202"/>
      <c r="B159" s="146"/>
      <c r="C159" s="146"/>
      <c r="D159" s="146"/>
      <c r="E159" s="146"/>
      <c r="F159" s="146"/>
      <c r="G159" s="146"/>
      <c r="H159" s="146"/>
      <c r="I159" s="143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30" customHeight="1" x14ac:dyDescent="0.2">
      <c r="A160" s="203" t="s">
        <v>259</v>
      </c>
      <c r="B160" s="146"/>
      <c r="C160" s="146"/>
      <c r="D160" s="146"/>
      <c r="E160" s="146"/>
      <c r="F160" s="146"/>
      <c r="G160" s="146"/>
      <c r="H160" s="146"/>
      <c r="I160" s="143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5" customHeight="1" x14ac:dyDescent="0.2">
      <c r="A161" s="204" t="s">
        <v>162</v>
      </c>
      <c r="B161" s="146"/>
      <c r="C161" s="146"/>
      <c r="D161" s="146"/>
      <c r="E161" s="146"/>
      <c r="F161" s="146"/>
      <c r="G161" s="146"/>
      <c r="H161" s="143"/>
      <c r="I161" s="79" t="s">
        <v>56</v>
      </c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5" customHeight="1" x14ac:dyDescent="0.2">
      <c r="A162" s="80" t="s">
        <v>10</v>
      </c>
      <c r="B162" s="198" t="s">
        <v>163</v>
      </c>
      <c r="C162" s="146"/>
      <c r="D162" s="146"/>
      <c r="E162" s="146"/>
      <c r="F162" s="146"/>
      <c r="G162" s="146"/>
      <c r="H162" s="146"/>
      <c r="I162" s="50">
        <f>I36</f>
        <v>3155.82</v>
      </c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5" customHeight="1" x14ac:dyDescent="0.2">
      <c r="A163" s="80" t="s">
        <v>13</v>
      </c>
      <c r="B163" s="198" t="s">
        <v>52</v>
      </c>
      <c r="C163" s="146"/>
      <c r="D163" s="146"/>
      <c r="E163" s="146"/>
      <c r="F163" s="146"/>
      <c r="G163" s="146"/>
      <c r="H163" s="146"/>
      <c r="I163" s="50">
        <f>I87</f>
        <v>1664.58</v>
      </c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5" customHeight="1" x14ac:dyDescent="0.2">
      <c r="A164" s="80" t="s">
        <v>15</v>
      </c>
      <c r="B164" s="198" t="s">
        <v>164</v>
      </c>
      <c r="C164" s="146"/>
      <c r="D164" s="146"/>
      <c r="E164" s="146"/>
      <c r="F164" s="146"/>
      <c r="G164" s="146"/>
      <c r="H164" s="146"/>
      <c r="I164" s="50">
        <f>I96</f>
        <v>185.2</v>
      </c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5" customHeight="1" x14ac:dyDescent="0.2">
      <c r="A165" s="80" t="s">
        <v>18</v>
      </c>
      <c r="B165" s="198" t="s">
        <v>165</v>
      </c>
      <c r="C165" s="146"/>
      <c r="D165" s="146"/>
      <c r="E165" s="146"/>
      <c r="F165" s="146"/>
      <c r="G165" s="146"/>
      <c r="H165" s="146"/>
      <c r="I165" s="50">
        <f>I123</f>
        <v>462.1</v>
      </c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5" customHeight="1" x14ac:dyDescent="0.2">
      <c r="A166" s="80" t="s">
        <v>46</v>
      </c>
      <c r="B166" s="198" t="s">
        <v>166</v>
      </c>
      <c r="C166" s="146"/>
      <c r="D166" s="146"/>
      <c r="E166" s="146"/>
      <c r="F166" s="146"/>
      <c r="G166" s="146"/>
      <c r="H166" s="146"/>
      <c r="I166" s="50">
        <f>I131</f>
        <v>13.36</v>
      </c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5" customHeight="1" x14ac:dyDescent="0.2">
      <c r="A167" s="199" t="s">
        <v>167</v>
      </c>
      <c r="B167" s="146"/>
      <c r="C167" s="146"/>
      <c r="D167" s="146"/>
      <c r="E167" s="146"/>
      <c r="F167" s="146"/>
      <c r="G167" s="146"/>
      <c r="H167" s="175"/>
      <c r="I167" s="53">
        <f>SUM(I162:I166)</f>
        <v>5481.0599999999995</v>
      </c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5" customHeight="1" x14ac:dyDescent="0.2">
      <c r="A168" s="81" t="s">
        <v>48</v>
      </c>
      <c r="B168" s="198" t="s">
        <v>168</v>
      </c>
      <c r="C168" s="146"/>
      <c r="D168" s="146"/>
      <c r="E168" s="146"/>
      <c r="F168" s="146"/>
      <c r="G168" s="146"/>
      <c r="H168" s="146"/>
      <c r="I168" s="50">
        <f>I151</f>
        <v>1389.3799999999997</v>
      </c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5" customHeight="1" x14ac:dyDescent="0.2">
      <c r="A169" s="199" t="s">
        <v>169</v>
      </c>
      <c r="B169" s="146"/>
      <c r="C169" s="146"/>
      <c r="D169" s="146"/>
      <c r="E169" s="146"/>
      <c r="F169" s="146"/>
      <c r="G169" s="146"/>
      <c r="H169" s="175"/>
      <c r="I169" s="53">
        <f>SUM(I167:I168)</f>
        <v>6870.4399999999987</v>
      </c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30.75" hidden="1" customHeight="1" x14ac:dyDescent="0.2">
      <c r="A170" s="200" t="s">
        <v>170</v>
      </c>
      <c r="B170" s="146"/>
      <c r="C170" s="146"/>
      <c r="D170" s="146"/>
      <c r="E170" s="146"/>
      <c r="F170" s="146"/>
      <c r="G170" s="146"/>
      <c r="H170" s="146"/>
      <c r="I170" s="143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29.25" hidden="1" customHeight="1" x14ac:dyDescent="0.2">
      <c r="A171" s="193" t="s">
        <v>171</v>
      </c>
      <c r="B171" s="146"/>
      <c r="C171" s="146"/>
      <c r="D171" s="146"/>
      <c r="E171" s="146"/>
      <c r="F171" s="146"/>
      <c r="G171" s="146"/>
      <c r="H171" s="146"/>
      <c r="I171" s="143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63" hidden="1" customHeight="1" x14ac:dyDescent="0.2">
      <c r="A172" s="201" t="s">
        <v>172</v>
      </c>
      <c r="B172" s="143"/>
      <c r="C172" s="195" t="s">
        <v>173</v>
      </c>
      <c r="D172" s="143"/>
      <c r="E172" s="82" t="s">
        <v>174</v>
      </c>
      <c r="F172" s="195" t="s">
        <v>175</v>
      </c>
      <c r="G172" s="143"/>
      <c r="H172" s="83" t="s">
        <v>176</v>
      </c>
      <c r="I172" s="83" t="s">
        <v>177</v>
      </c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4.25" hidden="1" customHeight="1" x14ac:dyDescent="0.2">
      <c r="A173" s="142" t="s">
        <v>178</v>
      </c>
      <c r="B173" s="143"/>
      <c r="C173" s="144" t="s">
        <v>179</v>
      </c>
      <c r="D173" s="143"/>
      <c r="E173" s="84"/>
      <c r="F173" s="144" t="s">
        <v>179</v>
      </c>
      <c r="G173" s="143"/>
      <c r="H173" s="85"/>
      <c r="I173" s="86" t="s">
        <v>179</v>
      </c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5.75" hidden="1" customHeight="1" x14ac:dyDescent="0.2">
      <c r="A174" s="142" t="s">
        <v>180</v>
      </c>
      <c r="B174" s="143"/>
      <c r="C174" s="144" t="s">
        <v>179</v>
      </c>
      <c r="D174" s="143"/>
      <c r="E174" s="84"/>
      <c r="F174" s="144" t="s">
        <v>179</v>
      </c>
      <c r="G174" s="143"/>
      <c r="H174" s="85"/>
      <c r="I174" s="86" t="s">
        <v>179</v>
      </c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2.75" hidden="1" customHeight="1" x14ac:dyDescent="0.2">
      <c r="A175" s="142" t="s">
        <v>181</v>
      </c>
      <c r="B175" s="143"/>
      <c r="C175" s="144" t="s">
        <v>179</v>
      </c>
      <c r="D175" s="143"/>
      <c r="E175" s="86"/>
      <c r="F175" s="144" t="s">
        <v>179</v>
      </c>
      <c r="G175" s="143"/>
      <c r="H175" s="86"/>
      <c r="I175" s="86" t="s">
        <v>179</v>
      </c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2.75" hidden="1" customHeight="1" x14ac:dyDescent="0.2">
      <c r="A176" s="145" t="s">
        <v>182</v>
      </c>
      <c r="B176" s="146"/>
      <c r="C176" s="146"/>
      <c r="D176" s="146"/>
      <c r="E176" s="146"/>
      <c r="F176" s="146"/>
      <c r="G176" s="146"/>
      <c r="H176" s="143"/>
      <c r="I176" s="86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9" hidden="1" customHeight="1" x14ac:dyDescent="0.2">
      <c r="A177" s="192"/>
      <c r="B177" s="146"/>
      <c r="C177" s="146"/>
      <c r="D177" s="146"/>
      <c r="E177" s="146"/>
      <c r="F177" s="146"/>
      <c r="G177" s="146"/>
      <c r="H177" s="146"/>
      <c r="I177" s="143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25.5" hidden="1" customHeight="1" x14ac:dyDescent="0.2">
      <c r="A178" s="193" t="s">
        <v>183</v>
      </c>
      <c r="B178" s="146"/>
      <c r="C178" s="146"/>
      <c r="D178" s="146"/>
      <c r="E178" s="146"/>
      <c r="F178" s="146"/>
      <c r="G178" s="146"/>
      <c r="H178" s="146"/>
      <c r="I178" s="143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21.75" hidden="1" customHeight="1" x14ac:dyDescent="0.2">
      <c r="A179" s="194" t="s">
        <v>184</v>
      </c>
      <c r="B179" s="146"/>
      <c r="C179" s="146"/>
      <c r="D179" s="146"/>
      <c r="E179" s="146"/>
      <c r="F179" s="146"/>
      <c r="G179" s="146"/>
      <c r="H179" s="146"/>
      <c r="I179" s="143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8" hidden="1" customHeight="1" x14ac:dyDescent="0.2">
      <c r="A180" s="195" t="s">
        <v>185</v>
      </c>
      <c r="B180" s="146"/>
      <c r="C180" s="146"/>
      <c r="D180" s="146"/>
      <c r="E180" s="146"/>
      <c r="F180" s="146"/>
      <c r="G180" s="146"/>
      <c r="H180" s="143"/>
      <c r="I180" s="87" t="s">
        <v>186</v>
      </c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2.75" hidden="1" customHeight="1" x14ac:dyDescent="0.2">
      <c r="A181" s="142" t="s">
        <v>187</v>
      </c>
      <c r="B181" s="146"/>
      <c r="C181" s="146"/>
      <c r="D181" s="146"/>
      <c r="E181" s="146"/>
      <c r="F181" s="146"/>
      <c r="G181" s="146"/>
      <c r="H181" s="143"/>
      <c r="I181" s="86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2.75" hidden="1" customHeight="1" x14ac:dyDescent="0.2">
      <c r="A182" s="142" t="s">
        <v>188</v>
      </c>
      <c r="B182" s="146"/>
      <c r="C182" s="146"/>
      <c r="D182" s="146"/>
      <c r="E182" s="146"/>
      <c r="F182" s="146"/>
      <c r="G182" s="146"/>
      <c r="H182" s="143"/>
      <c r="I182" s="86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27" hidden="1" customHeight="1" x14ac:dyDescent="0.2">
      <c r="A183" s="196" t="s">
        <v>189</v>
      </c>
      <c r="B183" s="146"/>
      <c r="C183" s="146"/>
      <c r="D183" s="146"/>
      <c r="E183" s="146"/>
      <c r="F183" s="146"/>
      <c r="G183" s="146"/>
      <c r="H183" s="143"/>
      <c r="I183" s="86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6.75" hidden="1" customHeight="1" x14ac:dyDescent="0.2">
      <c r="A184" s="197"/>
      <c r="B184" s="146"/>
      <c r="C184" s="146"/>
      <c r="D184" s="146"/>
      <c r="E184" s="146"/>
      <c r="F184" s="146"/>
      <c r="G184" s="146"/>
      <c r="H184" s="146"/>
      <c r="I184" s="143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5.75" hidden="1" customHeight="1" x14ac:dyDescent="0.2">
      <c r="A185" s="142" t="s">
        <v>190</v>
      </c>
      <c r="B185" s="146"/>
      <c r="C185" s="146"/>
      <c r="D185" s="146"/>
      <c r="E185" s="146"/>
      <c r="F185" s="146"/>
      <c r="G185" s="146"/>
      <c r="H185" s="146"/>
      <c r="I185" s="143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7.5" hidden="1" customHeight="1" x14ac:dyDescent="0.2">
      <c r="A186" s="185"/>
      <c r="B186" s="146"/>
      <c r="C186" s="146"/>
      <c r="D186" s="146"/>
      <c r="E186" s="146"/>
      <c r="F186" s="146"/>
      <c r="G186" s="146"/>
      <c r="H186" s="146"/>
      <c r="I186" s="143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5" hidden="1" customHeight="1" x14ac:dyDescent="0.2">
      <c r="A187" s="88"/>
      <c r="B187" s="88"/>
      <c r="C187" s="88"/>
      <c r="D187" s="88"/>
      <c r="E187" s="88"/>
      <c r="F187" s="88"/>
      <c r="G187" s="88"/>
      <c r="H187" s="89"/>
      <c r="I187" s="90"/>
      <c r="J187" s="6"/>
      <c r="K187" s="1"/>
      <c r="L187" s="6"/>
      <c r="M187" s="9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6.75" customHeight="1" x14ac:dyDescent="0.2">
      <c r="A188" s="186"/>
      <c r="B188" s="146"/>
      <c r="C188" s="146"/>
      <c r="D188" s="146"/>
      <c r="E188" s="146"/>
      <c r="F188" s="146"/>
      <c r="G188" s="146"/>
      <c r="H188" s="146"/>
      <c r="I188" s="143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5" customHeight="1" x14ac:dyDescent="0.2">
      <c r="A189" s="187" t="s">
        <v>191</v>
      </c>
      <c r="B189" s="146"/>
      <c r="C189" s="146"/>
      <c r="D189" s="146"/>
      <c r="E189" s="146"/>
      <c r="F189" s="146"/>
      <c r="G189" s="146"/>
      <c r="H189" s="146"/>
      <c r="I189" s="143"/>
      <c r="J189" s="6"/>
      <c r="K189" s="1"/>
      <c r="L189" s="6"/>
      <c r="M189" s="9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5" customHeight="1" x14ac:dyDescent="0.2">
      <c r="A190" s="188" t="s">
        <v>192</v>
      </c>
      <c r="B190" s="181"/>
      <c r="C190" s="181"/>
      <c r="D190" s="181"/>
      <c r="E190" s="181"/>
      <c r="F190" s="181"/>
      <c r="G190" s="182"/>
      <c r="H190" s="189" t="s">
        <v>193</v>
      </c>
      <c r="I190" s="182"/>
      <c r="J190" s="6"/>
      <c r="K190" s="1"/>
      <c r="L190" s="6"/>
      <c r="M190" s="9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5" customHeight="1" x14ac:dyDescent="0.2">
      <c r="A191" s="183"/>
      <c r="B191" s="184"/>
      <c r="C191" s="184"/>
      <c r="D191" s="184"/>
      <c r="E191" s="184"/>
      <c r="F191" s="184"/>
      <c r="G191" s="168"/>
      <c r="H191" s="183"/>
      <c r="I191" s="168"/>
      <c r="J191" s="6"/>
      <c r="K191" s="1"/>
      <c r="L191" s="6"/>
      <c r="M191" s="9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5" customHeight="1" x14ac:dyDescent="0.25">
      <c r="A192" s="173" t="s">
        <v>194</v>
      </c>
      <c r="B192" s="146"/>
      <c r="C192" s="146"/>
      <c r="D192" s="146"/>
      <c r="E192" s="146"/>
      <c r="F192" s="146"/>
      <c r="G192" s="143"/>
      <c r="H192" s="190">
        <f>I14</f>
        <v>2</v>
      </c>
      <c r="I192" s="143"/>
      <c r="J192" s="6"/>
      <c r="K192" s="1"/>
      <c r="L192" s="6"/>
      <c r="M192" s="9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6.75" customHeight="1" x14ac:dyDescent="0.2">
      <c r="A193" s="186"/>
      <c r="B193" s="146"/>
      <c r="C193" s="146"/>
      <c r="D193" s="146"/>
      <c r="E193" s="146"/>
      <c r="F193" s="146"/>
      <c r="G193" s="146"/>
      <c r="H193" s="146"/>
      <c r="I193" s="143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8.75" customHeight="1" x14ac:dyDescent="0.2">
      <c r="A194" s="173" t="s">
        <v>195</v>
      </c>
      <c r="B194" s="146"/>
      <c r="C194" s="146"/>
      <c r="D194" s="146"/>
      <c r="E194" s="146"/>
      <c r="F194" s="143"/>
      <c r="G194" s="191">
        <f>I169*H192</f>
        <v>13740.879999999997</v>
      </c>
      <c r="H194" s="146"/>
      <c r="I194" s="143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8.25" hidden="1" customHeight="1" x14ac:dyDescent="0.25">
      <c r="A195" s="161"/>
      <c r="B195" s="162"/>
      <c r="C195" s="162"/>
      <c r="D195" s="162"/>
      <c r="E195" s="162"/>
      <c r="F195" s="162"/>
      <c r="G195" s="162"/>
      <c r="H195" s="162"/>
      <c r="I195" s="163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9.5" hidden="1" customHeight="1" x14ac:dyDescent="0.2">
      <c r="A196" s="173" t="s">
        <v>196</v>
      </c>
      <c r="B196" s="146"/>
      <c r="C196" s="146"/>
      <c r="D196" s="146"/>
      <c r="E196" s="146"/>
      <c r="F196" s="143"/>
      <c r="G196" s="164">
        <f>H12</f>
        <v>24</v>
      </c>
      <c r="H196" s="146"/>
      <c r="I196" s="143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8.25" hidden="1" customHeight="1" x14ac:dyDescent="0.2">
      <c r="A197" s="174"/>
      <c r="B197" s="146"/>
      <c r="C197" s="146"/>
      <c r="D197" s="146"/>
      <c r="E197" s="146"/>
      <c r="F197" s="146"/>
      <c r="G197" s="146"/>
      <c r="H197" s="146"/>
      <c r="I197" s="175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31.5" hidden="1" customHeight="1" x14ac:dyDescent="0.2">
      <c r="A198" s="173" t="s">
        <v>260</v>
      </c>
      <c r="B198" s="146"/>
      <c r="C198" s="146"/>
      <c r="D198" s="146"/>
      <c r="E198" s="146"/>
      <c r="F198" s="143"/>
      <c r="G198" s="176">
        <f>G196*G194</f>
        <v>329781.11999999994</v>
      </c>
      <c r="H198" s="146"/>
      <c r="I198" s="143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8.25" customHeight="1" x14ac:dyDescent="0.2">
      <c r="A199" s="177"/>
      <c r="B199" s="146"/>
      <c r="C199" s="146"/>
      <c r="D199" s="146"/>
      <c r="E199" s="146"/>
      <c r="F199" s="146"/>
      <c r="G199" s="146"/>
      <c r="H199" s="146"/>
      <c r="I199" s="143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2" customHeight="1" x14ac:dyDescent="0.2">
      <c r="A200" s="178" t="s">
        <v>198</v>
      </c>
      <c r="B200" s="162"/>
      <c r="C200" s="162"/>
      <c r="D200" s="162"/>
      <c r="E200" s="162"/>
      <c r="F200" s="162"/>
      <c r="G200" s="162"/>
      <c r="H200" s="162"/>
      <c r="I200" s="179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2" customHeight="1" x14ac:dyDescent="0.2">
      <c r="A201" s="92"/>
      <c r="B201" s="1"/>
      <c r="C201" s="1"/>
      <c r="D201" s="1"/>
      <c r="E201" s="1"/>
      <c r="F201" s="1"/>
      <c r="G201" s="1"/>
      <c r="H201" s="1"/>
      <c r="I201" s="93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2" customHeight="1" x14ac:dyDescent="0.2">
      <c r="A202" s="180" t="s">
        <v>199</v>
      </c>
      <c r="B202" s="181"/>
      <c r="C202" s="181"/>
      <c r="D202" s="182"/>
      <c r="E202" s="165" t="s">
        <v>200</v>
      </c>
      <c r="F202" s="167" t="s">
        <v>201</v>
      </c>
      <c r="G202" s="169" t="s">
        <v>202</v>
      </c>
      <c r="H202" s="143"/>
      <c r="I202" s="170" t="s">
        <v>203</v>
      </c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2" customHeight="1" x14ac:dyDescent="0.2">
      <c r="A203" s="183"/>
      <c r="B203" s="184"/>
      <c r="C203" s="184"/>
      <c r="D203" s="168"/>
      <c r="E203" s="166"/>
      <c r="F203" s="168"/>
      <c r="G203" s="64" t="s">
        <v>204</v>
      </c>
      <c r="H203" s="64" t="s">
        <v>205</v>
      </c>
      <c r="I203" s="166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2" customHeight="1" x14ac:dyDescent="0.2">
      <c r="A204" s="171" t="s">
        <v>206</v>
      </c>
      <c r="B204" s="146"/>
      <c r="C204" s="146"/>
      <c r="D204" s="143"/>
      <c r="E204" s="94" t="s">
        <v>207</v>
      </c>
      <c r="F204" s="95">
        <v>2</v>
      </c>
      <c r="G204" s="96">
        <v>33.97</v>
      </c>
      <c r="H204" s="97">
        <f t="shared" ref="H204:H205" si="5">G204*F204</f>
        <v>67.94</v>
      </c>
      <c r="I204" s="98">
        <f t="shared" ref="I204:I205" si="6">ROUND(H204/12,2)</f>
        <v>5.66</v>
      </c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2" customHeight="1" x14ac:dyDescent="0.2">
      <c r="A205" s="171" t="s">
        <v>208</v>
      </c>
      <c r="B205" s="146"/>
      <c r="C205" s="146"/>
      <c r="D205" s="143"/>
      <c r="E205" s="94" t="s">
        <v>207</v>
      </c>
      <c r="F205" s="95">
        <v>4</v>
      </c>
      <c r="G205" s="96">
        <v>23.11</v>
      </c>
      <c r="H205" s="97">
        <f t="shared" si="5"/>
        <v>92.44</v>
      </c>
      <c r="I205" s="98">
        <f t="shared" si="6"/>
        <v>7.7</v>
      </c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2" customHeight="1" x14ac:dyDescent="0.2">
      <c r="A206" s="172" t="s">
        <v>209</v>
      </c>
      <c r="B206" s="146"/>
      <c r="C206" s="146"/>
      <c r="D206" s="143"/>
      <c r="E206" s="99"/>
      <c r="F206" s="100"/>
      <c r="G206" s="101"/>
      <c r="H206" s="102">
        <f t="shared" ref="H206:I206" si="7">SUM(H204:H205)</f>
        <v>160.38</v>
      </c>
      <c r="I206" s="102">
        <f t="shared" si="7"/>
        <v>13.36</v>
      </c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2" customHeight="1" x14ac:dyDescent="0.2">
      <c r="A207" s="103"/>
      <c r="B207" s="104"/>
      <c r="C207" s="104"/>
      <c r="D207" s="104"/>
      <c r="E207" s="104"/>
      <c r="F207" s="104"/>
      <c r="G207" s="104"/>
      <c r="H207" s="104"/>
      <c r="I207" s="105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2" customHeight="1" x14ac:dyDescent="0.2">
      <c r="A208" s="106" t="s">
        <v>210</v>
      </c>
      <c r="B208" s="107"/>
      <c r="C208" s="107"/>
      <c r="D208" s="107"/>
      <c r="E208" s="107"/>
      <c r="F208" s="107"/>
      <c r="G208" s="107"/>
      <c r="H208" s="107"/>
      <c r="I208" s="108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2" customHeight="1" x14ac:dyDescent="0.2">
      <c r="A209" s="109"/>
      <c r="B209" s="110"/>
      <c r="C209" s="110"/>
      <c r="D209" s="110"/>
      <c r="E209" s="110"/>
      <c r="F209" s="110"/>
      <c r="G209" s="110"/>
      <c r="H209" s="110"/>
      <c r="I209" s="11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2" customHeight="1" x14ac:dyDescent="0.2">
      <c r="A210" s="1"/>
      <c r="B210" s="1"/>
      <c r="C210" s="1"/>
      <c r="D210" s="1"/>
      <c r="E210" s="1"/>
      <c r="F210" s="1"/>
      <c r="G210" s="1"/>
      <c r="H210" s="1"/>
      <c r="I210" s="2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2" customHeight="1" x14ac:dyDescent="0.2">
      <c r="A211" s="1"/>
      <c r="B211" s="1"/>
      <c r="C211" s="1"/>
      <c r="D211" s="1"/>
      <c r="E211" s="1"/>
      <c r="F211" s="1"/>
      <c r="G211" s="1"/>
      <c r="H211" s="1"/>
      <c r="I211" s="2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2" customHeight="1" x14ac:dyDescent="0.2">
      <c r="A212" s="1"/>
      <c r="B212" s="1"/>
      <c r="C212" s="1"/>
      <c r="D212" s="1"/>
      <c r="E212" s="1"/>
      <c r="F212" s="1"/>
      <c r="G212" s="1"/>
      <c r="H212" s="1"/>
      <c r="I212" s="2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2" customHeight="1" x14ac:dyDescent="0.2">
      <c r="A213" s="1"/>
      <c r="B213" s="1"/>
      <c r="C213" s="1"/>
      <c r="D213" s="1"/>
      <c r="E213" s="1"/>
      <c r="F213" s="1"/>
      <c r="G213" s="1"/>
      <c r="H213" s="1"/>
      <c r="I213" s="2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2" customHeight="1" x14ac:dyDescent="0.2">
      <c r="A214" s="1"/>
      <c r="B214" s="1"/>
      <c r="C214" s="1"/>
      <c r="D214" s="1"/>
      <c r="E214" s="1"/>
      <c r="F214" s="1"/>
      <c r="G214" s="1"/>
      <c r="H214" s="1"/>
      <c r="I214" s="2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2" customHeight="1" x14ac:dyDescent="0.2">
      <c r="A215" s="1"/>
      <c r="B215" s="1"/>
      <c r="C215" s="1"/>
      <c r="D215" s="1"/>
      <c r="E215" s="1"/>
      <c r="F215" s="1"/>
      <c r="G215" s="1"/>
      <c r="H215" s="1"/>
      <c r="I215" s="2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2" customHeight="1" x14ac:dyDescent="0.2">
      <c r="A216" s="1"/>
      <c r="B216" s="1"/>
      <c r="C216" s="1"/>
      <c r="D216" s="1"/>
      <c r="E216" s="1"/>
      <c r="F216" s="1"/>
      <c r="G216" s="1"/>
      <c r="H216" s="1"/>
      <c r="I216" s="2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2" customHeight="1" x14ac:dyDescent="0.2">
      <c r="A217" s="1"/>
      <c r="B217" s="1"/>
      <c r="C217" s="1"/>
      <c r="D217" s="1"/>
      <c r="E217" s="1"/>
      <c r="F217" s="1"/>
      <c r="G217" s="1"/>
      <c r="H217" s="1"/>
      <c r="I217" s="2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2" customHeight="1" x14ac:dyDescent="0.2">
      <c r="A218" s="1"/>
      <c r="B218" s="1"/>
      <c r="C218" s="1"/>
      <c r="D218" s="1"/>
      <c r="E218" s="1"/>
      <c r="F218" s="1"/>
      <c r="G218" s="1"/>
      <c r="H218" s="1"/>
      <c r="I218" s="2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2" customHeight="1" x14ac:dyDescent="0.2">
      <c r="A219" s="1"/>
      <c r="B219" s="1"/>
      <c r="C219" s="1"/>
      <c r="D219" s="1"/>
      <c r="E219" s="1"/>
      <c r="F219" s="1"/>
      <c r="G219" s="1"/>
      <c r="H219" s="1"/>
      <c r="I219" s="2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2" customHeight="1" x14ac:dyDescent="0.2">
      <c r="A220" s="1"/>
      <c r="B220" s="1"/>
      <c r="C220" s="1"/>
      <c r="D220" s="1"/>
      <c r="E220" s="1"/>
      <c r="F220" s="1"/>
      <c r="G220" s="1"/>
      <c r="H220" s="1"/>
      <c r="I220" s="2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2" customHeight="1" x14ac:dyDescent="0.2">
      <c r="A221" s="1"/>
      <c r="B221" s="1"/>
      <c r="C221" s="1"/>
      <c r="D221" s="1"/>
      <c r="E221" s="1"/>
      <c r="F221" s="1"/>
      <c r="G221" s="1"/>
      <c r="H221" s="1"/>
      <c r="I221" s="2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2" customHeight="1" x14ac:dyDescent="0.2">
      <c r="A222" s="1"/>
      <c r="B222" s="1"/>
      <c r="C222" s="1"/>
      <c r="D222" s="1"/>
      <c r="E222" s="1"/>
      <c r="F222" s="1"/>
      <c r="G222" s="1"/>
      <c r="H222" s="1"/>
      <c r="I222" s="2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2" customHeight="1" x14ac:dyDescent="0.2">
      <c r="A223" s="1"/>
      <c r="B223" s="1"/>
      <c r="C223" s="1"/>
      <c r="D223" s="1"/>
      <c r="E223" s="1"/>
      <c r="F223" s="1"/>
      <c r="G223" s="1"/>
      <c r="H223" s="1"/>
      <c r="I223" s="2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2" customHeight="1" x14ac:dyDescent="0.2">
      <c r="A224" s="1"/>
      <c r="B224" s="1"/>
      <c r="C224" s="1"/>
      <c r="D224" s="1"/>
      <c r="E224" s="1"/>
      <c r="F224" s="1"/>
      <c r="G224" s="1"/>
      <c r="H224" s="1"/>
      <c r="I224" s="2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2" customHeight="1" x14ac:dyDescent="0.2">
      <c r="A225" s="1"/>
      <c r="B225" s="1"/>
      <c r="C225" s="1"/>
      <c r="D225" s="1"/>
      <c r="E225" s="1"/>
      <c r="F225" s="1"/>
      <c r="G225" s="1"/>
      <c r="H225" s="1"/>
      <c r="I225" s="2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2" customHeight="1" x14ac:dyDescent="0.2">
      <c r="A226" s="1"/>
      <c r="B226" s="1"/>
      <c r="C226" s="1"/>
      <c r="D226" s="1"/>
      <c r="E226" s="1"/>
      <c r="F226" s="1"/>
      <c r="G226" s="1"/>
      <c r="H226" s="1"/>
      <c r="I226" s="2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2" customHeight="1" x14ac:dyDescent="0.2">
      <c r="A227" s="1"/>
      <c r="B227" s="1"/>
      <c r="C227" s="1"/>
      <c r="D227" s="1"/>
      <c r="E227" s="1"/>
      <c r="F227" s="1"/>
      <c r="G227" s="1"/>
      <c r="H227" s="1"/>
      <c r="I227" s="2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2" customHeight="1" x14ac:dyDescent="0.2">
      <c r="A228" s="1"/>
      <c r="B228" s="1"/>
      <c r="C228" s="1"/>
      <c r="D228" s="1"/>
      <c r="E228" s="1"/>
      <c r="F228" s="1"/>
      <c r="G228" s="1"/>
      <c r="H228" s="1"/>
      <c r="I228" s="2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2" customHeight="1" x14ac:dyDescent="0.2">
      <c r="A229" s="1"/>
      <c r="B229" s="1"/>
      <c r="C229" s="1"/>
      <c r="D229" s="1"/>
      <c r="E229" s="1"/>
      <c r="F229" s="1"/>
      <c r="G229" s="1"/>
      <c r="H229" s="1"/>
      <c r="I229" s="2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2" customHeight="1" x14ac:dyDescent="0.2">
      <c r="A230" s="1"/>
      <c r="B230" s="1"/>
      <c r="C230" s="1"/>
      <c r="D230" s="1"/>
      <c r="E230" s="1"/>
      <c r="F230" s="1"/>
      <c r="G230" s="1"/>
      <c r="H230" s="1"/>
      <c r="I230" s="2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2" customHeight="1" x14ac:dyDescent="0.2">
      <c r="A231" s="1"/>
      <c r="B231" s="1"/>
      <c r="C231" s="1"/>
      <c r="D231" s="1"/>
      <c r="E231" s="1"/>
      <c r="F231" s="1"/>
      <c r="G231" s="1"/>
      <c r="H231" s="1"/>
      <c r="I231" s="2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2" customHeight="1" x14ac:dyDescent="0.2">
      <c r="A232" s="1"/>
      <c r="B232" s="1"/>
      <c r="C232" s="1"/>
      <c r="D232" s="1"/>
      <c r="E232" s="1"/>
      <c r="F232" s="1"/>
      <c r="G232" s="1"/>
      <c r="H232" s="1"/>
      <c r="I232" s="2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2" customHeight="1" x14ac:dyDescent="0.2">
      <c r="A233" s="1"/>
      <c r="B233" s="1"/>
      <c r="C233" s="1"/>
      <c r="D233" s="1"/>
      <c r="E233" s="1"/>
      <c r="F233" s="1"/>
      <c r="G233" s="1"/>
      <c r="H233" s="1"/>
      <c r="I233" s="2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2" customHeight="1" x14ac:dyDescent="0.2">
      <c r="A234" s="1"/>
      <c r="B234" s="1"/>
      <c r="C234" s="1"/>
      <c r="D234" s="1"/>
      <c r="E234" s="1"/>
      <c r="F234" s="1"/>
      <c r="G234" s="1"/>
      <c r="H234" s="1"/>
      <c r="I234" s="2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2" customHeight="1" x14ac:dyDescent="0.2">
      <c r="A235" s="1"/>
      <c r="B235" s="1"/>
      <c r="C235" s="1"/>
      <c r="D235" s="1"/>
      <c r="E235" s="1"/>
      <c r="F235" s="1"/>
      <c r="G235" s="1"/>
      <c r="H235" s="1"/>
      <c r="I235" s="2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2" customHeight="1" x14ac:dyDescent="0.2">
      <c r="A236" s="1"/>
      <c r="B236" s="1"/>
      <c r="C236" s="1"/>
      <c r="D236" s="1"/>
      <c r="E236" s="1"/>
      <c r="F236" s="1"/>
      <c r="G236" s="1"/>
      <c r="H236" s="1"/>
      <c r="I236" s="2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2" customHeight="1" x14ac:dyDescent="0.2">
      <c r="A237" s="1"/>
      <c r="B237" s="1"/>
      <c r="C237" s="1"/>
      <c r="D237" s="1"/>
      <c r="E237" s="1"/>
      <c r="F237" s="1"/>
      <c r="G237" s="1"/>
      <c r="H237" s="1"/>
      <c r="I237" s="2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2" customHeight="1" x14ac:dyDescent="0.2">
      <c r="A238" s="1"/>
      <c r="B238" s="1"/>
      <c r="C238" s="1"/>
      <c r="D238" s="1"/>
      <c r="E238" s="1"/>
      <c r="F238" s="1"/>
      <c r="G238" s="1"/>
      <c r="H238" s="1"/>
      <c r="I238" s="2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2" customHeight="1" x14ac:dyDescent="0.2">
      <c r="A239" s="1"/>
      <c r="B239" s="1"/>
      <c r="C239" s="1"/>
      <c r="D239" s="1"/>
      <c r="E239" s="1"/>
      <c r="F239" s="1"/>
      <c r="G239" s="1"/>
      <c r="H239" s="1"/>
      <c r="I239" s="2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2" customHeight="1" x14ac:dyDescent="0.2">
      <c r="A240" s="1"/>
      <c r="B240" s="1"/>
      <c r="C240" s="1"/>
      <c r="D240" s="1"/>
      <c r="E240" s="1"/>
      <c r="F240" s="1"/>
      <c r="G240" s="1"/>
      <c r="H240" s="1"/>
      <c r="I240" s="2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2" customHeight="1" x14ac:dyDescent="0.2">
      <c r="A241" s="1"/>
      <c r="B241" s="1"/>
      <c r="C241" s="1"/>
      <c r="D241" s="1"/>
      <c r="E241" s="1"/>
      <c r="F241" s="1"/>
      <c r="G241" s="1"/>
      <c r="H241" s="1"/>
      <c r="I241" s="2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2" customHeight="1" x14ac:dyDescent="0.2">
      <c r="A242" s="1"/>
      <c r="B242" s="1"/>
      <c r="C242" s="1"/>
      <c r="D242" s="1"/>
      <c r="E242" s="1"/>
      <c r="F242" s="1"/>
      <c r="G242" s="1"/>
      <c r="H242" s="1"/>
      <c r="I242" s="2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2" customHeight="1" x14ac:dyDescent="0.2">
      <c r="A243" s="1"/>
      <c r="B243" s="1"/>
      <c r="C243" s="1"/>
      <c r="D243" s="1"/>
      <c r="E243" s="1"/>
      <c r="F243" s="1"/>
      <c r="G243" s="1"/>
      <c r="H243" s="1"/>
      <c r="I243" s="2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2" customHeight="1" x14ac:dyDescent="0.2">
      <c r="A244" s="1"/>
      <c r="B244" s="1"/>
      <c r="C244" s="1"/>
      <c r="D244" s="1"/>
      <c r="E244" s="1"/>
      <c r="F244" s="1"/>
      <c r="G244" s="1"/>
      <c r="H244" s="1"/>
      <c r="I244" s="2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2" customHeight="1" x14ac:dyDescent="0.2">
      <c r="A245" s="1"/>
      <c r="B245" s="1"/>
      <c r="C245" s="1"/>
      <c r="D245" s="1"/>
      <c r="E245" s="1"/>
      <c r="F245" s="1"/>
      <c r="G245" s="1"/>
      <c r="H245" s="1"/>
      <c r="I245" s="2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2" customHeight="1" x14ac:dyDescent="0.2">
      <c r="A246" s="1"/>
      <c r="B246" s="1"/>
      <c r="C246" s="1"/>
      <c r="D246" s="1"/>
      <c r="E246" s="1"/>
      <c r="F246" s="1"/>
      <c r="G246" s="1"/>
      <c r="H246" s="1"/>
      <c r="I246" s="2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2" customHeight="1" x14ac:dyDescent="0.2">
      <c r="A247" s="1"/>
      <c r="B247" s="1"/>
      <c r="C247" s="1"/>
      <c r="D247" s="1"/>
      <c r="E247" s="1"/>
      <c r="F247" s="1"/>
      <c r="G247" s="1"/>
      <c r="H247" s="1"/>
      <c r="I247" s="2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2" customHeight="1" x14ac:dyDescent="0.2">
      <c r="A248" s="1"/>
      <c r="B248" s="1"/>
      <c r="C248" s="1"/>
      <c r="D248" s="1"/>
      <c r="E248" s="1"/>
      <c r="F248" s="1"/>
      <c r="G248" s="1"/>
      <c r="H248" s="1"/>
      <c r="I248" s="2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2" customHeight="1" x14ac:dyDescent="0.2">
      <c r="A249" s="1"/>
      <c r="B249" s="1"/>
      <c r="C249" s="1"/>
      <c r="D249" s="1"/>
      <c r="E249" s="1"/>
      <c r="F249" s="1"/>
      <c r="G249" s="1"/>
      <c r="H249" s="1"/>
      <c r="I249" s="2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2" customHeight="1" x14ac:dyDescent="0.2">
      <c r="A250" s="1"/>
      <c r="B250" s="1"/>
      <c r="C250" s="1"/>
      <c r="D250" s="1"/>
      <c r="E250" s="1"/>
      <c r="F250" s="1"/>
      <c r="G250" s="1"/>
      <c r="H250" s="1"/>
      <c r="I250" s="2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2" customHeight="1" x14ac:dyDescent="0.2">
      <c r="A251" s="1"/>
      <c r="B251" s="1"/>
      <c r="C251" s="1"/>
      <c r="D251" s="1"/>
      <c r="E251" s="1"/>
      <c r="F251" s="1"/>
      <c r="G251" s="1"/>
      <c r="H251" s="1"/>
      <c r="I251" s="2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2" customHeight="1" x14ac:dyDescent="0.2">
      <c r="A252" s="1"/>
      <c r="B252" s="1"/>
      <c r="C252" s="1"/>
      <c r="D252" s="1"/>
      <c r="E252" s="1"/>
      <c r="F252" s="1"/>
      <c r="G252" s="1"/>
      <c r="H252" s="1"/>
      <c r="I252" s="2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2" customHeight="1" x14ac:dyDescent="0.2">
      <c r="A253" s="1"/>
      <c r="B253" s="1"/>
      <c r="C253" s="1"/>
      <c r="D253" s="1"/>
      <c r="E253" s="1"/>
      <c r="F253" s="1"/>
      <c r="G253" s="1"/>
      <c r="H253" s="1"/>
      <c r="I253" s="2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2" customHeight="1" x14ac:dyDescent="0.2">
      <c r="A254" s="1"/>
      <c r="B254" s="1"/>
      <c r="C254" s="1"/>
      <c r="D254" s="1"/>
      <c r="E254" s="1"/>
      <c r="F254" s="1"/>
      <c r="G254" s="1"/>
      <c r="H254" s="1"/>
      <c r="I254" s="2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2" customHeight="1" x14ac:dyDescent="0.2">
      <c r="A255" s="1"/>
      <c r="B255" s="1"/>
      <c r="C255" s="1"/>
      <c r="D255" s="1"/>
      <c r="E255" s="1"/>
      <c r="F255" s="1"/>
      <c r="G255" s="1"/>
      <c r="H255" s="1"/>
      <c r="I255" s="2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2" customHeight="1" x14ac:dyDescent="0.2">
      <c r="A256" s="1"/>
      <c r="B256" s="1"/>
      <c r="C256" s="1"/>
      <c r="D256" s="1"/>
      <c r="E256" s="1"/>
      <c r="F256" s="1"/>
      <c r="G256" s="1"/>
      <c r="H256" s="1"/>
      <c r="I256" s="2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2" customHeight="1" x14ac:dyDescent="0.2">
      <c r="A257" s="1"/>
      <c r="B257" s="1"/>
      <c r="C257" s="1"/>
      <c r="D257" s="1"/>
      <c r="E257" s="1"/>
      <c r="F257" s="1"/>
      <c r="G257" s="1"/>
      <c r="H257" s="1"/>
      <c r="I257" s="2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2" customHeight="1" x14ac:dyDescent="0.2">
      <c r="A258" s="1"/>
      <c r="B258" s="1"/>
      <c r="C258" s="1"/>
      <c r="D258" s="1"/>
      <c r="E258" s="1"/>
      <c r="F258" s="1"/>
      <c r="G258" s="1"/>
      <c r="H258" s="1"/>
      <c r="I258" s="2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2" customHeight="1" x14ac:dyDescent="0.2">
      <c r="A259" s="1"/>
      <c r="B259" s="1"/>
      <c r="C259" s="1"/>
      <c r="D259" s="1"/>
      <c r="E259" s="1"/>
      <c r="F259" s="1"/>
      <c r="G259" s="1"/>
      <c r="H259" s="1"/>
      <c r="I259" s="2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2" customHeight="1" x14ac:dyDescent="0.2">
      <c r="A260" s="1"/>
      <c r="B260" s="1"/>
      <c r="C260" s="1"/>
      <c r="D260" s="1"/>
      <c r="E260" s="1"/>
      <c r="F260" s="1"/>
      <c r="G260" s="1"/>
      <c r="H260" s="1"/>
      <c r="I260" s="2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2" customHeight="1" x14ac:dyDescent="0.2">
      <c r="A261" s="1"/>
      <c r="B261" s="1"/>
      <c r="C261" s="1"/>
      <c r="D261" s="1"/>
      <c r="E261" s="1"/>
      <c r="F261" s="1"/>
      <c r="G261" s="1"/>
      <c r="H261" s="1"/>
      <c r="I261" s="2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2" customHeight="1" x14ac:dyDescent="0.2">
      <c r="A262" s="1"/>
      <c r="B262" s="1"/>
      <c r="C262" s="1"/>
      <c r="D262" s="1"/>
      <c r="E262" s="1"/>
      <c r="F262" s="1"/>
      <c r="G262" s="1"/>
      <c r="H262" s="1"/>
      <c r="I262" s="2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2" customHeight="1" x14ac:dyDescent="0.2">
      <c r="A263" s="1"/>
      <c r="B263" s="1"/>
      <c r="C263" s="1"/>
      <c r="D263" s="1"/>
      <c r="E263" s="1"/>
      <c r="F263" s="1"/>
      <c r="G263" s="1"/>
      <c r="H263" s="1"/>
      <c r="I263" s="2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2" customHeight="1" x14ac:dyDescent="0.2">
      <c r="A264" s="1"/>
      <c r="B264" s="1"/>
      <c r="C264" s="1"/>
      <c r="D264" s="1"/>
      <c r="E264" s="1"/>
      <c r="F264" s="1"/>
      <c r="G264" s="1"/>
      <c r="H264" s="1"/>
      <c r="I264" s="2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2" customHeight="1" x14ac:dyDescent="0.2">
      <c r="A265" s="1"/>
      <c r="B265" s="1"/>
      <c r="C265" s="1"/>
      <c r="D265" s="1"/>
      <c r="E265" s="1"/>
      <c r="F265" s="1"/>
      <c r="G265" s="1"/>
      <c r="H265" s="1"/>
      <c r="I265" s="2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2" customHeight="1" x14ac:dyDescent="0.2">
      <c r="A266" s="1"/>
      <c r="B266" s="1"/>
      <c r="C266" s="1"/>
      <c r="D266" s="1"/>
      <c r="E266" s="1"/>
      <c r="F266" s="1"/>
      <c r="G266" s="1"/>
      <c r="H266" s="1"/>
      <c r="I266" s="2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2" customHeight="1" x14ac:dyDescent="0.2">
      <c r="A267" s="1"/>
      <c r="B267" s="1"/>
      <c r="C267" s="1"/>
      <c r="D267" s="1"/>
      <c r="E267" s="1"/>
      <c r="F267" s="1"/>
      <c r="G267" s="1"/>
      <c r="H267" s="1"/>
      <c r="I267" s="2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2" customHeight="1" x14ac:dyDescent="0.2">
      <c r="A268" s="1"/>
      <c r="B268" s="1"/>
      <c r="C268" s="1"/>
      <c r="D268" s="1"/>
      <c r="E268" s="1"/>
      <c r="F268" s="1"/>
      <c r="G268" s="1"/>
      <c r="H268" s="1"/>
      <c r="I268" s="2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2" customHeight="1" x14ac:dyDescent="0.2">
      <c r="A269" s="1"/>
      <c r="B269" s="1"/>
      <c r="C269" s="1"/>
      <c r="D269" s="1"/>
      <c r="E269" s="1"/>
      <c r="F269" s="1"/>
      <c r="G269" s="1"/>
      <c r="H269" s="1"/>
      <c r="I269" s="2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2" customHeight="1" x14ac:dyDescent="0.2">
      <c r="A270" s="1"/>
      <c r="B270" s="1"/>
      <c r="C270" s="1"/>
      <c r="D270" s="1"/>
      <c r="E270" s="1"/>
      <c r="F270" s="1"/>
      <c r="G270" s="1"/>
      <c r="H270" s="1"/>
      <c r="I270" s="2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2" customHeight="1" x14ac:dyDescent="0.2">
      <c r="A271" s="1"/>
      <c r="B271" s="1"/>
      <c r="C271" s="1"/>
      <c r="D271" s="1"/>
      <c r="E271" s="1"/>
      <c r="F271" s="1"/>
      <c r="G271" s="1"/>
      <c r="H271" s="1"/>
      <c r="I271" s="2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2" customHeight="1" x14ac:dyDescent="0.2">
      <c r="A272" s="1"/>
      <c r="B272" s="1"/>
      <c r="C272" s="1"/>
      <c r="D272" s="1"/>
      <c r="E272" s="1"/>
      <c r="F272" s="1"/>
      <c r="G272" s="1"/>
      <c r="H272" s="1"/>
      <c r="I272" s="2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2" customHeight="1" x14ac:dyDescent="0.2">
      <c r="A273" s="1"/>
      <c r="B273" s="1"/>
      <c r="C273" s="1"/>
      <c r="D273" s="1"/>
      <c r="E273" s="1"/>
      <c r="F273" s="1"/>
      <c r="G273" s="1"/>
      <c r="H273" s="1"/>
      <c r="I273" s="2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2" customHeight="1" x14ac:dyDescent="0.2">
      <c r="A274" s="1"/>
      <c r="B274" s="1"/>
      <c r="C274" s="1"/>
      <c r="D274" s="1"/>
      <c r="E274" s="1"/>
      <c r="F274" s="1"/>
      <c r="G274" s="1"/>
      <c r="H274" s="1"/>
      <c r="I274" s="2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2" customHeight="1" x14ac:dyDescent="0.2">
      <c r="A275" s="1"/>
      <c r="B275" s="1"/>
      <c r="C275" s="1"/>
      <c r="D275" s="1"/>
      <c r="E275" s="1"/>
      <c r="F275" s="1"/>
      <c r="G275" s="1"/>
      <c r="H275" s="1"/>
      <c r="I275" s="2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2" customHeight="1" x14ac:dyDescent="0.2">
      <c r="A276" s="1"/>
      <c r="B276" s="1"/>
      <c r="C276" s="1"/>
      <c r="D276" s="1"/>
      <c r="E276" s="1"/>
      <c r="F276" s="1"/>
      <c r="G276" s="1"/>
      <c r="H276" s="1"/>
      <c r="I276" s="2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2" customHeight="1" x14ac:dyDescent="0.2">
      <c r="A277" s="1"/>
      <c r="B277" s="1"/>
      <c r="C277" s="1"/>
      <c r="D277" s="1"/>
      <c r="E277" s="1"/>
      <c r="F277" s="1"/>
      <c r="G277" s="1"/>
      <c r="H277" s="1"/>
      <c r="I277" s="2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2" customHeight="1" x14ac:dyDescent="0.2">
      <c r="A278" s="1"/>
      <c r="B278" s="1"/>
      <c r="C278" s="1"/>
      <c r="D278" s="1"/>
      <c r="E278" s="1"/>
      <c r="F278" s="1"/>
      <c r="G278" s="1"/>
      <c r="H278" s="1"/>
      <c r="I278" s="2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2" customHeight="1" x14ac:dyDescent="0.2">
      <c r="A279" s="1"/>
      <c r="B279" s="1"/>
      <c r="C279" s="1"/>
      <c r="D279" s="1"/>
      <c r="E279" s="1"/>
      <c r="F279" s="1"/>
      <c r="G279" s="1"/>
      <c r="H279" s="1"/>
      <c r="I279" s="2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2" customHeight="1" x14ac:dyDescent="0.2">
      <c r="A280" s="1"/>
      <c r="B280" s="1"/>
      <c r="C280" s="1"/>
      <c r="D280" s="1"/>
      <c r="E280" s="1"/>
      <c r="F280" s="1"/>
      <c r="G280" s="1"/>
      <c r="H280" s="1"/>
      <c r="I280" s="2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2" customHeight="1" x14ac:dyDescent="0.2">
      <c r="A281" s="1"/>
      <c r="B281" s="1"/>
      <c r="C281" s="1"/>
      <c r="D281" s="1"/>
      <c r="E281" s="1"/>
      <c r="F281" s="1"/>
      <c r="G281" s="1"/>
      <c r="H281" s="1"/>
      <c r="I281" s="2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2" customHeight="1" x14ac:dyDescent="0.2">
      <c r="A282" s="1"/>
      <c r="B282" s="1"/>
      <c r="C282" s="1"/>
      <c r="D282" s="1"/>
      <c r="E282" s="1"/>
      <c r="F282" s="1"/>
      <c r="G282" s="1"/>
      <c r="H282" s="1"/>
      <c r="I282" s="2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2" customHeight="1" x14ac:dyDescent="0.2">
      <c r="A283" s="1"/>
      <c r="B283" s="1"/>
      <c r="C283" s="1"/>
      <c r="D283" s="1"/>
      <c r="E283" s="1"/>
      <c r="F283" s="1"/>
      <c r="G283" s="1"/>
      <c r="H283" s="1"/>
      <c r="I283" s="2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2" customHeight="1" x14ac:dyDescent="0.2">
      <c r="A284" s="1"/>
      <c r="B284" s="1"/>
      <c r="C284" s="1"/>
      <c r="D284" s="1"/>
      <c r="E284" s="1"/>
      <c r="F284" s="1"/>
      <c r="G284" s="1"/>
      <c r="H284" s="1"/>
      <c r="I284" s="2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2" customHeight="1" x14ac:dyDescent="0.2">
      <c r="A285" s="1"/>
      <c r="B285" s="1"/>
      <c r="C285" s="1"/>
      <c r="D285" s="1"/>
      <c r="E285" s="1"/>
      <c r="F285" s="1"/>
      <c r="G285" s="1"/>
      <c r="H285" s="1"/>
      <c r="I285" s="2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2" customHeight="1" x14ac:dyDescent="0.2">
      <c r="A286" s="1"/>
      <c r="B286" s="1"/>
      <c r="C286" s="1"/>
      <c r="D286" s="1"/>
      <c r="E286" s="1"/>
      <c r="F286" s="1"/>
      <c r="G286" s="1"/>
      <c r="H286" s="1"/>
      <c r="I286" s="2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2" customHeight="1" x14ac:dyDescent="0.2">
      <c r="A287" s="1"/>
      <c r="B287" s="1"/>
      <c r="C287" s="1"/>
      <c r="D287" s="1"/>
      <c r="E287" s="1"/>
      <c r="F287" s="1"/>
      <c r="G287" s="1"/>
      <c r="H287" s="1"/>
      <c r="I287" s="2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2" customHeight="1" x14ac:dyDescent="0.2">
      <c r="A288" s="1"/>
      <c r="B288" s="1"/>
      <c r="C288" s="1"/>
      <c r="D288" s="1"/>
      <c r="E288" s="1"/>
      <c r="F288" s="1"/>
      <c r="G288" s="1"/>
      <c r="H288" s="1"/>
      <c r="I288" s="2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2" customHeight="1" x14ac:dyDescent="0.2">
      <c r="A289" s="1"/>
      <c r="B289" s="1"/>
      <c r="C289" s="1"/>
      <c r="D289" s="1"/>
      <c r="E289" s="1"/>
      <c r="F289" s="1"/>
      <c r="G289" s="1"/>
      <c r="H289" s="1"/>
      <c r="I289" s="2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2" customHeight="1" x14ac:dyDescent="0.2">
      <c r="A290" s="1"/>
      <c r="B290" s="1"/>
      <c r="C290" s="1"/>
      <c r="D290" s="1"/>
      <c r="E290" s="1"/>
      <c r="F290" s="1"/>
      <c r="G290" s="1"/>
      <c r="H290" s="1"/>
      <c r="I290" s="2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2" customHeight="1" x14ac:dyDescent="0.2">
      <c r="A291" s="1"/>
      <c r="B291" s="1"/>
      <c r="C291" s="1"/>
      <c r="D291" s="1"/>
      <c r="E291" s="1"/>
      <c r="F291" s="1"/>
      <c r="G291" s="1"/>
      <c r="H291" s="1"/>
      <c r="I291" s="2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2" customHeight="1" x14ac:dyDescent="0.2">
      <c r="A292" s="1"/>
      <c r="B292" s="1"/>
      <c r="C292" s="1"/>
      <c r="D292" s="1"/>
      <c r="E292" s="1"/>
      <c r="F292" s="1"/>
      <c r="G292" s="1"/>
      <c r="H292" s="1"/>
      <c r="I292" s="2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2" customHeight="1" x14ac:dyDescent="0.2">
      <c r="A293" s="1"/>
      <c r="B293" s="1"/>
      <c r="C293" s="1"/>
      <c r="D293" s="1"/>
      <c r="E293" s="1"/>
      <c r="F293" s="1"/>
      <c r="G293" s="1"/>
      <c r="H293" s="1"/>
      <c r="I293" s="2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2" customHeight="1" x14ac:dyDescent="0.2">
      <c r="A294" s="1"/>
      <c r="B294" s="1"/>
      <c r="C294" s="1"/>
      <c r="D294" s="1"/>
      <c r="E294" s="1"/>
      <c r="F294" s="1"/>
      <c r="G294" s="1"/>
      <c r="H294" s="1"/>
      <c r="I294" s="2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2" customHeight="1" x14ac:dyDescent="0.2">
      <c r="A295" s="1"/>
      <c r="B295" s="1"/>
      <c r="C295" s="1"/>
      <c r="D295" s="1"/>
      <c r="E295" s="1"/>
      <c r="F295" s="1"/>
      <c r="G295" s="1"/>
      <c r="H295" s="1"/>
      <c r="I295" s="2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2" customHeight="1" x14ac:dyDescent="0.2">
      <c r="A296" s="1"/>
      <c r="B296" s="1"/>
      <c r="C296" s="1"/>
      <c r="D296" s="1"/>
      <c r="E296" s="1"/>
      <c r="F296" s="1"/>
      <c r="G296" s="1"/>
      <c r="H296" s="1"/>
      <c r="I296" s="2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2" customHeight="1" x14ac:dyDescent="0.2">
      <c r="A297" s="1"/>
      <c r="B297" s="1"/>
      <c r="C297" s="1"/>
      <c r="D297" s="1"/>
      <c r="E297" s="1"/>
      <c r="F297" s="1"/>
      <c r="G297" s="1"/>
      <c r="H297" s="1"/>
      <c r="I297" s="2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2" customHeight="1" x14ac:dyDescent="0.2">
      <c r="A298" s="1"/>
      <c r="B298" s="1"/>
      <c r="C298" s="1"/>
      <c r="D298" s="1"/>
      <c r="E298" s="1"/>
      <c r="F298" s="1"/>
      <c r="G298" s="1"/>
      <c r="H298" s="1"/>
      <c r="I298" s="2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2" customHeight="1" x14ac:dyDescent="0.2">
      <c r="A299" s="1"/>
      <c r="B299" s="1"/>
      <c r="C299" s="1"/>
      <c r="D299" s="1"/>
      <c r="E299" s="1"/>
      <c r="F299" s="1"/>
      <c r="G299" s="1"/>
      <c r="H299" s="1"/>
      <c r="I299" s="2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2" customHeight="1" x14ac:dyDescent="0.2">
      <c r="A300" s="1"/>
      <c r="B300" s="1"/>
      <c r="C300" s="1"/>
      <c r="D300" s="1"/>
      <c r="E300" s="1"/>
      <c r="F300" s="1"/>
      <c r="G300" s="1"/>
      <c r="H300" s="1"/>
      <c r="I300" s="2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2" customHeight="1" x14ac:dyDescent="0.2">
      <c r="A301" s="1"/>
      <c r="B301" s="1"/>
      <c r="C301" s="1"/>
      <c r="D301" s="1"/>
      <c r="E301" s="1"/>
      <c r="F301" s="1"/>
      <c r="G301" s="1"/>
      <c r="H301" s="1"/>
      <c r="I301" s="2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2" customHeight="1" x14ac:dyDescent="0.2">
      <c r="A302" s="1"/>
      <c r="B302" s="1"/>
      <c r="C302" s="1"/>
      <c r="D302" s="1"/>
      <c r="E302" s="1"/>
      <c r="F302" s="1"/>
      <c r="G302" s="1"/>
      <c r="H302" s="1"/>
      <c r="I302" s="2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2" customHeight="1" x14ac:dyDescent="0.2">
      <c r="A303" s="1"/>
      <c r="B303" s="1"/>
      <c r="C303" s="1"/>
      <c r="D303" s="1"/>
      <c r="E303" s="1"/>
      <c r="F303" s="1"/>
      <c r="G303" s="1"/>
      <c r="H303" s="1"/>
      <c r="I303" s="2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2" customHeight="1" x14ac:dyDescent="0.2">
      <c r="A304" s="1"/>
      <c r="B304" s="1"/>
      <c r="C304" s="1"/>
      <c r="D304" s="1"/>
      <c r="E304" s="1"/>
      <c r="F304" s="1"/>
      <c r="G304" s="1"/>
      <c r="H304" s="1"/>
      <c r="I304" s="2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2" customHeight="1" x14ac:dyDescent="0.2">
      <c r="A305" s="1"/>
      <c r="B305" s="1"/>
      <c r="C305" s="1"/>
      <c r="D305" s="1"/>
      <c r="E305" s="1"/>
      <c r="F305" s="1"/>
      <c r="G305" s="1"/>
      <c r="H305" s="1"/>
      <c r="I305" s="2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2" customHeight="1" x14ac:dyDescent="0.2">
      <c r="A306" s="1"/>
      <c r="B306" s="1"/>
      <c r="C306" s="1"/>
      <c r="D306" s="1"/>
      <c r="E306" s="1"/>
      <c r="F306" s="1"/>
      <c r="G306" s="1"/>
      <c r="H306" s="1"/>
      <c r="I306" s="2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2" customHeight="1" x14ac:dyDescent="0.2">
      <c r="A307" s="1"/>
      <c r="B307" s="1"/>
      <c r="C307" s="1"/>
      <c r="D307" s="1"/>
      <c r="E307" s="1"/>
      <c r="F307" s="1"/>
      <c r="G307" s="1"/>
      <c r="H307" s="1"/>
      <c r="I307" s="2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2" customHeight="1" x14ac:dyDescent="0.2">
      <c r="A308" s="1"/>
      <c r="B308" s="1"/>
      <c r="C308" s="1"/>
      <c r="D308" s="1"/>
      <c r="E308" s="1"/>
      <c r="F308" s="1"/>
      <c r="G308" s="1"/>
      <c r="H308" s="1"/>
      <c r="I308" s="2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2" customHeight="1" x14ac:dyDescent="0.2">
      <c r="A309" s="1"/>
      <c r="B309" s="1"/>
      <c r="C309" s="1"/>
      <c r="D309" s="1"/>
      <c r="E309" s="1"/>
      <c r="F309" s="1"/>
      <c r="G309" s="1"/>
      <c r="H309" s="1"/>
      <c r="I309" s="2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2" customHeight="1" x14ac:dyDescent="0.2">
      <c r="A310" s="1"/>
      <c r="B310" s="1"/>
      <c r="C310" s="1"/>
      <c r="D310" s="1"/>
      <c r="E310" s="1"/>
      <c r="F310" s="1"/>
      <c r="G310" s="1"/>
      <c r="H310" s="1"/>
      <c r="I310" s="2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2" customHeight="1" x14ac:dyDescent="0.2">
      <c r="A311" s="1"/>
      <c r="B311" s="1"/>
      <c r="C311" s="1"/>
      <c r="D311" s="1"/>
      <c r="E311" s="1"/>
      <c r="F311" s="1"/>
      <c r="G311" s="1"/>
      <c r="H311" s="1"/>
      <c r="I311" s="2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2" customHeight="1" x14ac:dyDescent="0.2">
      <c r="A312" s="1"/>
      <c r="B312" s="1"/>
      <c r="C312" s="1"/>
      <c r="D312" s="1"/>
      <c r="E312" s="1"/>
      <c r="F312" s="1"/>
      <c r="G312" s="1"/>
      <c r="H312" s="1"/>
      <c r="I312" s="2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2" customHeight="1" x14ac:dyDescent="0.2">
      <c r="A313" s="1"/>
      <c r="B313" s="1"/>
      <c r="C313" s="1"/>
      <c r="D313" s="1"/>
      <c r="E313" s="1"/>
      <c r="F313" s="1"/>
      <c r="G313" s="1"/>
      <c r="H313" s="1"/>
      <c r="I313" s="2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2" customHeight="1" x14ac:dyDescent="0.2">
      <c r="A314" s="1"/>
      <c r="B314" s="1"/>
      <c r="C314" s="1"/>
      <c r="D314" s="1"/>
      <c r="E314" s="1"/>
      <c r="F314" s="1"/>
      <c r="G314" s="1"/>
      <c r="H314" s="1"/>
      <c r="I314" s="2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2" customHeight="1" x14ac:dyDescent="0.2">
      <c r="A315" s="1"/>
      <c r="B315" s="1"/>
      <c r="C315" s="1"/>
      <c r="D315" s="1"/>
      <c r="E315" s="1"/>
      <c r="F315" s="1"/>
      <c r="G315" s="1"/>
      <c r="H315" s="1"/>
      <c r="I315" s="2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2" customHeight="1" x14ac:dyDescent="0.2">
      <c r="A316" s="1"/>
      <c r="B316" s="1"/>
      <c r="C316" s="1"/>
      <c r="D316" s="1"/>
      <c r="E316" s="1"/>
      <c r="F316" s="1"/>
      <c r="G316" s="1"/>
      <c r="H316" s="1"/>
      <c r="I316" s="2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2" customHeight="1" x14ac:dyDescent="0.2">
      <c r="A317" s="1"/>
      <c r="B317" s="1"/>
      <c r="C317" s="1"/>
      <c r="D317" s="1"/>
      <c r="E317" s="1"/>
      <c r="F317" s="1"/>
      <c r="G317" s="1"/>
      <c r="H317" s="1"/>
      <c r="I317" s="2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2" customHeight="1" x14ac:dyDescent="0.2">
      <c r="A318" s="1"/>
      <c r="B318" s="1"/>
      <c r="C318" s="1"/>
      <c r="D318" s="1"/>
      <c r="E318" s="1"/>
      <c r="F318" s="1"/>
      <c r="G318" s="1"/>
      <c r="H318" s="1"/>
      <c r="I318" s="2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2" customHeight="1" x14ac:dyDescent="0.2">
      <c r="A319" s="1"/>
      <c r="B319" s="1"/>
      <c r="C319" s="1"/>
      <c r="D319" s="1"/>
      <c r="E319" s="1"/>
      <c r="F319" s="1"/>
      <c r="G319" s="1"/>
      <c r="H319" s="1"/>
      <c r="I319" s="2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2" customHeight="1" x14ac:dyDescent="0.2">
      <c r="A320" s="1"/>
      <c r="B320" s="1"/>
      <c r="C320" s="1"/>
      <c r="D320" s="1"/>
      <c r="E320" s="1"/>
      <c r="F320" s="1"/>
      <c r="G320" s="1"/>
      <c r="H320" s="1"/>
      <c r="I320" s="2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2" customHeight="1" x14ac:dyDescent="0.2">
      <c r="A321" s="1"/>
      <c r="B321" s="1"/>
      <c r="C321" s="1"/>
      <c r="D321" s="1"/>
      <c r="E321" s="1"/>
      <c r="F321" s="1"/>
      <c r="G321" s="1"/>
      <c r="H321" s="1"/>
      <c r="I321" s="2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2" customHeight="1" x14ac:dyDescent="0.2">
      <c r="A322" s="1"/>
      <c r="B322" s="1"/>
      <c r="C322" s="1"/>
      <c r="D322" s="1"/>
      <c r="E322" s="1"/>
      <c r="F322" s="1"/>
      <c r="G322" s="1"/>
      <c r="H322" s="1"/>
      <c r="I322" s="2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2" customHeight="1" x14ac:dyDescent="0.2">
      <c r="A323" s="1"/>
      <c r="B323" s="1"/>
      <c r="C323" s="1"/>
      <c r="D323" s="1"/>
      <c r="E323" s="1"/>
      <c r="F323" s="1"/>
      <c r="G323" s="1"/>
      <c r="H323" s="1"/>
      <c r="I323" s="2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2" customHeight="1" x14ac:dyDescent="0.2">
      <c r="A324" s="1"/>
      <c r="B324" s="1"/>
      <c r="C324" s="1"/>
      <c r="D324" s="1"/>
      <c r="E324" s="1"/>
      <c r="F324" s="1"/>
      <c r="G324" s="1"/>
      <c r="H324" s="1"/>
      <c r="I324" s="2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2" customHeight="1" x14ac:dyDescent="0.2">
      <c r="A325" s="1"/>
      <c r="B325" s="1"/>
      <c r="C325" s="1"/>
      <c r="D325" s="1"/>
      <c r="E325" s="1"/>
      <c r="F325" s="1"/>
      <c r="G325" s="1"/>
      <c r="H325" s="1"/>
      <c r="I325" s="2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2" customHeight="1" x14ac:dyDescent="0.2">
      <c r="A326" s="1"/>
      <c r="B326" s="1"/>
      <c r="C326" s="1"/>
      <c r="D326" s="1"/>
      <c r="E326" s="1"/>
      <c r="F326" s="1"/>
      <c r="G326" s="1"/>
      <c r="H326" s="1"/>
      <c r="I326" s="2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2" customHeight="1" x14ac:dyDescent="0.2">
      <c r="A327" s="1"/>
      <c r="B327" s="1"/>
      <c r="C327" s="1"/>
      <c r="D327" s="1"/>
      <c r="E327" s="1"/>
      <c r="F327" s="1"/>
      <c r="G327" s="1"/>
      <c r="H327" s="1"/>
      <c r="I327" s="2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2" customHeight="1" x14ac:dyDescent="0.2">
      <c r="A328" s="1"/>
      <c r="B328" s="1"/>
      <c r="C328" s="1"/>
      <c r="D328" s="1"/>
      <c r="E328" s="1"/>
      <c r="F328" s="1"/>
      <c r="G328" s="1"/>
      <c r="H328" s="1"/>
      <c r="I328" s="2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2" customHeight="1" x14ac:dyDescent="0.2">
      <c r="A329" s="1"/>
      <c r="B329" s="1"/>
      <c r="C329" s="1"/>
      <c r="D329" s="1"/>
      <c r="E329" s="1"/>
      <c r="F329" s="1"/>
      <c r="G329" s="1"/>
      <c r="H329" s="1"/>
      <c r="I329" s="2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2" customHeight="1" x14ac:dyDescent="0.2">
      <c r="A330" s="1"/>
      <c r="B330" s="1"/>
      <c r="C330" s="1"/>
      <c r="D330" s="1"/>
      <c r="E330" s="1"/>
      <c r="F330" s="1"/>
      <c r="G330" s="1"/>
      <c r="H330" s="1"/>
      <c r="I330" s="2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2" customHeight="1" x14ac:dyDescent="0.2">
      <c r="A331" s="1"/>
      <c r="B331" s="1"/>
      <c r="C331" s="1"/>
      <c r="D331" s="1"/>
      <c r="E331" s="1"/>
      <c r="F331" s="1"/>
      <c r="G331" s="1"/>
      <c r="H331" s="1"/>
      <c r="I331" s="2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2" customHeight="1" x14ac:dyDescent="0.2">
      <c r="A332" s="1"/>
      <c r="B332" s="1"/>
      <c r="C332" s="1"/>
      <c r="D332" s="1"/>
      <c r="E332" s="1"/>
      <c r="F332" s="1"/>
      <c r="G332" s="1"/>
      <c r="H332" s="1"/>
      <c r="I332" s="2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2" customHeight="1" x14ac:dyDescent="0.2">
      <c r="A333" s="1"/>
      <c r="B333" s="1"/>
      <c r="C333" s="1"/>
      <c r="D333" s="1"/>
      <c r="E333" s="1"/>
      <c r="F333" s="1"/>
      <c r="G333" s="1"/>
      <c r="H333" s="1"/>
      <c r="I333" s="2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2" customHeight="1" x14ac:dyDescent="0.2">
      <c r="A334" s="1"/>
      <c r="B334" s="1"/>
      <c r="C334" s="1"/>
      <c r="D334" s="1"/>
      <c r="E334" s="1"/>
      <c r="F334" s="1"/>
      <c r="G334" s="1"/>
      <c r="H334" s="1"/>
      <c r="I334" s="2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2" customHeight="1" x14ac:dyDescent="0.2">
      <c r="A335" s="1"/>
      <c r="B335" s="1"/>
      <c r="C335" s="1"/>
      <c r="D335" s="1"/>
      <c r="E335" s="1"/>
      <c r="F335" s="1"/>
      <c r="G335" s="1"/>
      <c r="H335" s="1"/>
      <c r="I335" s="2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2" customHeight="1" x14ac:dyDescent="0.2">
      <c r="A336" s="1"/>
      <c r="B336" s="1"/>
      <c r="C336" s="1"/>
      <c r="D336" s="1"/>
      <c r="E336" s="1"/>
      <c r="F336" s="1"/>
      <c r="G336" s="1"/>
      <c r="H336" s="1"/>
      <c r="I336" s="2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2" customHeight="1" x14ac:dyDescent="0.2">
      <c r="A337" s="1"/>
      <c r="B337" s="1"/>
      <c r="C337" s="1"/>
      <c r="D337" s="1"/>
      <c r="E337" s="1"/>
      <c r="F337" s="1"/>
      <c r="G337" s="1"/>
      <c r="H337" s="1"/>
      <c r="I337" s="2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2" customHeight="1" x14ac:dyDescent="0.2">
      <c r="A338" s="1"/>
      <c r="B338" s="1"/>
      <c r="C338" s="1"/>
      <c r="D338" s="1"/>
      <c r="E338" s="1"/>
      <c r="F338" s="1"/>
      <c r="G338" s="1"/>
      <c r="H338" s="1"/>
      <c r="I338" s="2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2" customHeight="1" x14ac:dyDescent="0.2">
      <c r="A339" s="1"/>
      <c r="B339" s="1"/>
      <c r="C339" s="1"/>
      <c r="D339" s="1"/>
      <c r="E339" s="1"/>
      <c r="F339" s="1"/>
      <c r="G339" s="1"/>
      <c r="H339" s="1"/>
      <c r="I339" s="2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2" customHeight="1" x14ac:dyDescent="0.2">
      <c r="A340" s="1"/>
      <c r="B340" s="1"/>
      <c r="C340" s="1"/>
      <c r="D340" s="1"/>
      <c r="E340" s="1"/>
      <c r="F340" s="1"/>
      <c r="G340" s="1"/>
      <c r="H340" s="1"/>
      <c r="I340" s="2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2" customHeight="1" x14ac:dyDescent="0.2">
      <c r="A341" s="1"/>
      <c r="B341" s="1"/>
      <c r="C341" s="1"/>
      <c r="D341" s="1"/>
      <c r="E341" s="1"/>
      <c r="F341" s="1"/>
      <c r="G341" s="1"/>
      <c r="H341" s="1"/>
      <c r="I341" s="2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2" customHeight="1" x14ac:dyDescent="0.2">
      <c r="A342" s="1"/>
      <c r="B342" s="1"/>
      <c r="C342" s="1"/>
      <c r="D342" s="1"/>
      <c r="E342" s="1"/>
      <c r="F342" s="1"/>
      <c r="G342" s="1"/>
      <c r="H342" s="1"/>
      <c r="I342" s="2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2" customHeight="1" x14ac:dyDescent="0.2">
      <c r="A343" s="1"/>
      <c r="B343" s="1"/>
      <c r="C343" s="1"/>
      <c r="D343" s="1"/>
      <c r="E343" s="1"/>
      <c r="F343" s="1"/>
      <c r="G343" s="1"/>
      <c r="H343" s="1"/>
      <c r="I343" s="2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2" customHeight="1" x14ac:dyDescent="0.2">
      <c r="A344" s="1"/>
      <c r="B344" s="1"/>
      <c r="C344" s="1"/>
      <c r="D344" s="1"/>
      <c r="E344" s="1"/>
      <c r="F344" s="1"/>
      <c r="G344" s="1"/>
      <c r="H344" s="1"/>
      <c r="I344" s="2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2" customHeight="1" x14ac:dyDescent="0.2">
      <c r="A345" s="1"/>
      <c r="B345" s="1"/>
      <c r="C345" s="1"/>
      <c r="D345" s="1"/>
      <c r="E345" s="1"/>
      <c r="F345" s="1"/>
      <c r="G345" s="1"/>
      <c r="H345" s="1"/>
      <c r="I345" s="2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2" customHeight="1" x14ac:dyDescent="0.2">
      <c r="A346" s="1"/>
      <c r="B346" s="1"/>
      <c r="C346" s="1"/>
      <c r="D346" s="1"/>
      <c r="E346" s="1"/>
      <c r="F346" s="1"/>
      <c r="G346" s="1"/>
      <c r="H346" s="1"/>
      <c r="I346" s="2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2" customHeight="1" x14ac:dyDescent="0.2">
      <c r="A347" s="1"/>
      <c r="B347" s="1"/>
      <c r="C347" s="1"/>
      <c r="D347" s="1"/>
      <c r="E347" s="1"/>
      <c r="F347" s="1"/>
      <c r="G347" s="1"/>
      <c r="H347" s="1"/>
      <c r="I347" s="2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2" customHeight="1" x14ac:dyDescent="0.2">
      <c r="A348" s="1"/>
      <c r="B348" s="1"/>
      <c r="C348" s="1"/>
      <c r="D348" s="1"/>
      <c r="E348" s="1"/>
      <c r="F348" s="1"/>
      <c r="G348" s="1"/>
      <c r="H348" s="1"/>
      <c r="I348" s="2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2" customHeight="1" x14ac:dyDescent="0.2">
      <c r="A349" s="1"/>
      <c r="B349" s="1"/>
      <c r="C349" s="1"/>
      <c r="D349" s="1"/>
      <c r="E349" s="1"/>
      <c r="F349" s="1"/>
      <c r="G349" s="1"/>
      <c r="H349" s="1"/>
      <c r="I349" s="2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2" customHeight="1" x14ac:dyDescent="0.2">
      <c r="A350" s="1"/>
      <c r="B350" s="1"/>
      <c r="C350" s="1"/>
      <c r="D350" s="1"/>
      <c r="E350" s="1"/>
      <c r="F350" s="1"/>
      <c r="G350" s="1"/>
      <c r="H350" s="1"/>
      <c r="I350" s="2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2" customHeight="1" x14ac:dyDescent="0.2">
      <c r="A351" s="1"/>
      <c r="B351" s="1"/>
      <c r="C351" s="1"/>
      <c r="D351" s="1"/>
      <c r="E351" s="1"/>
      <c r="F351" s="1"/>
      <c r="G351" s="1"/>
      <c r="H351" s="1"/>
      <c r="I351" s="2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2" customHeight="1" x14ac:dyDescent="0.2">
      <c r="A352" s="1"/>
      <c r="B352" s="1"/>
      <c r="C352" s="1"/>
      <c r="D352" s="1"/>
      <c r="E352" s="1"/>
      <c r="F352" s="1"/>
      <c r="G352" s="1"/>
      <c r="H352" s="1"/>
      <c r="I352" s="2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2" customHeight="1" x14ac:dyDescent="0.2">
      <c r="A353" s="1"/>
      <c r="B353" s="1"/>
      <c r="C353" s="1"/>
      <c r="D353" s="1"/>
      <c r="E353" s="1"/>
      <c r="F353" s="1"/>
      <c r="G353" s="1"/>
      <c r="H353" s="1"/>
      <c r="I353" s="2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2" customHeight="1" x14ac:dyDescent="0.2">
      <c r="A354" s="1"/>
      <c r="B354" s="1"/>
      <c r="C354" s="1"/>
      <c r="D354" s="1"/>
      <c r="E354" s="1"/>
      <c r="F354" s="1"/>
      <c r="G354" s="1"/>
      <c r="H354" s="1"/>
      <c r="I354" s="2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2" customHeight="1" x14ac:dyDescent="0.2">
      <c r="A355" s="1"/>
      <c r="B355" s="1"/>
      <c r="C355" s="1"/>
      <c r="D355" s="1"/>
      <c r="E355" s="1"/>
      <c r="F355" s="1"/>
      <c r="G355" s="1"/>
      <c r="H355" s="1"/>
      <c r="I355" s="2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2" customHeight="1" x14ac:dyDescent="0.2">
      <c r="A356" s="1"/>
      <c r="B356" s="1"/>
      <c r="C356" s="1"/>
      <c r="D356" s="1"/>
      <c r="E356" s="1"/>
      <c r="F356" s="1"/>
      <c r="G356" s="1"/>
      <c r="H356" s="1"/>
      <c r="I356" s="2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2" customHeight="1" x14ac:dyDescent="0.2">
      <c r="A357" s="1"/>
      <c r="B357" s="1"/>
      <c r="C357" s="1"/>
      <c r="D357" s="1"/>
      <c r="E357" s="1"/>
      <c r="F357" s="1"/>
      <c r="G357" s="1"/>
      <c r="H357" s="1"/>
      <c r="I357" s="2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2" customHeight="1" x14ac:dyDescent="0.2">
      <c r="A358" s="1"/>
      <c r="B358" s="1"/>
      <c r="C358" s="1"/>
      <c r="D358" s="1"/>
      <c r="E358" s="1"/>
      <c r="F358" s="1"/>
      <c r="G358" s="1"/>
      <c r="H358" s="1"/>
      <c r="I358" s="2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2" customHeight="1" x14ac:dyDescent="0.2">
      <c r="A359" s="1"/>
      <c r="B359" s="1"/>
      <c r="C359" s="1"/>
      <c r="D359" s="1"/>
      <c r="E359" s="1"/>
      <c r="F359" s="1"/>
      <c r="G359" s="1"/>
      <c r="H359" s="1"/>
      <c r="I359" s="2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2" customHeight="1" x14ac:dyDescent="0.2">
      <c r="A360" s="1"/>
      <c r="B360" s="1"/>
      <c r="C360" s="1"/>
      <c r="D360" s="1"/>
      <c r="E360" s="1"/>
      <c r="F360" s="1"/>
      <c r="G360" s="1"/>
      <c r="H360" s="1"/>
      <c r="I360" s="2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2" customHeight="1" x14ac:dyDescent="0.2">
      <c r="A361" s="1"/>
      <c r="B361" s="1"/>
      <c r="C361" s="1"/>
      <c r="D361" s="1"/>
      <c r="E361" s="1"/>
      <c r="F361" s="1"/>
      <c r="G361" s="1"/>
      <c r="H361" s="1"/>
      <c r="I361" s="2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2" customHeight="1" x14ac:dyDescent="0.2">
      <c r="A362" s="1"/>
      <c r="B362" s="1"/>
      <c r="C362" s="1"/>
      <c r="D362" s="1"/>
      <c r="E362" s="1"/>
      <c r="F362" s="1"/>
      <c r="G362" s="1"/>
      <c r="H362" s="1"/>
      <c r="I362" s="2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2" customHeight="1" x14ac:dyDescent="0.2">
      <c r="A363" s="1"/>
      <c r="B363" s="1"/>
      <c r="C363" s="1"/>
      <c r="D363" s="1"/>
      <c r="E363" s="1"/>
      <c r="F363" s="1"/>
      <c r="G363" s="1"/>
      <c r="H363" s="1"/>
      <c r="I363" s="2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2" customHeight="1" x14ac:dyDescent="0.2">
      <c r="A364" s="1"/>
      <c r="B364" s="1"/>
      <c r="C364" s="1"/>
      <c r="D364" s="1"/>
      <c r="E364" s="1"/>
      <c r="F364" s="1"/>
      <c r="G364" s="1"/>
      <c r="H364" s="1"/>
      <c r="I364" s="2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2" customHeight="1" x14ac:dyDescent="0.2">
      <c r="A365" s="1"/>
      <c r="B365" s="1"/>
      <c r="C365" s="1"/>
      <c r="D365" s="1"/>
      <c r="E365" s="1"/>
      <c r="F365" s="1"/>
      <c r="G365" s="1"/>
      <c r="H365" s="1"/>
      <c r="I365" s="2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2" customHeight="1" x14ac:dyDescent="0.2">
      <c r="A366" s="1"/>
      <c r="B366" s="1"/>
      <c r="C366" s="1"/>
      <c r="D366" s="1"/>
      <c r="E366" s="1"/>
      <c r="F366" s="1"/>
      <c r="G366" s="1"/>
      <c r="H366" s="1"/>
      <c r="I366" s="2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2" customHeight="1" x14ac:dyDescent="0.2">
      <c r="A367" s="1"/>
      <c r="B367" s="1"/>
      <c r="C367" s="1"/>
      <c r="D367" s="1"/>
      <c r="E367" s="1"/>
      <c r="F367" s="1"/>
      <c r="G367" s="1"/>
      <c r="H367" s="1"/>
      <c r="I367" s="2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2" customHeight="1" x14ac:dyDescent="0.2">
      <c r="A368" s="1"/>
      <c r="B368" s="1"/>
      <c r="C368" s="1"/>
      <c r="D368" s="1"/>
      <c r="E368" s="1"/>
      <c r="F368" s="1"/>
      <c r="G368" s="1"/>
      <c r="H368" s="1"/>
      <c r="I368" s="2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2" customHeight="1" x14ac:dyDescent="0.2">
      <c r="A369" s="1"/>
      <c r="B369" s="1"/>
      <c r="C369" s="1"/>
      <c r="D369" s="1"/>
      <c r="E369" s="1"/>
      <c r="F369" s="1"/>
      <c r="G369" s="1"/>
      <c r="H369" s="1"/>
      <c r="I369" s="2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2" customHeight="1" x14ac:dyDescent="0.2">
      <c r="A370" s="1"/>
      <c r="B370" s="1"/>
      <c r="C370" s="1"/>
      <c r="D370" s="1"/>
      <c r="E370" s="1"/>
      <c r="F370" s="1"/>
      <c r="G370" s="1"/>
      <c r="H370" s="1"/>
      <c r="I370" s="2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2" customHeight="1" x14ac:dyDescent="0.2">
      <c r="A371" s="1"/>
      <c r="B371" s="1"/>
      <c r="C371" s="1"/>
      <c r="D371" s="1"/>
      <c r="E371" s="1"/>
      <c r="F371" s="1"/>
      <c r="G371" s="1"/>
      <c r="H371" s="1"/>
      <c r="I371" s="2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2" customHeight="1" x14ac:dyDescent="0.2">
      <c r="A372" s="1"/>
      <c r="B372" s="1"/>
      <c r="C372" s="1"/>
      <c r="D372" s="1"/>
      <c r="E372" s="1"/>
      <c r="F372" s="1"/>
      <c r="G372" s="1"/>
      <c r="H372" s="1"/>
      <c r="I372" s="2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2" customHeight="1" x14ac:dyDescent="0.2">
      <c r="A373" s="1"/>
      <c r="B373" s="1"/>
      <c r="C373" s="1"/>
      <c r="D373" s="1"/>
      <c r="E373" s="1"/>
      <c r="F373" s="1"/>
      <c r="G373" s="1"/>
      <c r="H373" s="1"/>
      <c r="I373" s="2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2" customHeight="1" x14ac:dyDescent="0.2">
      <c r="A374" s="1"/>
      <c r="B374" s="1"/>
      <c r="C374" s="1"/>
      <c r="D374" s="1"/>
      <c r="E374" s="1"/>
      <c r="F374" s="1"/>
      <c r="G374" s="1"/>
      <c r="H374" s="1"/>
      <c r="I374" s="2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2" customHeight="1" x14ac:dyDescent="0.2">
      <c r="A375" s="1"/>
      <c r="B375" s="1"/>
      <c r="C375" s="1"/>
      <c r="D375" s="1"/>
      <c r="E375" s="1"/>
      <c r="F375" s="1"/>
      <c r="G375" s="1"/>
      <c r="H375" s="1"/>
      <c r="I375" s="2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2" customHeight="1" x14ac:dyDescent="0.2">
      <c r="A376" s="1"/>
      <c r="B376" s="1"/>
      <c r="C376" s="1"/>
      <c r="D376" s="1"/>
      <c r="E376" s="1"/>
      <c r="F376" s="1"/>
      <c r="G376" s="1"/>
      <c r="H376" s="1"/>
      <c r="I376" s="2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2" customHeight="1" x14ac:dyDescent="0.2">
      <c r="A377" s="1"/>
      <c r="B377" s="1"/>
      <c r="C377" s="1"/>
      <c r="D377" s="1"/>
      <c r="E377" s="1"/>
      <c r="F377" s="1"/>
      <c r="G377" s="1"/>
      <c r="H377" s="1"/>
      <c r="I377" s="2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2" customHeight="1" x14ac:dyDescent="0.2">
      <c r="A378" s="1"/>
      <c r="B378" s="1"/>
      <c r="C378" s="1"/>
      <c r="D378" s="1"/>
      <c r="E378" s="1"/>
      <c r="F378" s="1"/>
      <c r="G378" s="1"/>
      <c r="H378" s="1"/>
      <c r="I378" s="2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2" customHeight="1" x14ac:dyDescent="0.2">
      <c r="A379" s="1"/>
      <c r="B379" s="1"/>
      <c r="C379" s="1"/>
      <c r="D379" s="1"/>
      <c r="E379" s="1"/>
      <c r="F379" s="1"/>
      <c r="G379" s="1"/>
      <c r="H379" s="1"/>
      <c r="I379" s="2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2" customHeight="1" x14ac:dyDescent="0.2">
      <c r="A380" s="1"/>
      <c r="B380" s="1"/>
      <c r="C380" s="1"/>
      <c r="D380" s="1"/>
      <c r="E380" s="1"/>
      <c r="F380" s="1"/>
      <c r="G380" s="1"/>
      <c r="H380" s="1"/>
      <c r="I380" s="2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2" customHeight="1" x14ac:dyDescent="0.2">
      <c r="A381" s="1"/>
      <c r="B381" s="1"/>
      <c r="C381" s="1"/>
      <c r="D381" s="1"/>
      <c r="E381" s="1"/>
      <c r="F381" s="1"/>
      <c r="G381" s="1"/>
      <c r="H381" s="1"/>
      <c r="I381" s="2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2" customHeight="1" x14ac:dyDescent="0.2">
      <c r="A382" s="1"/>
      <c r="B382" s="1"/>
      <c r="C382" s="1"/>
      <c r="D382" s="1"/>
      <c r="E382" s="1"/>
      <c r="F382" s="1"/>
      <c r="G382" s="1"/>
      <c r="H382" s="1"/>
      <c r="I382" s="2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2" customHeight="1" x14ac:dyDescent="0.2">
      <c r="A383" s="1"/>
      <c r="B383" s="1"/>
      <c r="C383" s="1"/>
      <c r="D383" s="1"/>
      <c r="E383" s="1"/>
      <c r="F383" s="1"/>
      <c r="G383" s="1"/>
      <c r="H383" s="1"/>
      <c r="I383" s="2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2" customHeight="1" x14ac:dyDescent="0.2">
      <c r="A384" s="1"/>
      <c r="B384" s="1"/>
      <c r="C384" s="1"/>
      <c r="D384" s="1"/>
      <c r="E384" s="1"/>
      <c r="F384" s="1"/>
      <c r="G384" s="1"/>
      <c r="H384" s="1"/>
      <c r="I384" s="2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2" customHeight="1" x14ac:dyDescent="0.2">
      <c r="A385" s="1"/>
      <c r="B385" s="1"/>
      <c r="C385" s="1"/>
      <c r="D385" s="1"/>
      <c r="E385" s="1"/>
      <c r="F385" s="1"/>
      <c r="G385" s="1"/>
      <c r="H385" s="1"/>
      <c r="I385" s="2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2" customHeight="1" x14ac:dyDescent="0.2">
      <c r="A386" s="1"/>
      <c r="B386" s="1"/>
      <c r="C386" s="1"/>
      <c r="D386" s="1"/>
      <c r="E386" s="1"/>
      <c r="F386" s="1"/>
      <c r="G386" s="1"/>
      <c r="H386" s="1"/>
      <c r="I386" s="2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2" customHeight="1" x14ac:dyDescent="0.2">
      <c r="A387" s="1"/>
      <c r="B387" s="1"/>
      <c r="C387" s="1"/>
      <c r="D387" s="1"/>
      <c r="E387" s="1"/>
      <c r="F387" s="1"/>
      <c r="G387" s="1"/>
      <c r="H387" s="1"/>
      <c r="I387" s="2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2" customHeight="1" x14ac:dyDescent="0.2">
      <c r="A388" s="1"/>
      <c r="B388" s="1"/>
      <c r="C388" s="1"/>
      <c r="D388" s="1"/>
      <c r="E388" s="1"/>
      <c r="F388" s="1"/>
      <c r="G388" s="1"/>
      <c r="H388" s="1"/>
      <c r="I388" s="2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2" customHeight="1" x14ac:dyDescent="0.2">
      <c r="A389" s="1"/>
      <c r="B389" s="1"/>
      <c r="C389" s="1"/>
      <c r="D389" s="1"/>
      <c r="E389" s="1"/>
      <c r="F389" s="1"/>
      <c r="G389" s="1"/>
      <c r="H389" s="1"/>
      <c r="I389" s="2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2" customHeight="1" x14ac:dyDescent="0.2">
      <c r="A390" s="1"/>
      <c r="B390" s="1"/>
      <c r="C390" s="1"/>
      <c r="D390" s="1"/>
      <c r="E390" s="1"/>
      <c r="F390" s="1"/>
      <c r="G390" s="1"/>
      <c r="H390" s="1"/>
      <c r="I390" s="2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2" customHeight="1" x14ac:dyDescent="0.2">
      <c r="A391" s="1"/>
      <c r="B391" s="1"/>
      <c r="C391" s="1"/>
      <c r="D391" s="1"/>
      <c r="E391" s="1"/>
      <c r="F391" s="1"/>
      <c r="G391" s="1"/>
      <c r="H391" s="1"/>
      <c r="I391" s="2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2" customHeight="1" x14ac:dyDescent="0.2">
      <c r="A392" s="1"/>
      <c r="B392" s="1"/>
      <c r="C392" s="1"/>
      <c r="D392" s="1"/>
      <c r="E392" s="1"/>
      <c r="F392" s="1"/>
      <c r="G392" s="1"/>
      <c r="H392" s="1"/>
      <c r="I392" s="2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2" customHeight="1" x14ac:dyDescent="0.2">
      <c r="A393" s="1"/>
      <c r="B393" s="1"/>
      <c r="C393" s="1"/>
      <c r="D393" s="1"/>
      <c r="E393" s="1"/>
      <c r="F393" s="1"/>
      <c r="G393" s="1"/>
      <c r="H393" s="1"/>
      <c r="I393" s="2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2" customHeight="1" x14ac:dyDescent="0.2">
      <c r="A394" s="1"/>
      <c r="B394" s="1"/>
      <c r="C394" s="1"/>
      <c r="D394" s="1"/>
      <c r="E394" s="1"/>
      <c r="F394" s="1"/>
      <c r="G394" s="1"/>
      <c r="H394" s="1"/>
      <c r="I394" s="2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2" customHeight="1" x14ac:dyDescent="0.2">
      <c r="A395" s="1"/>
      <c r="B395" s="1"/>
      <c r="C395" s="1"/>
      <c r="D395" s="1"/>
      <c r="E395" s="1"/>
      <c r="F395" s="1"/>
      <c r="G395" s="1"/>
      <c r="H395" s="1"/>
      <c r="I395" s="2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2" customHeight="1" x14ac:dyDescent="0.2">
      <c r="A396" s="1"/>
      <c r="B396" s="1"/>
      <c r="C396" s="1"/>
      <c r="D396" s="1"/>
      <c r="E396" s="1"/>
      <c r="F396" s="1"/>
      <c r="G396" s="1"/>
      <c r="H396" s="1"/>
      <c r="I396" s="2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2" customHeight="1" x14ac:dyDescent="0.2">
      <c r="A397" s="1"/>
      <c r="B397" s="1"/>
      <c r="C397" s="1"/>
      <c r="D397" s="1"/>
      <c r="E397" s="1"/>
      <c r="F397" s="1"/>
      <c r="G397" s="1"/>
      <c r="H397" s="1"/>
      <c r="I397" s="2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2" customHeight="1" x14ac:dyDescent="0.2">
      <c r="A398" s="1"/>
      <c r="B398" s="1"/>
      <c r="C398" s="1"/>
      <c r="D398" s="1"/>
      <c r="E398" s="1"/>
      <c r="F398" s="1"/>
      <c r="G398" s="1"/>
      <c r="H398" s="1"/>
      <c r="I398" s="2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2" customHeight="1" x14ac:dyDescent="0.2">
      <c r="A399" s="1"/>
      <c r="B399" s="1"/>
      <c r="C399" s="1"/>
      <c r="D399" s="1"/>
      <c r="E399" s="1"/>
      <c r="F399" s="1"/>
      <c r="G399" s="1"/>
      <c r="H399" s="1"/>
      <c r="I399" s="2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2" customHeight="1" x14ac:dyDescent="0.2">
      <c r="A400" s="1"/>
      <c r="B400" s="1"/>
      <c r="C400" s="1"/>
      <c r="D400" s="1"/>
      <c r="E400" s="1"/>
      <c r="F400" s="1"/>
      <c r="G400" s="1"/>
      <c r="H400" s="1"/>
      <c r="I400" s="2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2" customHeight="1" x14ac:dyDescent="0.2">
      <c r="A401" s="1"/>
      <c r="B401" s="1"/>
      <c r="C401" s="1"/>
      <c r="D401" s="1"/>
      <c r="E401" s="1"/>
      <c r="F401" s="1"/>
      <c r="G401" s="1"/>
      <c r="H401" s="1"/>
      <c r="I401" s="2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2" customHeight="1" x14ac:dyDescent="0.2">
      <c r="A402" s="1"/>
      <c r="B402" s="1"/>
      <c r="C402" s="1"/>
      <c r="D402" s="1"/>
      <c r="E402" s="1"/>
      <c r="F402" s="1"/>
      <c r="G402" s="1"/>
      <c r="H402" s="1"/>
      <c r="I402" s="2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2" customHeight="1" x14ac:dyDescent="0.2">
      <c r="A403" s="1"/>
      <c r="B403" s="1"/>
      <c r="C403" s="1"/>
      <c r="D403" s="1"/>
      <c r="E403" s="1"/>
      <c r="F403" s="1"/>
      <c r="G403" s="1"/>
      <c r="H403" s="1"/>
      <c r="I403" s="2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2" customHeight="1" x14ac:dyDescent="0.2">
      <c r="A404" s="1"/>
      <c r="B404" s="1"/>
      <c r="C404" s="1"/>
      <c r="D404" s="1"/>
      <c r="E404" s="1"/>
      <c r="F404" s="1"/>
      <c r="G404" s="1"/>
      <c r="H404" s="1"/>
      <c r="I404" s="2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2" customHeight="1" x14ac:dyDescent="0.2">
      <c r="A405" s="1"/>
      <c r="B405" s="1"/>
      <c r="C405" s="1"/>
      <c r="D405" s="1"/>
      <c r="E405" s="1"/>
      <c r="F405" s="1"/>
      <c r="G405" s="1"/>
      <c r="H405" s="1"/>
      <c r="I405" s="2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2" customHeight="1" x14ac:dyDescent="0.2">
      <c r="A406" s="1"/>
      <c r="B406" s="1"/>
      <c r="C406" s="1"/>
      <c r="D406" s="1"/>
      <c r="E406" s="1"/>
      <c r="F406" s="1"/>
      <c r="G406" s="1"/>
      <c r="H406" s="1"/>
      <c r="I406" s="2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2" customHeight="1" x14ac:dyDescent="0.2">
      <c r="A407" s="1"/>
      <c r="B407" s="1"/>
      <c r="C407" s="1"/>
      <c r="D407" s="1"/>
      <c r="E407" s="1"/>
      <c r="F407" s="1"/>
      <c r="G407" s="1"/>
      <c r="H407" s="1"/>
      <c r="I407" s="2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2" customHeight="1" x14ac:dyDescent="0.2">
      <c r="A408" s="1"/>
      <c r="B408" s="1"/>
      <c r="C408" s="1"/>
      <c r="D408" s="1"/>
      <c r="E408" s="1"/>
      <c r="F408" s="1"/>
      <c r="G408" s="1"/>
      <c r="H408" s="1"/>
      <c r="I408" s="2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5.75" customHeight="1" x14ac:dyDescent="0.2"/>
    <row r="410" spans="1:29" ht="15.75" customHeight="1" x14ac:dyDescent="0.2"/>
    <row r="411" spans="1:29" ht="15.75" customHeight="1" x14ac:dyDescent="0.2"/>
    <row r="412" spans="1:29" ht="15.75" customHeight="1" x14ac:dyDescent="0.2"/>
    <row r="413" spans="1:29" ht="15.75" customHeight="1" x14ac:dyDescent="0.2"/>
    <row r="414" spans="1:29" ht="15.75" customHeight="1" x14ac:dyDescent="0.2"/>
    <row r="415" spans="1:29" ht="15.75" customHeight="1" x14ac:dyDescent="0.2"/>
    <row r="416" spans="1:29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33">
    <mergeCell ref="A2:I2"/>
    <mergeCell ref="A3:I3"/>
    <mergeCell ref="A4:I4"/>
    <mergeCell ref="A5:E5"/>
    <mergeCell ref="F5:I5"/>
    <mergeCell ref="A6:E6"/>
    <mergeCell ref="F6:I6"/>
    <mergeCell ref="A7:E7"/>
    <mergeCell ref="F7:I7"/>
    <mergeCell ref="A8:I8"/>
    <mergeCell ref="B9:G9"/>
    <mergeCell ref="H9:I9"/>
    <mergeCell ref="B10:G10"/>
    <mergeCell ref="H10:I10"/>
    <mergeCell ref="B11:G11"/>
    <mergeCell ref="H11:I11"/>
    <mergeCell ref="B12:G12"/>
    <mergeCell ref="H12:I12"/>
    <mergeCell ref="A13:I13"/>
    <mergeCell ref="A14:E14"/>
    <mergeCell ref="F14:G14"/>
    <mergeCell ref="Q19:X19"/>
    <mergeCell ref="Y19:AC19"/>
    <mergeCell ref="B15:D15"/>
    <mergeCell ref="E15:I15"/>
    <mergeCell ref="A16:I16"/>
    <mergeCell ref="A17:I17"/>
    <mergeCell ref="A18:I18"/>
    <mergeCell ref="A19:I19"/>
    <mergeCell ref="J19:P19"/>
    <mergeCell ref="B20:G20"/>
    <mergeCell ref="H20:I20"/>
    <mergeCell ref="B21:G21"/>
    <mergeCell ref="H21:I21"/>
    <mergeCell ref="B22:G22"/>
    <mergeCell ref="H22:I22"/>
    <mergeCell ref="H23:I23"/>
    <mergeCell ref="B23:G23"/>
    <mergeCell ref="B24:G24"/>
    <mergeCell ref="H24:I24"/>
    <mergeCell ref="A25:I25"/>
    <mergeCell ref="A26:I26"/>
    <mergeCell ref="A27:I27"/>
    <mergeCell ref="A28:I28"/>
    <mergeCell ref="B29:G29"/>
    <mergeCell ref="B30:H30"/>
    <mergeCell ref="B31:G31"/>
    <mergeCell ref="B32:G32"/>
    <mergeCell ref="B33:H33"/>
    <mergeCell ref="B34:H34"/>
    <mergeCell ref="B35:H35"/>
    <mergeCell ref="A36:H36"/>
    <mergeCell ref="A37:I37"/>
    <mergeCell ref="A38:I38"/>
    <mergeCell ref="A39:I39"/>
    <mergeCell ref="A40:I40"/>
    <mergeCell ref="A41:I41"/>
    <mergeCell ref="B42:H42"/>
    <mergeCell ref="B43:G43"/>
    <mergeCell ref="B44:G44"/>
    <mergeCell ref="A45:H45"/>
    <mergeCell ref="A46:I46"/>
    <mergeCell ref="A47:I47"/>
    <mergeCell ref="A48:I48"/>
    <mergeCell ref="A49:I49"/>
    <mergeCell ref="B50:G50"/>
    <mergeCell ref="B51:G51"/>
    <mergeCell ref="B52:G52"/>
    <mergeCell ref="B53:C53"/>
    <mergeCell ref="B54:G54"/>
    <mergeCell ref="B55:G55"/>
    <mergeCell ref="B56:G56"/>
    <mergeCell ref="B57:G57"/>
    <mergeCell ref="B58:G58"/>
    <mergeCell ref="A59:G59"/>
    <mergeCell ref="A61:I61"/>
    <mergeCell ref="A62:I62"/>
    <mergeCell ref="A63:I63"/>
    <mergeCell ref="B64:H64"/>
    <mergeCell ref="B65:H65"/>
    <mergeCell ref="B66:G66"/>
    <mergeCell ref="B67:G67"/>
    <mergeCell ref="B68:G68"/>
    <mergeCell ref="B69:G69"/>
    <mergeCell ref="B70:H70"/>
    <mergeCell ref="B71:G71"/>
    <mergeCell ref="B72:G72"/>
    <mergeCell ref="B73:G73"/>
    <mergeCell ref="B74:H74"/>
    <mergeCell ref="B75:H75"/>
    <mergeCell ref="B76:H76"/>
    <mergeCell ref="B77:H77"/>
    <mergeCell ref="B78:H78"/>
    <mergeCell ref="B122:H122"/>
    <mergeCell ref="A79:I79"/>
    <mergeCell ref="A80:I80"/>
    <mergeCell ref="A81:I81"/>
    <mergeCell ref="A82:I82"/>
    <mergeCell ref="B83:H83"/>
    <mergeCell ref="B84:H84"/>
    <mergeCell ref="B85:H85"/>
    <mergeCell ref="B86:H86"/>
    <mergeCell ref="A87:H87"/>
    <mergeCell ref="A88:I88"/>
    <mergeCell ref="A89:I89"/>
    <mergeCell ref="B90:H90"/>
    <mergeCell ref="B91:H91"/>
    <mergeCell ref="B92:H92"/>
    <mergeCell ref="B93:H93"/>
    <mergeCell ref="A123:H123"/>
    <mergeCell ref="A124:I124"/>
    <mergeCell ref="A125:I125"/>
    <mergeCell ref="B126:H126"/>
    <mergeCell ref="B127:H127"/>
    <mergeCell ref="B128:H128"/>
    <mergeCell ref="B129:H129"/>
    <mergeCell ref="B130:H130"/>
    <mergeCell ref="A131:H131"/>
    <mergeCell ref="A132:I132"/>
    <mergeCell ref="A133:I133"/>
    <mergeCell ref="A135:I135"/>
    <mergeCell ref="B136:G136"/>
    <mergeCell ref="A137:G137"/>
    <mergeCell ref="B138:G138"/>
    <mergeCell ref="A139:G139"/>
    <mergeCell ref="B140:G140"/>
    <mergeCell ref="A141:G141"/>
    <mergeCell ref="B142:G142"/>
    <mergeCell ref="B143:G143"/>
    <mergeCell ref="B144:G144"/>
    <mergeCell ref="B145:G145"/>
    <mergeCell ref="B146:G146"/>
    <mergeCell ref="B147:G147"/>
    <mergeCell ref="B148:G148"/>
    <mergeCell ref="B149:G149"/>
    <mergeCell ref="B150:G150"/>
    <mergeCell ref="A151:H151"/>
    <mergeCell ref="A152:I152"/>
    <mergeCell ref="A153:G153"/>
    <mergeCell ref="A154:B156"/>
    <mergeCell ref="C154:I154"/>
    <mergeCell ref="C155:I155"/>
    <mergeCell ref="C156:I156"/>
    <mergeCell ref="A157:I157"/>
    <mergeCell ref="A158:I158"/>
    <mergeCell ref="C173:D173"/>
    <mergeCell ref="F173:G173"/>
    <mergeCell ref="A159:I159"/>
    <mergeCell ref="A160:I160"/>
    <mergeCell ref="A161:H161"/>
    <mergeCell ref="B162:H162"/>
    <mergeCell ref="B163:H163"/>
    <mergeCell ref="B164:H164"/>
    <mergeCell ref="B165:H165"/>
    <mergeCell ref="B166:H166"/>
    <mergeCell ref="A167:H167"/>
    <mergeCell ref="A177:I177"/>
    <mergeCell ref="A178:I178"/>
    <mergeCell ref="A179:I179"/>
    <mergeCell ref="A180:H180"/>
    <mergeCell ref="A181:H181"/>
    <mergeCell ref="A182:H182"/>
    <mergeCell ref="A183:H183"/>
    <mergeCell ref="A184:I184"/>
    <mergeCell ref="A185:I185"/>
    <mergeCell ref="A186:I186"/>
    <mergeCell ref="A188:I188"/>
    <mergeCell ref="A189:I189"/>
    <mergeCell ref="A190:G191"/>
    <mergeCell ref="H190:I191"/>
    <mergeCell ref="A192:G192"/>
    <mergeCell ref="H192:I192"/>
    <mergeCell ref="A193:I193"/>
    <mergeCell ref="A194:F194"/>
    <mergeCell ref="G194:I194"/>
    <mergeCell ref="A195:I195"/>
    <mergeCell ref="G196:I196"/>
    <mergeCell ref="E202:E203"/>
    <mergeCell ref="F202:F203"/>
    <mergeCell ref="G202:H202"/>
    <mergeCell ref="I202:I203"/>
    <mergeCell ref="A204:D204"/>
    <mergeCell ref="A205:D205"/>
    <mergeCell ref="A206:D206"/>
    <mergeCell ref="A196:F196"/>
    <mergeCell ref="A197:I197"/>
    <mergeCell ref="A198:F198"/>
    <mergeCell ref="G198:I198"/>
    <mergeCell ref="A199:I199"/>
    <mergeCell ref="A200:I200"/>
    <mergeCell ref="A202:D203"/>
    <mergeCell ref="B94:H94"/>
    <mergeCell ref="B95:G95"/>
    <mergeCell ref="A96:H96"/>
    <mergeCell ref="A97:I97"/>
    <mergeCell ref="A98:I98"/>
    <mergeCell ref="A99:I99"/>
    <mergeCell ref="A100:I100"/>
    <mergeCell ref="A101:I101"/>
    <mergeCell ref="A103:I103"/>
    <mergeCell ref="A104:I104"/>
    <mergeCell ref="B105:H105"/>
    <mergeCell ref="B106:F106"/>
    <mergeCell ref="B107:H107"/>
    <mergeCell ref="B108:H108"/>
    <mergeCell ref="B109:H109"/>
    <mergeCell ref="B110:H110"/>
    <mergeCell ref="B111:H111"/>
    <mergeCell ref="A112:H112"/>
    <mergeCell ref="A174:B174"/>
    <mergeCell ref="C174:D174"/>
    <mergeCell ref="F174:G174"/>
    <mergeCell ref="A175:B175"/>
    <mergeCell ref="C175:D175"/>
    <mergeCell ref="F175:G175"/>
    <mergeCell ref="A176:H176"/>
    <mergeCell ref="A113:I113"/>
    <mergeCell ref="A114:I114"/>
    <mergeCell ref="B115:H115"/>
    <mergeCell ref="B116:H116"/>
    <mergeCell ref="A117:H117"/>
    <mergeCell ref="A118:I118"/>
    <mergeCell ref="A119:I119"/>
    <mergeCell ref="B120:H120"/>
    <mergeCell ref="B121:H121"/>
    <mergeCell ref="B168:H168"/>
    <mergeCell ref="A169:H169"/>
    <mergeCell ref="A170:I170"/>
    <mergeCell ref="A171:I171"/>
    <mergeCell ref="A172:B172"/>
    <mergeCell ref="C172:D172"/>
    <mergeCell ref="F172:G172"/>
    <mergeCell ref="A173:B173"/>
  </mergeCells>
  <pageMargins left="0.70866141732283472" right="0.70866141732283472" top="0.74803149606299213" bottom="0.74803149606299213" header="0" footer="0"/>
  <pageSetup paperSize="9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00"/>
    <pageSetUpPr fitToPage="1"/>
  </sheetPr>
  <dimension ref="A1:AD1000"/>
  <sheetViews>
    <sheetView tabSelected="1" workbookViewId="0">
      <selection activeCell="N197" sqref="N197"/>
    </sheetView>
  </sheetViews>
  <sheetFormatPr defaultColWidth="14.42578125" defaultRowHeight="15" customHeight="1" x14ac:dyDescent="0.2"/>
  <cols>
    <col min="1" max="1" width="1" customWidth="1"/>
    <col min="2" max="2" width="15.28515625" customWidth="1"/>
    <col min="3" max="3" width="11.140625" customWidth="1"/>
    <col min="4" max="4" width="13.28515625" customWidth="1"/>
    <col min="5" max="5" width="10.140625" customWidth="1"/>
    <col min="6" max="6" width="12.42578125" customWidth="1"/>
    <col min="7" max="7" width="11.28515625" customWidth="1"/>
    <col min="8" max="8" width="14.42578125" customWidth="1"/>
    <col min="9" max="9" width="12.5703125" customWidth="1"/>
    <col min="10" max="10" width="15.28515625" customWidth="1"/>
    <col min="11" max="11" width="10.7109375" customWidth="1"/>
    <col min="12" max="12" width="11.140625" customWidth="1"/>
    <col min="13" max="13" width="7.42578125" customWidth="1"/>
    <col min="14" max="14" width="6.5703125" customWidth="1"/>
    <col min="15" max="16" width="9.28515625" customWidth="1"/>
    <col min="17" max="30" width="9.140625" customWidth="1"/>
  </cols>
  <sheetData>
    <row r="1" spans="1:30" ht="12" customHeight="1" x14ac:dyDescent="0.2">
      <c r="A1" s="104"/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30" ht="23.25" customHeight="1" x14ac:dyDescent="0.2">
      <c r="A2" s="104"/>
      <c r="B2" s="261" t="s">
        <v>261</v>
      </c>
      <c r="C2" s="162"/>
      <c r="D2" s="162"/>
      <c r="E2" s="162"/>
      <c r="F2" s="162"/>
      <c r="G2" s="162"/>
      <c r="H2" s="162"/>
      <c r="I2" s="162"/>
      <c r="J2" s="17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30" ht="23.25" customHeight="1" x14ac:dyDescent="0.2">
      <c r="A3" s="104"/>
      <c r="B3" s="253" t="s">
        <v>1</v>
      </c>
      <c r="C3" s="207"/>
      <c r="D3" s="207"/>
      <c r="E3" s="207"/>
      <c r="F3" s="207"/>
      <c r="G3" s="207"/>
      <c r="H3" s="207"/>
      <c r="I3" s="207"/>
      <c r="J3" s="207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30" ht="45" customHeight="1" x14ac:dyDescent="0.2">
      <c r="A4" s="104"/>
      <c r="B4" s="253" t="s">
        <v>262</v>
      </c>
      <c r="C4" s="207"/>
      <c r="D4" s="207"/>
      <c r="E4" s="207"/>
      <c r="F4" s="207"/>
      <c r="G4" s="207"/>
      <c r="H4" s="207"/>
      <c r="I4" s="207"/>
      <c r="J4" s="20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30" ht="15.75" customHeight="1" x14ac:dyDescent="0.2">
      <c r="A5" s="104"/>
      <c r="B5" s="254" t="s">
        <v>3</v>
      </c>
      <c r="C5" s="146"/>
      <c r="D5" s="146"/>
      <c r="E5" s="146"/>
      <c r="F5" s="146"/>
      <c r="G5" s="255" t="s">
        <v>263</v>
      </c>
      <c r="H5" s="146"/>
      <c r="I5" s="146"/>
      <c r="J5" s="14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30" ht="15.75" customHeight="1" x14ac:dyDescent="0.2">
      <c r="A6" s="104"/>
      <c r="B6" s="254" t="s">
        <v>5</v>
      </c>
      <c r="C6" s="146"/>
      <c r="D6" s="146"/>
      <c r="E6" s="146"/>
      <c r="F6" s="146"/>
      <c r="G6" s="255" t="s">
        <v>264</v>
      </c>
      <c r="H6" s="146"/>
      <c r="I6" s="146"/>
      <c r="J6" s="14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30" ht="15.75" customHeight="1" x14ac:dyDescent="0.2">
      <c r="A7" s="104"/>
      <c r="B7" s="254" t="s">
        <v>7</v>
      </c>
      <c r="C7" s="146"/>
      <c r="D7" s="146"/>
      <c r="E7" s="146"/>
      <c r="F7" s="146"/>
      <c r="G7" s="255" t="s">
        <v>8</v>
      </c>
      <c r="H7" s="146"/>
      <c r="I7" s="146"/>
      <c r="J7" s="143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30" ht="20.25" customHeight="1" x14ac:dyDescent="0.2">
      <c r="A8" s="104"/>
      <c r="B8" s="249" t="s">
        <v>9</v>
      </c>
      <c r="C8" s="250"/>
      <c r="D8" s="250"/>
      <c r="E8" s="250"/>
      <c r="F8" s="250"/>
      <c r="G8" s="250"/>
      <c r="H8" s="250"/>
      <c r="I8" s="250"/>
      <c r="J8" s="25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5.75" customHeight="1" x14ac:dyDescent="0.2">
      <c r="A9" s="104"/>
      <c r="B9" s="3" t="s">
        <v>10</v>
      </c>
      <c r="C9" s="155" t="s">
        <v>11</v>
      </c>
      <c r="D9" s="146"/>
      <c r="E9" s="146"/>
      <c r="F9" s="146"/>
      <c r="G9" s="146"/>
      <c r="H9" s="143"/>
      <c r="I9" s="252" t="s">
        <v>12</v>
      </c>
      <c r="J9" s="14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5.75" customHeight="1" x14ac:dyDescent="0.2">
      <c r="A10" s="104"/>
      <c r="B10" s="3" t="s">
        <v>13</v>
      </c>
      <c r="C10" s="155" t="s">
        <v>14</v>
      </c>
      <c r="D10" s="146"/>
      <c r="E10" s="146"/>
      <c r="F10" s="146"/>
      <c r="G10" s="146"/>
      <c r="H10" s="143"/>
      <c r="I10" s="252" t="s">
        <v>265</v>
      </c>
      <c r="J10" s="143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60" customHeight="1" x14ac:dyDescent="0.2">
      <c r="A11" s="104"/>
      <c r="B11" s="3" t="s">
        <v>15</v>
      </c>
      <c r="C11" s="155" t="s">
        <v>16</v>
      </c>
      <c r="D11" s="146"/>
      <c r="E11" s="146"/>
      <c r="F11" s="146"/>
      <c r="G11" s="146"/>
      <c r="H11" s="143"/>
      <c r="I11" s="252" t="s">
        <v>266</v>
      </c>
      <c r="J11" s="143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15.75" customHeight="1" x14ac:dyDescent="0.2">
      <c r="A12" s="104"/>
      <c r="B12" s="3" t="s">
        <v>18</v>
      </c>
      <c r="C12" s="155" t="s">
        <v>19</v>
      </c>
      <c r="D12" s="146"/>
      <c r="E12" s="146"/>
      <c r="F12" s="146"/>
      <c r="G12" s="146"/>
      <c r="H12" s="143"/>
      <c r="I12" s="252">
        <v>12</v>
      </c>
      <c r="J12" s="143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25.5" customHeight="1" x14ac:dyDescent="0.2">
      <c r="A13" s="104"/>
      <c r="B13" s="242" t="s">
        <v>20</v>
      </c>
      <c r="C13" s="146"/>
      <c r="D13" s="146"/>
      <c r="E13" s="146"/>
      <c r="F13" s="146"/>
      <c r="G13" s="146"/>
      <c r="H13" s="146"/>
      <c r="I13" s="146"/>
      <c r="J13" s="143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40.5" customHeight="1" x14ac:dyDescent="0.2">
      <c r="A14" s="104"/>
      <c r="B14" s="243" t="s">
        <v>267</v>
      </c>
      <c r="C14" s="162"/>
      <c r="D14" s="162"/>
      <c r="E14" s="162"/>
      <c r="F14" s="163"/>
      <c r="G14" s="243" t="s">
        <v>268</v>
      </c>
      <c r="H14" s="163"/>
      <c r="I14" s="4" t="s">
        <v>23</v>
      </c>
      <c r="J14" s="5">
        <v>1</v>
      </c>
      <c r="K14" s="6"/>
      <c r="L14" s="7"/>
      <c r="M14" s="8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7.5" customHeight="1" x14ac:dyDescent="0.2">
      <c r="A15" s="104"/>
      <c r="B15" s="223"/>
      <c r="C15" s="146"/>
      <c r="D15" s="146"/>
      <c r="E15" s="146"/>
      <c r="F15" s="146"/>
      <c r="G15" s="146"/>
      <c r="H15" s="146"/>
      <c r="I15" s="146"/>
      <c r="J15" s="143"/>
      <c r="K15" s="6"/>
      <c r="L15" s="7"/>
      <c r="M15" s="10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54" customHeight="1" x14ac:dyDescent="0.2">
      <c r="A16" s="104"/>
      <c r="B16" s="247" t="s">
        <v>269</v>
      </c>
      <c r="C16" s="146"/>
      <c r="D16" s="146"/>
      <c r="E16" s="146"/>
      <c r="F16" s="146"/>
      <c r="G16" s="146"/>
      <c r="H16" s="146"/>
      <c r="I16" s="146"/>
      <c r="J16" s="143"/>
      <c r="K16" s="6"/>
      <c r="L16" s="7"/>
      <c r="M16" s="10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9.75" customHeight="1" x14ac:dyDescent="0.2">
      <c r="A17" s="104"/>
      <c r="B17" s="248"/>
      <c r="C17" s="146"/>
      <c r="D17" s="146"/>
      <c r="E17" s="146"/>
      <c r="F17" s="146"/>
      <c r="G17" s="146"/>
      <c r="H17" s="146"/>
      <c r="I17" s="146"/>
      <c r="J17" s="143"/>
      <c r="K17" s="6"/>
      <c r="L17" s="7"/>
      <c r="M17" s="10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21.75" customHeight="1" x14ac:dyDescent="0.2">
      <c r="A18" s="104"/>
      <c r="B18" s="204" t="s">
        <v>27</v>
      </c>
      <c r="C18" s="146"/>
      <c r="D18" s="146"/>
      <c r="E18" s="146"/>
      <c r="F18" s="146"/>
      <c r="G18" s="146"/>
      <c r="H18" s="146"/>
      <c r="I18" s="146"/>
      <c r="J18" s="143"/>
      <c r="K18" s="244"/>
      <c r="L18" s="207"/>
      <c r="M18" s="207"/>
      <c r="N18" s="207"/>
      <c r="O18" s="207"/>
      <c r="P18" s="207"/>
      <c r="Q18" s="207"/>
      <c r="R18" s="244"/>
      <c r="S18" s="207"/>
      <c r="T18" s="207"/>
      <c r="U18" s="207"/>
      <c r="V18" s="207"/>
      <c r="W18" s="207"/>
      <c r="X18" s="207"/>
      <c r="Y18" s="207"/>
      <c r="Z18" s="244"/>
      <c r="AA18" s="207"/>
      <c r="AB18" s="207"/>
      <c r="AC18" s="207"/>
      <c r="AD18" s="207"/>
    </row>
    <row r="19" spans="1:30" ht="31.5" customHeight="1" x14ac:dyDescent="0.2">
      <c r="A19" s="104"/>
      <c r="B19" s="3">
        <v>1</v>
      </c>
      <c r="C19" s="155" t="s">
        <v>28</v>
      </c>
      <c r="D19" s="146"/>
      <c r="E19" s="146"/>
      <c r="F19" s="146"/>
      <c r="G19" s="146"/>
      <c r="H19" s="143"/>
      <c r="I19" s="237" t="s">
        <v>270</v>
      </c>
      <c r="J19" s="143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customHeight="1" x14ac:dyDescent="0.2">
      <c r="A20" s="104"/>
      <c r="B20" s="3">
        <v>2</v>
      </c>
      <c r="C20" s="155" t="s">
        <v>30</v>
      </c>
      <c r="D20" s="146"/>
      <c r="E20" s="146"/>
      <c r="F20" s="146"/>
      <c r="G20" s="146"/>
      <c r="H20" s="143"/>
      <c r="I20" s="238">
        <v>7824</v>
      </c>
      <c r="J20" s="14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51.75" customHeight="1" x14ac:dyDescent="0.2">
      <c r="A21" s="104"/>
      <c r="B21" s="3">
        <v>3</v>
      </c>
      <c r="C21" s="155" t="s">
        <v>271</v>
      </c>
      <c r="D21" s="146"/>
      <c r="E21" s="146"/>
      <c r="F21" s="146"/>
      <c r="G21" s="146"/>
      <c r="H21" s="143"/>
      <c r="I21" s="239">
        <v>2054.65</v>
      </c>
      <c r="J21" s="14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5.75" customHeight="1" x14ac:dyDescent="0.2">
      <c r="A22" s="104"/>
      <c r="B22" s="3">
        <v>4</v>
      </c>
      <c r="C22" s="155" t="s">
        <v>272</v>
      </c>
      <c r="D22" s="146"/>
      <c r="E22" s="146"/>
      <c r="F22" s="146"/>
      <c r="G22" s="146"/>
      <c r="H22" s="143"/>
      <c r="I22" s="239">
        <f>ROUND(I21/220,2)</f>
        <v>9.34</v>
      </c>
      <c r="J22" s="14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30.75" customHeight="1" x14ac:dyDescent="0.2">
      <c r="A23" s="104"/>
      <c r="B23" s="3">
        <v>5</v>
      </c>
      <c r="C23" s="155" t="s">
        <v>33</v>
      </c>
      <c r="D23" s="146"/>
      <c r="E23" s="146"/>
      <c r="F23" s="146"/>
      <c r="G23" s="146"/>
      <c r="H23" s="143"/>
      <c r="I23" s="237" t="s">
        <v>273</v>
      </c>
      <c r="J23" s="143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33" customHeight="1" x14ac:dyDescent="0.2">
      <c r="A24" s="104"/>
      <c r="B24" s="3">
        <v>6</v>
      </c>
      <c r="C24" s="155" t="s">
        <v>274</v>
      </c>
      <c r="D24" s="146"/>
      <c r="E24" s="146"/>
      <c r="F24" s="146"/>
      <c r="G24" s="146"/>
      <c r="H24" s="143"/>
      <c r="I24" s="241" t="s">
        <v>275</v>
      </c>
      <c r="J24" s="143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9" customHeight="1" x14ac:dyDescent="0.2">
      <c r="A25" s="104"/>
      <c r="B25" s="235"/>
      <c r="C25" s="146"/>
      <c r="D25" s="146"/>
      <c r="E25" s="146"/>
      <c r="F25" s="146"/>
      <c r="G25" s="146"/>
      <c r="H25" s="146"/>
      <c r="I25" s="146"/>
      <c r="J25" s="143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.5" customHeight="1" x14ac:dyDescent="0.2">
      <c r="A26" s="104"/>
      <c r="B26" s="157" t="s">
        <v>37</v>
      </c>
      <c r="C26" s="146"/>
      <c r="D26" s="146"/>
      <c r="E26" s="146"/>
      <c r="F26" s="146"/>
      <c r="G26" s="146"/>
      <c r="H26" s="146"/>
      <c r="I26" s="146"/>
      <c r="J26" s="14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9" customHeight="1" x14ac:dyDescent="0.2">
      <c r="A27" s="104"/>
      <c r="B27" s="236"/>
      <c r="C27" s="146"/>
      <c r="D27" s="146"/>
      <c r="E27" s="146"/>
      <c r="F27" s="146"/>
      <c r="G27" s="146"/>
      <c r="H27" s="146"/>
      <c r="I27" s="146"/>
      <c r="J27" s="143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22.5" customHeight="1" x14ac:dyDescent="0.2">
      <c r="A28" s="104"/>
      <c r="B28" s="153" t="s">
        <v>38</v>
      </c>
      <c r="C28" s="146"/>
      <c r="D28" s="146"/>
      <c r="E28" s="146"/>
      <c r="F28" s="146"/>
      <c r="G28" s="146"/>
      <c r="H28" s="146"/>
      <c r="I28" s="146"/>
      <c r="J28" s="143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30" customHeight="1" x14ac:dyDescent="0.2">
      <c r="A29" s="104"/>
      <c r="B29" s="11">
        <v>1</v>
      </c>
      <c r="C29" s="219" t="s">
        <v>39</v>
      </c>
      <c r="D29" s="146"/>
      <c r="E29" s="146"/>
      <c r="F29" s="146"/>
      <c r="G29" s="146"/>
      <c r="H29" s="143"/>
      <c r="I29" s="11" t="s">
        <v>40</v>
      </c>
      <c r="J29" s="11" t="s">
        <v>41</v>
      </c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0" ht="45.75" customHeight="1" x14ac:dyDescent="0.2">
      <c r="A30" s="104"/>
      <c r="B30" s="112" t="s">
        <v>10</v>
      </c>
      <c r="C30" s="155" t="s">
        <v>276</v>
      </c>
      <c r="D30" s="146"/>
      <c r="E30" s="146"/>
      <c r="F30" s="146"/>
      <c r="G30" s="146"/>
      <c r="H30" s="146"/>
      <c r="I30" s="143"/>
      <c r="J30" s="113">
        <f>ROUND(I21/220*220,2)</f>
        <v>2054.65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64.5" hidden="1" customHeight="1" x14ac:dyDescent="0.2">
      <c r="A31" s="104"/>
      <c r="B31" s="114" t="s">
        <v>13</v>
      </c>
      <c r="C31" s="198" t="s">
        <v>277</v>
      </c>
      <c r="D31" s="146"/>
      <c r="E31" s="146"/>
      <c r="F31" s="146"/>
      <c r="G31" s="146"/>
      <c r="H31" s="146"/>
      <c r="I31" s="143"/>
      <c r="J31" s="115">
        <f>ROUND(I32*1.5*I22,2)</f>
        <v>0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2.75" hidden="1" customHeight="1" x14ac:dyDescent="0.2">
      <c r="A32" s="104"/>
      <c r="B32" s="116"/>
      <c r="C32" s="260" t="s">
        <v>278</v>
      </c>
      <c r="D32" s="181"/>
      <c r="E32" s="181"/>
      <c r="F32" s="181"/>
      <c r="G32" s="181"/>
      <c r="H32" s="181"/>
      <c r="I32" s="117">
        <v>0</v>
      </c>
      <c r="J32" s="118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43.5" hidden="1" customHeight="1" x14ac:dyDescent="0.2">
      <c r="A33" s="104"/>
      <c r="B33" s="119" t="s">
        <v>15</v>
      </c>
      <c r="C33" s="155" t="s">
        <v>279</v>
      </c>
      <c r="D33" s="146"/>
      <c r="E33" s="146"/>
      <c r="F33" s="146"/>
      <c r="G33" s="146"/>
      <c r="H33" s="146"/>
      <c r="I33" s="143"/>
      <c r="J33" s="120">
        <f>ROUND(J31/25*5,2)</f>
        <v>0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5.75" customHeight="1" x14ac:dyDescent="0.2">
      <c r="A34" s="104"/>
      <c r="B34" s="218" t="s">
        <v>50</v>
      </c>
      <c r="C34" s="146"/>
      <c r="D34" s="146"/>
      <c r="E34" s="146"/>
      <c r="F34" s="146"/>
      <c r="G34" s="146"/>
      <c r="H34" s="146"/>
      <c r="I34" s="143"/>
      <c r="J34" s="17">
        <f>SUM(J30:J33)</f>
        <v>2054.65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9.75" customHeight="1" x14ac:dyDescent="0.2">
      <c r="A35" s="104"/>
      <c r="B35" s="230"/>
      <c r="C35" s="146"/>
      <c r="D35" s="146"/>
      <c r="E35" s="146"/>
      <c r="F35" s="146"/>
      <c r="G35" s="146"/>
      <c r="H35" s="146"/>
      <c r="I35" s="146"/>
      <c r="J35" s="143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.5" customHeight="1" x14ac:dyDescent="0.2">
      <c r="A36" s="104"/>
      <c r="B36" s="231" t="s">
        <v>51</v>
      </c>
      <c r="C36" s="146"/>
      <c r="D36" s="146"/>
      <c r="E36" s="146"/>
      <c r="F36" s="146"/>
      <c r="G36" s="146"/>
      <c r="H36" s="146"/>
      <c r="I36" s="146"/>
      <c r="J36" s="143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10.5" customHeight="1" x14ac:dyDescent="0.2">
      <c r="A37" s="104"/>
      <c r="B37" s="232"/>
      <c r="C37" s="146"/>
      <c r="D37" s="146"/>
      <c r="E37" s="146"/>
      <c r="F37" s="146"/>
      <c r="G37" s="146"/>
      <c r="H37" s="146"/>
      <c r="I37" s="146"/>
      <c r="J37" s="143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21.75" customHeight="1" x14ac:dyDescent="0.2">
      <c r="A38" s="104"/>
      <c r="B38" s="212" t="s">
        <v>52</v>
      </c>
      <c r="C38" s="146"/>
      <c r="D38" s="146"/>
      <c r="E38" s="146"/>
      <c r="F38" s="146"/>
      <c r="G38" s="146"/>
      <c r="H38" s="146"/>
      <c r="I38" s="146"/>
      <c r="J38" s="143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25.5" customHeight="1" x14ac:dyDescent="0.2">
      <c r="A39" s="104"/>
      <c r="B39" s="233" t="s">
        <v>280</v>
      </c>
      <c r="C39" s="146"/>
      <c r="D39" s="146"/>
      <c r="E39" s="146"/>
      <c r="F39" s="146"/>
      <c r="G39" s="146"/>
      <c r="H39" s="146"/>
      <c r="I39" s="146"/>
      <c r="J39" s="143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25.5" customHeight="1" x14ac:dyDescent="0.2">
      <c r="A40" s="104"/>
      <c r="B40" s="18" t="s">
        <v>54</v>
      </c>
      <c r="C40" s="234" t="s">
        <v>281</v>
      </c>
      <c r="D40" s="146"/>
      <c r="E40" s="146"/>
      <c r="F40" s="146"/>
      <c r="G40" s="146"/>
      <c r="H40" s="146"/>
      <c r="I40" s="143"/>
      <c r="J40" s="19" t="s">
        <v>56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25.5" customHeight="1" x14ac:dyDescent="0.2">
      <c r="A41" s="104"/>
      <c r="B41" s="20" t="s">
        <v>10</v>
      </c>
      <c r="C41" s="155" t="s">
        <v>282</v>
      </c>
      <c r="D41" s="146"/>
      <c r="E41" s="146"/>
      <c r="F41" s="146"/>
      <c r="G41" s="146"/>
      <c r="H41" s="143"/>
      <c r="I41" s="14">
        <v>8.3299999999999999E-2</v>
      </c>
      <c r="J41" s="21">
        <f t="shared" ref="J41:J42" si="0">ROUND($J$34*I41,2)</f>
        <v>171.15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14" customHeight="1" x14ac:dyDescent="0.2">
      <c r="A42" s="104"/>
      <c r="B42" s="20" t="s">
        <v>13</v>
      </c>
      <c r="C42" s="227" t="s">
        <v>283</v>
      </c>
      <c r="D42" s="146"/>
      <c r="E42" s="146"/>
      <c r="F42" s="146"/>
      <c r="G42" s="146"/>
      <c r="H42" s="143"/>
      <c r="I42" s="22">
        <v>3.0249999999999999E-2</v>
      </c>
      <c r="J42" s="21">
        <f t="shared" si="0"/>
        <v>62.15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9.5" customHeight="1" x14ac:dyDescent="0.2">
      <c r="A43" s="104"/>
      <c r="B43" s="147" t="s">
        <v>59</v>
      </c>
      <c r="C43" s="146"/>
      <c r="D43" s="146"/>
      <c r="E43" s="146"/>
      <c r="F43" s="146"/>
      <c r="G43" s="146"/>
      <c r="H43" s="146"/>
      <c r="I43" s="143"/>
      <c r="J43" s="23">
        <f>SUM(J41+J42)</f>
        <v>233.3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0.5" customHeight="1" x14ac:dyDescent="0.2">
      <c r="A44" s="104"/>
      <c r="B44" s="228"/>
      <c r="C44" s="146"/>
      <c r="D44" s="146"/>
      <c r="E44" s="146"/>
      <c r="F44" s="146"/>
      <c r="G44" s="146"/>
      <c r="H44" s="146"/>
      <c r="I44" s="146"/>
      <c r="J44" s="143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.5" customHeight="1" x14ac:dyDescent="0.2">
      <c r="A45" s="104"/>
      <c r="B45" s="157" t="s">
        <v>284</v>
      </c>
      <c r="C45" s="146"/>
      <c r="D45" s="146"/>
      <c r="E45" s="146"/>
      <c r="F45" s="146"/>
      <c r="G45" s="146"/>
      <c r="H45" s="146"/>
      <c r="I45" s="146"/>
      <c r="J45" s="143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1.25" customHeight="1" x14ac:dyDescent="0.2">
      <c r="A46" s="104"/>
      <c r="B46" s="229"/>
      <c r="C46" s="146"/>
      <c r="D46" s="146"/>
      <c r="E46" s="146"/>
      <c r="F46" s="146"/>
      <c r="G46" s="146"/>
      <c r="H46" s="146"/>
      <c r="I46" s="146"/>
      <c r="J46" s="143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32.25" customHeight="1" x14ac:dyDescent="0.2">
      <c r="A47" s="104"/>
      <c r="B47" s="154" t="s">
        <v>285</v>
      </c>
      <c r="C47" s="146"/>
      <c r="D47" s="146"/>
      <c r="E47" s="146"/>
      <c r="F47" s="146"/>
      <c r="G47" s="146"/>
      <c r="H47" s="146"/>
      <c r="I47" s="146"/>
      <c r="J47" s="143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30" customHeight="1" x14ac:dyDescent="0.2">
      <c r="A48" s="104"/>
      <c r="B48" s="24" t="s">
        <v>62</v>
      </c>
      <c r="C48" s="219" t="s">
        <v>63</v>
      </c>
      <c r="D48" s="146"/>
      <c r="E48" s="146"/>
      <c r="F48" s="146"/>
      <c r="G48" s="146"/>
      <c r="H48" s="143"/>
      <c r="I48" s="25" t="s">
        <v>64</v>
      </c>
      <c r="J48" s="25" t="s">
        <v>65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5.75" customHeight="1" x14ac:dyDescent="0.2">
      <c r="A49" s="104"/>
      <c r="B49" s="26" t="s">
        <v>10</v>
      </c>
      <c r="C49" s="155" t="s">
        <v>66</v>
      </c>
      <c r="D49" s="146"/>
      <c r="E49" s="146"/>
      <c r="F49" s="146"/>
      <c r="G49" s="146"/>
      <c r="H49" s="143"/>
      <c r="I49" s="27">
        <v>0.2</v>
      </c>
      <c r="J49" s="28">
        <f t="shared" ref="J49:J56" si="1">ROUND(($J$34+$J$43)*I49,2)</f>
        <v>457.59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5.75" customHeight="1" x14ac:dyDescent="0.2">
      <c r="A50" s="104"/>
      <c r="B50" s="26" t="s">
        <v>13</v>
      </c>
      <c r="C50" s="155" t="s">
        <v>67</v>
      </c>
      <c r="D50" s="146"/>
      <c r="E50" s="146"/>
      <c r="F50" s="146"/>
      <c r="G50" s="146"/>
      <c r="H50" s="143"/>
      <c r="I50" s="27">
        <v>2.5000000000000001E-2</v>
      </c>
      <c r="J50" s="28">
        <f t="shared" si="1"/>
        <v>57.2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48.75" customHeight="1" x14ac:dyDescent="0.2">
      <c r="A51" s="104"/>
      <c r="B51" s="26" t="s">
        <v>15</v>
      </c>
      <c r="C51" s="155" t="s">
        <v>286</v>
      </c>
      <c r="D51" s="143"/>
      <c r="E51" s="29" t="s">
        <v>69</v>
      </c>
      <c r="F51" s="30">
        <v>0.03</v>
      </c>
      <c r="G51" s="29" t="s">
        <v>70</v>
      </c>
      <c r="H51" s="31">
        <v>1</v>
      </c>
      <c r="I51" s="32">
        <f>ROUND((F51*H51),6)</f>
        <v>0.03</v>
      </c>
      <c r="J51" s="28">
        <f t="shared" si="1"/>
        <v>68.64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15.75" customHeight="1" x14ac:dyDescent="0.2">
      <c r="A52" s="104"/>
      <c r="B52" s="26" t="s">
        <v>18</v>
      </c>
      <c r="C52" s="155" t="s">
        <v>71</v>
      </c>
      <c r="D52" s="146"/>
      <c r="E52" s="146"/>
      <c r="F52" s="146"/>
      <c r="G52" s="146"/>
      <c r="H52" s="143"/>
      <c r="I52" s="27">
        <v>1.4999999999999999E-2</v>
      </c>
      <c r="J52" s="28">
        <f t="shared" si="1"/>
        <v>34.32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5.75" customHeight="1" x14ac:dyDescent="0.2">
      <c r="A53" s="104"/>
      <c r="B53" s="26" t="s">
        <v>46</v>
      </c>
      <c r="C53" s="155" t="s">
        <v>72</v>
      </c>
      <c r="D53" s="146"/>
      <c r="E53" s="146"/>
      <c r="F53" s="146"/>
      <c r="G53" s="146"/>
      <c r="H53" s="143"/>
      <c r="I53" s="27">
        <v>0.01</v>
      </c>
      <c r="J53" s="28">
        <f t="shared" si="1"/>
        <v>22.88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5.75" customHeight="1" x14ac:dyDescent="0.2">
      <c r="A54" s="104"/>
      <c r="B54" s="26" t="s">
        <v>48</v>
      </c>
      <c r="C54" s="155" t="s">
        <v>73</v>
      </c>
      <c r="D54" s="146"/>
      <c r="E54" s="146"/>
      <c r="F54" s="146"/>
      <c r="G54" s="146"/>
      <c r="H54" s="143"/>
      <c r="I54" s="27">
        <v>6.0000000000000001E-3</v>
      </c>
      <c r="J54" s="28">
        <f t="shared" si="1"/>
        <v>13.73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20.25" customHeight="1" x14ac:dyDescent="0.2">
      <c r="A55" s="104"/>
      <c r="B55" s="26" t="s">
        <v>74</v>
      </c>
      <c r="C55" s="155" t="s">
        <v>75</v>
      </c>
      <c r="D55" s="146"/>
      <c r="E55" s="146"/>
      <c r="F55" s="146"/>
      <c r="G55" s="146"/>
      <c r="H55" s="143"/>
      <c r="I55" s="27">
        <v>2E-3</v>
      </c>
      <c r="J55" s="28">
        <f t="shared" si="1"/>
        <v>4.58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5.75" customHeight="1" x14ac:dyDescent="0.2">
      <c r="A56" s="104"/>
      <c r="B56" s="26" t="s">
        <v>76</v>
      </c>
      <c r="C56" s="155" t="s">
        <v>77</v>
      </c>
      <c r="D56" s="146"/>
      <c r="E56" s="146"/>
      <c r="F56" s="146"/>
      <c r="G56" s="146"/>
      <c r="H56" s="143"/>
      <c r="I56" s="27">
        <v>0.08</v>
      </c>
      <c r="J56" s="28">
        <f t="shared" si="1"/>
        <v>183.04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5.75" customHeight="1" x14ac:dyDescent="0.2">
      <c r="A57" s="104"/>
      <c r="B57" s="147" t="s">
        <v>59</v>
      </c>
      <c r="C57" s="146"/>
      <c r="D57" s="146"/>
      <c r="E57" s="146"/>
      <c r="F57" s="146"/>
      <c r="G57" s="146"/>
      <c r="H57" s="143"/>
      <c r="I57" s="33">
        <f t="shared" ref="I57:J57" si="2">SUM(I49:I56)</f>
        <v>0.36800000000000005</v>
      </c>
      <c r="J57" s="34">
        <f t="shared" si="2"/>
        <v>841.98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8.25" customHeight="1" x14ac:dyDescent="0.2">
      <c r="A58" s="104"/>
      <c r="B58" s="35"/>
      <c r="C58" s="36"/>
      <c r="D58" s="36"/>
      <c r="E58" s="36"/>
      <c r="F58" s="36"/>
      <c r="G58" s="36"/>
      <c r="H58" s="36"/>
      <c r="I58" s="37"/>
      <c r="J58" s="38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.5" customHeight="1" x14ac:dyDescent="0.2">
      <c r="A59" s="104"/>
      <c r="B59" s="157" t="s">
        <v>287</v>
      </c>
      <c r="C59" s="146"/>
      <c r="D59" s="146"/>
      <c r="E59" s="146"/>
      <c r="F59" s="146"/>
      <c r="G59" s="146"/>
      <c r="H59" s="146"/>
      <c r="I59" s="146"/>
      <c r="J59" s="143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7.5" customHeight="1" x14ac:dyDescent="0.2">
      <c r="A60" s="104"/>
      <c r="B60" s="223"/>
      <c r="C60" s="146"/>
      <c r="D60" s="146"/>
      <c r="E60" s="146"/>
      <c r="F60" s="146"/>
      <c r="G60" s="146"/>
      <c r="H60" s="146"/>
      <c r="I60" s="146"/>
      <c r="J60" s="143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8" customHeight="1" x14ac:dyDescent="0.2">
      <c r="A61" s="104"/>
      <c r="B61" s="148" t="s">
        <v>79</v>
      </c>
      <c r="C61" s="146"/>
      <c r="D61" s="146"/>
      <c r="E61" s="146"/>
      <c r="F61" s="146"/>
      <c r="G61" s="146"/>
      <c r="H61" s="146"/>
      <c r="I61" s="146"/>
      <c r="J61" s="143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8.75" customHeight="1" x14ac:dyDescent="0.2">
      <c r="A62" s="104"/>
      <c r="B62" s="121" t="s">
        <v>80</v>
      </c>
      <c r="C62" s="219" t="s">
        <v>81</v>
      </c>
      <c r="D62" s="146"/>
      <c r="E62" s="146"/>
      <c r="F62" s="146"/>
      <c r="G62" s="146"/>
      <c r="H62" s="146"/>
      <c r="I62" s="143"/>
      <c r="J62" s="122" t="s">
        <v>56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30" customHeight="1" x14ac:dyDescent="0.2">
      <c r="A63" s="104"/>
      <c r="B63" s="119" t="s">
        <v>10</v>
      </c>
      <c r="C63" s="198" t="s">
        <v>288</v>
      </c>
      <c r="D63" s="146"/>
      <c r="E63" s="146"/>
      <c r="F63" s="146"/>
      <c r="G63" s="146"/>
      <c r="H63" s="146"/>
      <c r="I63" s="146"/>
      <c r="J63" s="120">
        <f>IF(ROUND((I66*I64*I65)-(J30*I67),2)&lt;0,0,ROUND((I66*I64*I65)-(J30*I67),2))</f>
        <v>85.72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5" customHeight="1" x14ac:dyDescent="0.2">
      <c r="A64" s="104"/>
      <c r="B64" s="123"/>
      <c r="C64" s="257" t="s">
        <v>289</v>
      </c>
      <c r="D64" s="146"/>
      <c r="E64" s="146"/>
      <c r="F64" s="146"/>
      <c r="G64" s="146"/>
      <c r="H64" s="146"/>
      <c r="I64" s="124">
        <v>4.75</v>
      </c>
      <c r="J64" s="125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5" customHeight="1" x14ac:dyDescent="0.2">
      <c r="A65" s="104"/>
      <c r="B65" s="123"/>
      <c r="C65" s="257" t="s">
        <v>290</v>
      </c>
      <c r="D65" s="146"/>
      <c r="E65" s="146"/>
      <c r="F65" s="146"/>
      <c r="G65" s="146"/>
      <c r="H65" s="143"/>
      <c r="I65" s="126">
        <v>2</v>
      </c>
      <c r="J65" s="125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5" customHeight="1" x14ac:dyDescent="0.2">
      <c r="A66" s="104"/>
      <c r="B66" s="123"/>
      <c r="C66" s="257" t="s">
        <v>291</v>
      </c>
      <c r="D66" s="146"/>
      <c r="E66" s="146"/>
      <c r="F66" s="146"/>
      <c r="G66" s="146"/>
      <c r="H66" s="143"/>
      <c r="I66" s="127">
        <v>22</v>
      </c>
      <c r="J66" s="125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5" customHeight="1" x14ac:dyDescent="0.2">
      <c r="A67" s="104"/>
      <c r="B67" s="123"/>
      <c r="C67" s="259" t="s">
        <v>292</v>
      </c>
      <c r="D67" s="207"/>
      <c r="E67" s="207"/>
      <c r="F67" s="207"/>
      <c r="G67" s="207"/>
      <c r="H67" s="207"/>
      <c r="I67" s="128">
        <v>0.06</v>
      </c>
      <c r="J67" s="129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30" customHeight="1" x14ac:dyDescent="0.2">
      <c r="A68" s="104"/>
      <c r="B68" s="119" t="s">
        <v>13</v>
      </c>
      <c r="C68" s="198" t="s">
        <v>293</v>
      </c>
      <c r="D68" s="146"/>
      <c r="E68" s="146"/>
      <c r="F68" s="146"/>
      <c r="G68" s="146"/>
      <c r="H68" s="146"/>
      <c r="I68" s="146"/>
      <c r="J68" s="120">
        <f>ROUND(I70*I69*(1-I71),2)</f>
        <v>431.2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5.75" customHeight="1" x14ac:dyDescent="0.2">
      <c r="A69" s="104"/>
      <c r="B69" s="123"/>
      <c r="C69" s="257" t="s">
        <v>294</v>
      </c>
      <c r="D69" s="146"/>
      <c r="E69" s="146"/>
      <c r="F69" s="146"/>
      <c r="G69" s="146"/>
      <c r="H69" s="146"/>
      <c r="I69" s="124">
        <v>24.5</v>
      </c>
      <c r="J69" s="125" t="s">
        <v>84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5.75" customHeight="1" x14ac:dyDescent="0.2">
      <c r="A70" s="104"/>
      <c r="B70" s="130"/>
      <c r="C70" s="257" t="s">
        <v>295</v>
      </c>
      <c r="D70" s="146"/>
      <c r="E70" s="146"/>
      <c r="F70" s="146"/>
      <c r="G70" s="146"/>
      <c r="H70" s="146"/>
      <c r="I70" s="127">
        <v>22</v>
      </c>
      <c r="J70" s="125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5.75" customHeight="1" x14ac:dyDescent="0.2">
      <c r="A71" s="104"/>
      <c r="B71" s="131"/>
      <c r="C71" s="257" t="s">
        <v>296</v>
      </c>
      <c r="D71" s="146"/>
      <c r="E71" s="146"/>
      <c r="F71" s="146"/>
      <c r="G71" s="146"/>
      <c r="H71" s="146"/>
      <c r="I71" s="132">
        <v>0.2</v>
      </c>
      <c r="J71" s="133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30" customHeight="1" x14ac:dyDescent="0.2">
      <c r="A72" s="104"/>
      <c r="B72" s="114" t="s">
        <v>15</v>
      </c>
      <c r="C72" s="258" t="s">
        <v>297</v>
      </c>
      <c r="D72" s="184"/>
      <c r="E72" s="184"/>
      <c r="F72" s="184"/>
      <c r="G72" s="184"/>
      <c r="H72" s="184"/>
      <c r="I72" s="168"/>
      <c r="J72" s="134">
        <f>ROUND((I73+I74+I75)*I76,2)</f>
        <v>812.24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5.75" customHeight="1" x14ac:dyDescent="0.2">
      <c r="A73" s="104"/>
      <c r="B73" s="135"/>
      <c r="C73" s="221" t="s">
        <v>298</v>
      </c>
      <c r="D73" s="146"/>
      <c r="E73" s="146"/>
      <c r="F73" s="146"/>
      <c r="G73" s="146"/>
      <c r="H73" s="143"/>
      <c r="I73" s="136">
        <v>15.76</v>
      </c>
      <c r="J73" s="134"/>
      <c r="K73" s="6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5.75" customHeight="1" x14ac:dyDescent="0.2">
      <c r="A74" s="104"/>
      <c r="B74" s="135"/>
      <c r="C74" s="221" t="s">
        <v>299</v>
      </c>
      <c r="D74" s="146"/>
      <c r="E74" s="146"/>
      <c r="F74" s="146"/>
      <c r="G74" s="146"/>
      <c r="H74" s="143"/>
      <c r="I74" s="136">
        <v>23.36</v>
      </c>
      <c r="J74" s="134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15.75" customHeight="1" x14ac:dyDescent="0.2">
      <c r="A75" s="104"/>
      <c r="B75" s="135"/>
      <c r="C75" s="221" t="s">
        <v>300</v>
      </c>
      <c r="D75" s="146"/>
      <c r="E75" s="146"/>
      <c r="F75" s="146"/>
      <c r="G75" s="146"/>
      <c r="H75" s="143"/>
      <c r="I75" s="136">
        <v>23.36</v>
      </c>
      <c r="J75" s="134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15.75" customHeight="1" x14ac:dyDescent="0.2">
      <c r="A76" s="104"/>
      <c r="B76" s="116"/>
      <c r="C76" s="221" t="s">
        <v>301</v>
      </c>
      <c r="D76" s="146"/>
      <c r="E76" s="146"/>
      <c r="F76" s="146"/>
      <c r="G76" s="146"/>
      <c r="H76" s="143"/>
      <c r="I76" s="137">
        <v>13</v>
      </c>
      <c r="J76" s="133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30" customHeight="1" x14ac:dyDescent="0.2">
      <c r="A77" s="104"/>
      <c r="B77" s="114" t="s">
        <v>18</v>
      </c>
      <c r="C77" s="155" t="s">
        <v>302</v>
      </c>
      <c r="D77" s="146"/>
      <c r="E77" s="146"/>
      <c r="F77" s="146"/>
      <c r="G77" s="146"/>
      <c r="H77" s="146"/>
      <c r="I77" s="143"/>
      <c r="J77" s="120">
        <f>ROUND(I78*I79,2)</f>
        <v>659.3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15" customHeight="1" x14ac:dyDescent="0.2">
      <c r="A78" s="104"/>
      <c r="B78" s="135"/>
      <c r="C78" s="221" t="s">
        <v>303</v>
      </c>
      <c r="D78" s="146"/>
      <c r="E78" s="146"/>
      <c r="F78" s="146"/>
      <c r="G78" s="146"/>
      <c r="H78" s="143"/>
      <c r="I78" s="136">
        <v>131.86000000000001</v>
      </c>
      <c r="J78" s="134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15" customHeight="1" x14ac:dyDescent="0.2">
      <c r="A79" s="104"/>
      <c r="B79" s="116"/>
      <c r="C79" s="221" t="s">
        <v>304</v>
      </c>
      <c r="D79" s="146"/>
      <c r="E79" s="146"/>
      <c r="F79" s="146"/>
      <c r="G79" s="146"/>
      <c r="H79" s="143"/>
      <c r="I79" s="138">
        <v>5</v>
      </c>
      <c r="J79" s="133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28.5" customHeight="1" x14ac:dyDescent="0.2">
      <c r="A80" s="104"/>
      <c r="B80" s="20" t="s">
        <v>48</v>
      </c>
      <c r="C80" s="155" t="s">
        <v>305</v>
      </c>
      <c r="D80" s="146"/>
      <c r="E80" s="146"/>
      <c r="F80" s="146"/>
      <c r="G80" s="146"/>
      <c r="H80" s="146"/>
      <c r="I80" s="139">
        <v>240</v>
      </c>
      <c r="J80" s="120">
        <f>ROUND(I80-(I80*20%),2)</f>
        <v>192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24.75" customHeight="1" x14ac:dyDescent="0.2">
      <c r="A81" s="104"/>
      <c r="B81" s="20" t="s">
        <v>46</v>
      </c>
      <c r="C81" s="256" t="s">
        <v>306</v>
      </c>
      <c r="D81" s="146"/>
      <c r="E81" s="146"/>
      <c r="F81" s="146"/>
      <c r="G81" s="146"/>
      <c r="H81" s="146"/>
      <c r="I81" s="143"/>
      <c r="J81" s="120">
        <v>157.77000000000001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30.75" customHeight="1" x14ac:dyDescent="0.2">
      <c r="A82" s="104"/>
      <c r="B82" s="20" t="s">
        <v>74</v>
      </c>
      <c r="C82" s="155" t="s">
        <v>307</v>
      </c>
      <c r="D82" s="146"/>
      <c r="E82" s="146"/>
      <c r="F82" s="146"/>
      <c r="G82" s="146"/>
      <c r="H82" s="146"/>
      <c r="I82" s="146"/>
      <c r="J82" s="28">
        <v>16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30.75" customHeight="1" x14ac:dyDescent="0.2">
      <c r="A83" s="104"/>
      <c r="B83" s="20" t="s">
        <v>76</v>
      </c>
      <c r="C83" s="150" t="s">
        <v>308</v>
      </c>
      <c r="D83" s="146"/>
      <c r="E83" s="146"/>
      <c r="F83" s="146"/>
      <c r="G83" s="146"/>
      <c r="H83" s="146"/>
      <c r="I83" s="146"/>
      <c r="J83" s="50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15.75" customHeight="1" x14ac:dyDescent="0.2">
      <c r="A84" s="104"/>
      <c r="B84" s="52"/>
      <c r="C84" s="147" t="s">
        <v>50</v>
      </c>
      <c r="D84" s="146"/>
      <c r="E84" s="146"/>
      <c r="F84" s="146"/>
      <c r="G84" s="146"/>
      <c r="H84" s="146"/>
      <c r="I84" s="143"/>
      <c r="J84" s="34">
        <f>ROUND(SUM(J63:J83),2)</f>
        <v>2354.23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7.5" customHeight="1" x14ac:dyDescent="0.2">
      <c r="A85" s="104"/>
      <c r="B85" s="223"/>
      <c r="C85" s="146"/>
      <c r="D85" s="146"/>
      <c r="E85" s="146"/>
      <c r="F85" s="146"/>
      <c r="G85" s="146"/>
      <c r="H85" s="146"/>
      <c r="I85" s="146"/>
      <c r="J85" s="143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33.75" customHeight="1" x14ac:dyDescent="0.2">
      <c r="A86" s="104"/>
      <c r="B86" s="157" t="s">
        <v>309</v>
      </c>
      <c r="C86" s="146"/>
      <c r="D86" s="146"/>
      <c r="E86" s="146"/>
      <c r="F86" s="146"/>
      <c r="G86" s="146"/>
      <c r="H86" s="146"/>
      <c r="I86" s="146"/>
      <c r="J86" s="143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7.5" customHeight="1" x14ac:dyDescent="0.2">
      <c r="A87" s="104"/>
      <c r="B87" s="224"/>
      <c r="C87" s="146"/>
      <c r="D87" s="146"/>
      <c r="E87" s="146"/>
      <c r="F87" s="146"/>
      <c r="G87" s="146"/>
      <c r="H87" s="146"/>
      <c r="I87" s="146"/>
      <c r="J87" s="143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21.75" customHeight="1" x14ac:dyDescent="0.2">
      <c r="A88" s="104"/>
      <c r="B88" s="153" t="s">
        <v>98</v>
      </c>
      <c r="C88" s="146"/>
      <c r="D88" s="146"/>
      <c r="E88" s="146"/>
      <c r="F88" s="146"/>
      <c r="G88" s="146"/>
      <c r="H88" s="146"/>
      <c r="I88" s="146"/>
      <c r="J88" s="143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23.25" customHeight="1" x14ac:dyDescent="0.2">
      <c r="A89" s="104"/>
      <c r="B89" s="25">
        <v>2</v>
      </c>
      <c r="C89" s="219" t="s">
        <v>99</v>
      </c>
      <c r="D89" s="146"/>
      <c r="E89" s="146"/>
      <c r="F89" s="146"/>
      <c r="G89" s="146"/>
      <c r="H89" s="146"/>
      <c r="I89" s="143"/>
      <c r="J89" s="25" t="s">
        <v>56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21.75" customHeight="1" x14ac:dyDescent="0.2">
      <c r="A90" s="104"/>
      <c r="B90" s="3" t="s">
        <v>54</v>
      </c>
      <c r="C90" s="155" t="s">
        <v>310</v>
      </c>
      <c r="D90" s="146"/>
      <c r="E90" s="146"/>
      <c r="F90" s="146"/>
      <c r="G90" s="146"/>
      <c r="H90" s="146"/>
      <c r="I90" s="143"/>
      <c r="J90" s="50">
        <f>J43</f>
        <v>233.3</v>
      </c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8.75" customHeight="1" x14ac:dyDescent="0.2">
      <c r="A91" s="104"/>
      <c r="B91" s="3" t="s">
        <v>62</v>
      </c>
      <c r="C91" s="155" t="s">
        <v>63</v>
      </c>
      <c r="D91" s="146"/>
      <c r="E91" s="146"/>
      <c r="F91" s="146"/>
      <c r="G91" s="146"/>
      <c r="H91" s="146"/>
      <c r="I91" s="143"/>
      <c r="J91" s="50">
        <f>J57</f>
        <v>841.98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21.75" customHeight="1" x14ac:dyDescent="0.2">
      <c r="A92" s="104"/>
      <c r="B92" s="3" t="s">
        <v>80</v>
      </c>
      <c r="C92" s="155" t="s">
        <v>81</v>
      </c>
      <c r="D92" s="146"/>
      <c r="E92" s="146"/>
      <c r="F92" s="146"/>
      <c r="G92" s="146"/>
      <c r="H92" s="146"/>
      <c r="I92" s="143"/>
      <c r="J92" s="50">
        <f>J84</f>
        <v>2354.23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21.75" customHeight="1" x14ac:dyDescent="0.2">
      <c r="A93" s="104"/>
      <c r="B93" s="218" t="s">
        <v>59</v>
      </c>
      <c r="C93" s="146"/>
      <c r="D93" s="146"/>
      <c r="E93" s="146"/>
      <c r="F93" s="146"/>
      <c r="G93" s="146"/>
      <c r="H93" s="146"/>
      <c r="I93" s="143"/>
      <c r="J93" s="53">
        <f>SUM(J90+J91+J92)</f>
        <v>3429.51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2" customHeight="1" x14ac:dyDescent="0.2">
      <c r="A94" s="104"/>
      <c r="B94" s="225"/>
      <c r="C94" s="146"/>
      <c r="D94" s="146"/>
      <c r="E94" s="146"/>
      <c r="F94" s="146"/>
      <c r="G94" s="146"/>
      <c r="H94" s="146"/>
      <c r="I94" s="146"/>
      <c r="J94" s="143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26.25" customHeight="1" x14ac:dyDescent="0.2">
      <c r="A95" s="104"/>
      <c r="B95" s="212" t="s">
        <v>101</v>
      </c>
      <c r="C95" s="146"/>
      <c r="D95" s="146"/>
      <c r="E95" s="146"/>
      <c r="F95" s="146"/>
      <c r="G95" s="146"/>
      <c r="H95" s="146"/>
      <c r="I95" s="146"/>
      <c r="J95" s="143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28.5" customHeight="1" x14ac:dyDescent="0.2">
      <c r="A96" s="104"/>
      <c r="B96" s="39">
        <v>3</v>
      </c>
      <c r="C96" s="149" t="s">
        <v>102</v>
      </c>
      <c r="D96" s="146"/>
      <c r="E96" s="146"/>
      <c r="F96" s="146"/>
      <c r="G96" s="146"/>
      <c r="H96" s="146"/>
      <c r="I96" s="143"/>
      <c r="J96" s="39" t="s">
        <v>103</v>
      </c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45" customHeight="1" x14ac:dyDescent="0.2">
      <c r="A97" s="104"/>
      <c r="B97" s="20" t="s">
        <v>10</v>
      </c>
      <c r="C97" s="155" t="s">
        <v>311</v>
      </c>
      <c r="D97" s="146"/>
      <c r="E97" s="146"/>
      <c r="F97" s="146"/>
      <c r="G97" s="146"/>
      <c r="H97" s="146"/>
      <c r="I97" s="143"/>
      <c r="J97" s="28">
        <f>ROUND((($J$34/12)+($J$41/12)+($J$34/12/12)+($J$42/12))*(30/30)*0.05,2)</f>
        <v>10.25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5.75" customHeight="1" x14ac:dyDescent="0.2">
      <c r="A98" s="104"/>
      <c r="B98" s="20" t="s">
        <v>13</v>
      </c>
      <c r="C98" s="150" t="s">
        <v>105</v>
      </c>
      <c r="D98" s="146"/>
      <c r="E98" s="146"/>
      <c r="F98" s="146"/>
      <c r="G98" s="146"/>
      <c r="H98" s="146"/>
      <c r="I98" s="143"/>
      <c r="J98" s="28">
        <f>ROUND($J$97*I56,2)</f>
        <v>0.82</v>
      </c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31.5" customHeight="1" x14ac:dyDescent="0.2">
      <c r="A99" s="104"/>
      <c r="B99" s="20" t="s">
        <v>15</v>
      </c>
      <c r="C99" s="155" t="s">
        <v>312</v>
      </c>
      <c r="D99" s="146"/>
      <c r="E99" s="146"/>
      <c r="F99" s="146"/>
      <c r="G99" s="146"/>
      <c r="H99" s="146"/>
      <c r="I99" s="143"/>
      <c r="J99" s="28">
        <f>ROUND(((($J$34/30)*7)/$I$12)*100%,2)</f>
        <v>39.950000000000003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5.75" customHeight="1" x14ac:dyDescent="0.2">
      <c r="A100" s="104"/>
      <c r="B100" s="20" t="s">
        <v>18</v>
      </c>
      <c r="C100" s="150" t="s">
        <v>107</v>
      </c>
      <c r="D100" s="146"/>
      <c r="E100" s="146"/>
      <c r="F100" s="146"/>
      <c r="G100" s="146"/>
      <c r="H100" s="146"/>
      <c r="I100" s="143"/>
      <c r="J100" s="28">
        <f>ROUND($I$57*J99,2)</f>
        <v>14.7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35.25" customHeight="1" x14ac:dyDescent="0.2">
      <c r="A101" s="104"/>
      <c r="B101" s="20" t="s">
        <v>46</v>
      </c>
      <c r="C101" s="155" t="s">
        <v>313</v>
      </c>
      <c r="D101" s="146"/>
      <c r="E101" s="146"/>
      <c r="F101" s="146"/>
      <c r="G101" s="146"/>
      <c r="H101" s="143"/>
      <c r="I101" s="54">
        <v>0.04</v>
      </c>
      <c r="J101" s="28">
        <f>ROUND($J$34*I101,2)</f>
        <v>82.19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5.75" customHeight="1" x14ac:dyDescent="0.2">
      <c r="A102" s="104"/>
      <c r="B102" s="147" t="s">
        <v>59</v>
      </c>
      <c r="C102" s="146"/>
      <c r="D102" s="146"/>
      <c r="E102" s="146"/>
      <c r="F102" s="146"/>
      <c r="G102" s="146"/>
      <c r="H102" s="146"/>
      <c r="I102" s="143"/>
      <c r="J102" s="34">
        <f>SUM(J97:J101)</f>
        <v>147.91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0.5" customHeight="1" x14ac:dyDescent="0.2">
      <c r="A103" s="104"/>
      <c r="B103" s="156"/>
      <c r="C103" s="146"/>
      <c r="D103" s="146"/>
      <c r="E103" s="146"/>
      <c r="F103" s="146"/>
      <c r="G103" s="146"/>
      <c r="H103" s="146"/>
      <c r="I103" s="146"/>
      <c r="J103" s="143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24" customHeight="1" x14ac:dyDescent="0.2">
      <c r="A104" s="104"/>
      <c r="B104" s="153" t="s">
        <v>109</v>
      </c>
      <c r="C104" s="146"/>
      <c r="D104" s="146"/>
      <c r="E104" s="146"/>
      <c r="F104" s="146"/>
      <c r="G104" s="146"/>
      <c r="H104" s="146"/>
      <c r="I104" s="146"/>
      <c r="J104" s="143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.5" customHeight="1" x14ac:dyDescent="0.2">
      <c r="A105" s="104"/>
      <c r="B105" s="157" t="s">
        <v>110</v>
      </c>
      <c r="C105" s="146"/>
      <c r="D105" s="146"/>
      <c r="E105" s="146"/>
      <c r="F105" s="146"/>
      <c r="G105" s="146"/>
      <c r="H105" s="146"/>
      <c r="I105" s="146"/>
      <c r="J105" s="143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63.75" customHeight="1" x14ac:dyDescent="0.2">
      <c r="A106" s="104"/>
      <c r="B106" s="158" t="s">
        <v>314</v>
      </c>
      <c r="C106" s="146"/>
      <c r="D106" s="146"/>
      <c r="E106" s="146"/>
      <c r="F106" s="146"/>
      <c r="G106" s="146"/>
      <c r="H106" s="146"/>
      <c r="I106" s="146"/>
      <c r="J106" s="143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8.25" customHeight="1" x14ac:dyDescent="0.2">
      <c r="A107" s="104"/>
      <c r="B107" s="159"/>
      <c r="C107" s="146"/>
      <c r="D107" s="146"/>
      <c r="E107" s="146"/>
      <c r="F107" s="146"/>
      <c r="G107" s="146"/>
      <c r="H107" s="146"/>
      <c r="I107" s="146"/>
      <c r="J107" s="143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41.25" customHeight="1" x14ac:dyDescent="0.2">
      <c r="A108" s="104"/>
      <c r="B108" s="55" t="s">
        <v>112</v>
      </c>
      <c r="C108" s="56">
        <f>J34</f>
        <v>2054.65</v>
      </c>
      <c r="D108" s="57"/>
      <c r="E108" s="55" t="s">
        <v>315</v>
      </c>
      <c r="F108" s="56">
        <f>J93-J63-J68</f>
        <v>2912.5900000000006</v>
      </c>
      <c r="G108" s="58"/>
      <c r="H108" s="55" t="s">
        <v>114</v>
      </c>
      <c r="I108" s="56">
        <f>J102</f>
        <v>147.91</v>
      </c>
      <c r="J108" s="59">
        <f>C108+F108+I108</f>
        <v>5115.1500000000005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7.5" customHeight="1" x14ac:dyDescent="0.2">
      <c r="A109" s="104"/>
      <c r="B109" s="160"/>
      <c r="C109" s="146"/>
      <c r="D109" s="146"/>
      <c r="E109" s="146"/>
      <c r="F109" s="146"/>
      <c r="G109" s="146"/>
      <c r="H109" s="146"/>
      <c r="I109" s="146"/>
      <c r="J109" s="143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22.5" customHeight="1" x14ac:dyDescent="0.2">
      <c r="A110" s="104"/>
      <c r="B110" s="154" t="s">
        <v>115</v>
      </c>
      <c r="C110" s="146"/>
      <c r="D110" s="146"/>
      <c r="E110" s="146"/>
      <c r="F110" s="146"/>
      <c r="G110" s="146"/>
      <c r="H110" s="146"/>
      <c r="I110" s="146"/>
      <c r="J110" s="143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5.75" customHeight="1" x14ac:dyDescent="0.25">
      <c r="A111" s="104"/>
      <c r="B111" s="60" t="s">
        <v>116</v>
      </c>
      <c r="C111" s="149" t="s">
        <v>117</v>
      </c>
      <c r="D111" s="146"/>
      <c r="E111" s="146"/>
      <c r="F111" s="146"/>
      <c r="G111" s="146"/>
      <c r="H111" s="146"/>
      <c r="I111" s="143"/>
      <c r="J111" s="60" t="s">
        <v>56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75" customHeight="1" x14ac:dyDescent="0.2">
      <c r="A112" s="104"/>
      <c r="B112" s="18" t="s">
        <v>10</v>
      </c>
      <c r="C112" s="155" t="s">
        <v>316</v>
      </c>
      <c r="D112" s="146"/>
      <c r="E112" s="146"/>
      <c r="F112" s="146"/>
      <c r="G112" s="146"/>
      <c r="H112" s="61">
        <v>9.0749999999999997E-2</v>
      </c>
      <c r="I112" s="62">
        <f>I57</f>
        <v>0.36800000000000005</v>
      </c>
      <c r="J112" s="28">
        <f>ROUND($C$108*H112+$C$108*H112*I112,2)</f>
        <v>255.08</v>
      </c>
      <c r="K112" s="1"/>
      <c r="L112" s="1"/>
      <c r="M112" s="63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5.75" customHeight="1" x14ac:dyDescent="0.2">
      <c r="A113" s="104"/>
      <c r="B113" s="20" t="s">
        <v>13</v>
      </c>
      <c r="C113" s="155" t="s">
        <v>317</v>
      </c>
      <c r="D113" s="146"/>
      <c r="E113" s="146"/>
      <c r="F113" s="146"/>
      <c r="G113" s="146"/>
      <c r="H113" s="146"/>
      <c r="I113" s="143"/>
      <c r="J113" s="28">
        <f>ROUND((($J$108/30)*1)/12,2)</f>
        <v>14.21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24" customHeight="1" x14ac:dyDescent="0.2">
      <c r="A114" s="104"/>
      <c r="B114" s="20" t="s">
        <v>15</v>
      </c>
      <c r="C114" s="155" t="s">
        <v>318</v>
      </c>
      <c r="D114" s="146"/>
      <c r="E114" s="146"/>
      <c r="F114" s="146"/>
      <c r="G114" s="146"/>
      <c r="H114" s="146"/>
      <c r="I114" s="143"/>
      <c r="J114" s="28">
        <f>ROUND((($J$108/30)*5)/12*0.015,2)</f>
        <v>1.07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27.75" customHeight="1" x14ac:dyDescent="0.2">
      <c r="A115" s="104"/>
      <c r="B115" s="20" t="s">
        <v>18</v>
      </c>
      <c r="C115" s="155" t="s">
        <v>319</v>
      </c>
      <c r="D115" s="146"/>
      <c r="E115" s="146"/>
      <c r="F115" s="146"/>
      <c r="G115" s="146"/>
      <c r="H115" s="146"/>
      <c r="I115" s="143"/>
      <c r="J115" s="28">
        <f>ROUND(((($J$108/30)*15)/12)*0.0078,2)</f>
        <v>1.66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39" customHeight="1" x14ac:dyDescent="0.2">
      <c r="A116" s="104"/>
      <c r="B116" s="20" t="s">
        <v>46</v>
      </c>
      <c r="C116" s="155" t="s">
        <v>320</v>
      </c>
      <c r="D116" s="146"/>
      <c r="E116" s="146"/>
      <c r="F116" s="146"/>
      <c r="G116" s="146"/>
      <c r="H116" s="146"/>
      <c r="I116" s="143"/>
      <c r="J116" s="28">
        <f>ROUND(((C108+C108/3)/12*(4/12)+(J57+J84-J63-J68+J102)*(4/12))*0.02,2)</f>
        <v>20.37</v>
      </c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27.75" customHeight="1" x14ac:dyDescent="0.2">
      <c r="A117" s="104"/>
      <c r="B117" s="64" t="s">
        <v>48</v>
      </c>
      <c r="C117" s="155" t="s">
        <v>321</v>
      </c>
      <c r="D117" s="146"/>
      <c r="E117" s="146"/>
      <c r="F117" s="146"/>
      <c r="G117" s="146"/>
      <c r="H117" s="146"/>
      <c r="I117" s="143"/>
      <c r="J117" s="28">
        <f>ROUND(((($J$108/30)*3)/12),2)</f>
        <v>42.63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5.75" customHeight="1" x14ac:dyDescent="0.2">
      <c r="A118" s="104"/>
      <c r="B118" s="147" t="s">
        <v>59</v>
      </c>
      <c r="C118" s="146"/>
      <c r="D118" s="146"/>
      <c r="E118" s="146"/>
      <c r="F118" s="146"/>
      <c r="G118" s="146"/>
      <c r="H118" s="146"/>
      <c r="I118" s="143"/>
      <c r="J118" s="65">
        <f>SUM(J112:J117)</f>
        <v>335.02000000000004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9.75" hidden="1" customHeight="1" x14ac:dyDescent="0.2">
      <c r="A119" s="104"/>
      <c r="B119" s="147"/>
      <c r="C119" s="146"/>
      <c r="D119" s="146"/>
      <c r="E119" s="146"/>
      <c r="F119" s="146"/>
      <c r="G119" s="146"/>
      <c r="H119" s="146"/>
      <c r="I119" s="146"/>
      <c r="J119" s="143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20.25" hidden="1" customHeight="1" x14ac:dyDescent="0.2">
      <c r="A120" s="104"/>
      <c r="B120" s="148" t="s">
        <v>124</v>
      </c>
      <c r="C120" s="146"/>
      <c r="D120" s="146"/>
      <c r="E120" s="146"/>
      <c r="F120" s="146"/>
      <c r="G120" s="146"/>
      <c r="H120" s="146"/>
      <c r="I120" s="146"/>
      <c r="J120" s="143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25.5" hidden="1" customHeight="1" x14ac:dyDescent="0.2">
      <c r="A121" s="104"/>
      <c r="B121" s="39" t="s">
        <v>125</v>
      </c>
      <c r="C121" s="149" t="s">
        <v>126</v>
      </c>
      <c r="D121" s="146"/>
      <c r="E121" s="146"/>
      <c r="F121" s="146"/>
      <c r="G121" s="146"/>
      <c r="H121" s="146"/>
      <c r="I121" s="143"/>
      <c r="J121" s="66" t="s">
        <v>56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3.5" hidden="1" customHeight="1" x14ac:dyDescent="0.2">
      <c r="A122" s="104"/>
      <c r="B122" s="20" t="s">
        <v>10</v>
      </c>
      <c r="C122" s="150" t="s">
        <v>127</v>
      </c>
      <c r="D122" s="146"/>
      <c r="E122" s="146"/>
      <c r="F122" s="146"/>
      <c r="G122" s="146"/>
      <c r="H122" s="146"/>
      <c r="I122" s="143"/>
      <c r="J122" s="28">
        <v>0</v>
      </c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5.75" hidden="1" customHeight="1" x14ac:dyDescent="0.2">
      <c r="A123" s="104"/>
      <c r="B123" s="151" t="s">
        <v>59</v>
      </c>
      <c r="C123" s="146"/>
      <c r="D123" s="146"/>
      <c r="E123" s="146"/>
      <c r="F123" s="146"/>
      <c r="G123" s="146"/>
      <c r="H123" s="146"/>
      <c r="I123" s="143"/>
      <c r="J123" s="28">
        <v>0</v>
      </c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7.5" hidden="1" customHeight="1" x14ac:dyDescent="0.2">
      <c r="A124" s="104"/>
      <c r="B124" s="152"/>
      <c r="C124" s="146"/>
      <c r="D124" s="146"/>
      <c r="E124" s="146"/>
      <c r="F124" s="146"/>
      <c r="G124" s="146"/>
      <c r="H124" s="146"/>
      <c r="I124" s="146"/>
      <c r="J124" s="143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23.25" hidden="1" customHeight="1" x14ac:dyDescent="0.2">
      <c r="A125" s="104"/>
      <c r="B125" s="153" t="s">
        <v>128</v>
      </c>
      <c r="C125" s="146"/>
      <c r="D125" s="146"/>
      <c r="E125" s="146"/>
      <c r="F125" s="146"/>
      <c r="G125" s="146"/>
      <c r="H125" s="146"/>
      <c r="I125" s="146"/>
      <c r="J125" s="143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27.75" hidden="1" customHeight="1" x14ac:dyDescent="0.2">
      <c r="A126" s="104"/>
      <c r="B126" s="25">
        <v>4</v>
      </c>
      <c r="C126" s="149" t="s">
        <v>129</v>
      </c>
      <c r="D126" s="146"/>
      <c r="E126" s="146"/>
      <c r="F126" s="146"/>
      <c r="G126" s="146"/>
      <c r="H126" s="146"/>
      <c r="I126" s="143"/>
      <c r="J126" s="66" t="s">
        <v>56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9.5" hidden="1" customHeight="1" x14ac:dyDescent="0.2">
      <c r="A127" s="104"/>
      <c r="B127" s="3" t="s">
        <v>116</v>
      </c>
      <c r="C127" s="150" t="s">
        <v>117</v>
      </c>
      <c r="D127" s="146"/>
      <c r="E127" s="146"/>
      <c r="F127" s="146"/>
      <c r="G127" s="146"/>
      <c r="H127" s="146"/>
      <c r="I127" s="143"/>
      <c r="J127" s="28">
        <f>J118</f>
        <v>335.02000000000004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9.5" hidden="1" customHeight="1" x14ac:dyDescent="0.2">
      <c r="A128" s="104"/>
      <c r="B128" s="3" t="s">
        <v>130</v>
      </c>
      <c r="C128" s="150" t="s">
        <v>126</v>
      </c>
      <c r="D128" s="146"/>
      <c r="E128" s="146"/>
      <c r="F128" s="146"/>
      <c r="G128" s="146"/>
      <c r="H128" s="146"/>
      <c r="I128" s="143"/>
      <c r="J128" s="28">
        <f>J123</f>
        <v>0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9.5" hidden="1" customHeight="1" x14ac:dyDescent="0.2">
      <c r="A129" s="104"/>
      <c r="B129" s="218" t="s">
        <v>59</v>
      </c>
      <c r="C129" s="146"/>
      <c r="D129" s="146"/>
      <c r="E129" s="146"/>
      <c r="F129" s="146"/>
      <c r="G129" s="146"/>
      <c r="H129" s="146"/>
      <c r="I129" s="143"/>
      <c r="J129" s="34">
        <f>SUM(J127+J128)</f>
        <v>335.02000000000004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9" customHeight="1" x14ac:dyDescent="0.2">
      <c r="A130" s="104"/>
      <c r="B130" s="202"/>
      <c r="C130" s="146"/>
      <c r="D130" s="146"/>
      <c r="E130" s="146"/>
      <c r="F130" s="146"/>
      <c r="G130" s="146"/>
      <c r="H130" s="146"/>
      <c r="I130" s="146"/>
      <c r="J130" s="143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30" customHeight="1" x14ac:dyDescent="0.2">
      <c r="A131" s="104"/>
      <c r="B131" s="153" t="s">
        <v>131</v>
      </c>
      <c r="C131" s="146"/>
      <c r="D131" s="146"/>
      <c r="E131" s="146"/>
      <c r="F131" s="146"/>
      <c r="G131" s="146"/>
      <c r="H131" s="146"/>
      <c r="I131" s="146"/>
      <c r="J131" s="143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25.5" customHeight="1" x14ac:dyDescent="0.2">
      <c r="A132" s="104"/>
      <c r="B132" s="39">
        <v>5</v>
      </c>
      <c r="C132" s="219" t="s">
        <v>132</v>
      </c>
      <c r="D132" s="146"/>
      <c r="E132" s="146"/>
      <c r="F132" s="146"/>
      <c r="G132" s="146"/>
      <c r="H132" s="146"/>
      <c r="I132" s="143"/>
      <c r="J132" s="39" t="s">
        <v>56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7.25" customHeight="1" x14ac:dyDescent="0.2">
      <c r="A133" s="104"/>
      <c r="B133" s="20" t="s">
        <v>10</v>
      </c>
      <c r="C133" s="155" t="s">
        <v>322</v>
      </c>
      <c r="D133" s="146"/>
      <c r="E133" s="146"/>
      <c r="F133" s="146"/>
      <c r="G133" s="146"/>
      <c r="H133" s="146"/>
      <c r="I133" s="143"/>
      <c r="J133" s="28">
        <f>J212</f>
        <v>17.579999999999998</v>
      </c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5.75" hidden="1" customHeight="1" x14ac:dyDescent="0.2">
      <c r="A134" s="104"/>
      <c r="B134" s="20" t="s">
        <v>13</v>
      </c>
      <c r="C134" s="155" t="s">
        <v>323</v>
      </c>
      <c r="D134" s="146"/>
      <c r="E134" s="146"/>
      <c r="F134" s="146"/>
      <c r="G134" s="146"/>
      <c r="H134" s="146"/>
      <c r="I134" s="143"/>
      <c r="J134" s="50">
        <v>0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5.75" hidden="1" customHeight="1" x14ac:dyDescent="0.2">
      <c r="A135" s="104"/>
      <c r="B135" s="20" t="s">
        <v>15</v>
      </c>
      <c r="C135" s="150" t="s">
        <v>324</v>
      </c>
      <c r="D135" s="146"/>
      <c r="E135" s="146"/>
      <c r="F135" s="146"/>
      <c r="G135" s="146"/>
      <c r="H135" s="146"/>
      <c r="I135" s="143"/>
      <c r="J135" s="50">
        <v>0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5.75" customHeight="1" x14ac:dyDescent="0.2">
      <c r="A136" s="104"/>
      <c r="B136" s="20" t="s">
        <v>18</v>
      </c>
      <c r="C136" s="155" t="s">
        <v>136</v>
      </c>
      <c r="D136" s="146"/>
      <c r="E136" s="146"/>
      <c r="F136" s="146"/>
      <c r="G136" s="146"/>
      <c r="H136" s="146"/>
      <c r="I136" s="143"/>
      <c r="J136" s="50">
        <v>0</v>
      </c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5.75" customHeight="1" x14ac:dyDescent="0.2">
      <c r="A137" s="104"/>
      <c r="B137" s="147" t="s">
        <v>50</v>
      </c>
      <c r="C137" s="146"/>
      <c r="D137" s="146"/>
      <c r="E137" s="146"/>
      <c r="F137" s="146"/>
      <c r="G137" s="146"/>
      <c r="H137" s="146"/>
      <c r="I137" s="143"/>
      <c r="J137" s="53">
        <f>SUM(J133:J136)</f>
        <v>17.579999999999998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8.25" customHeight="1" x14ac:dyDescent="0.2">
      <c r="A138" s="104"/>
      <c r="B138" s="215"/>
      <c r="C138" s="146"/>
      <c r="D138" s="146"/>
      <c r="E138" s="146"/>
      <c r="F138" s="146"/>
      <c r="G138" s="146"/>
      <c r="H138" s="146"/>
      <c r="I138" s="146"/>
      <c r="J138" s="143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2.25" customHeight="1" x14ac:dyDescent="0.2">
      <c r="A139" s="104"/>
      <c r="B139" s="216" t="s">
        <v>137</v>
      </c>
      <c r="C139" s="146"/>
      <c r="D139" s="146"/>
      <c r="E139" s="146"/>
      <c r="F139" s="146"/>
      <c r="G139" s="146"/>
      <c r="H139" s="146"/>
      <c r="I139" s="146"/>
      <c r="J139" s="143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8.25" customHeight="1" x14ac:dyDescent="0.2">
      <c r="A140" s="104"/>
      <c r="B140" s="67"/>
      <c r="C140" s="68"/>
      <c r="D140" s="68"/>
      <c r="E140" s="68"/>
      <c r="F140" s="68"/>
      <c r="G140" s="68"/>
      <c r="H140" s="68"/>
      <c r="I140" s="68"/>
      <c r="J140" s="69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29.25" customHeight="1" x14ac:dyDescent="0.2">
      <c r="A141" s="104"/>
      <c r="B141" s="212" t="s">
        <v>138</v>
      </c>
      <c r="C141" s="146"/>
      <c r="D141" s="146"/>
      <c r="E141" s="146"/>
      <c r="F141" s="146"/>
      <c r="G141" s="146"/>
      <c r="H141" s="146"/>
      <c r="I141" s="146"/>
      <c r="J141" s="143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32.25" customHeight="1" x14ac:dyDescent="0.2">
      <c r="A142" s="104"/>
      <c r="B142" s="39">
        <v>6</v>
      </c>
      <c r="C142" s="149" t="s">
        <v>139</v>
      </c>
      <c r="D142" s="146"/>
      <c r="E142" s="146"/>
      <c r="F142" s="146"/>
      <c r="G142" s="146"/>
      <c r="H142" s="143"/>
      <c r="I142" s="25" t="s">
        <v>64</v>
      </c>
      <c r="J142" s="70" t="s">
        <v>140</v>
      </c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47.25" customHeight="1" x14ac:dyDescent="0.2">
      <c r="A143" s="104"/>
      <c r="B143" s="217" t="s">
        <v>141</v>
      </c>
      <c r="C143" s="146"/>
      <c r="D143" s="146"/>
      <c r="E143" s="146"/>
      <c r="F143" s="146"/>
      <c r="G143" s="146"/>
      <c r="H143" s="143"/>
      <c r="I143" s="71" t="s">
        <v>84</v>
      </c>
      <c r="J143" s="72">
        <f>SUM(J34+J93+J102+J129+J137)</f>
        <v>5984.67</v>
      </c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5.75" customHeight="1" x14ac:dyDescent="0.2">
      <c r="A144" s="104"/>
      <c r="B144" s="73" t="s">
        <v>10</v>
      </c>
      <c r="C144" s="212" t="s">
        <v>142</v>
      </c>
      <c r="D144" s="146"/>
      <c r="E144" s="146"/>
      <c r="F144" s="146"/>
      <c r="G144" s="146"/>
      <c r="H144" s="143"/>
      <c r="I144" s="27">
        <v>0.03</v>
      </c>
      <c r="J144" s="28">
        <f>ROUND(I144*J143,2)</f>
        <v>179.54</v>
      </c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48" customHeight="1" x14ac:dyDescent="0.2">
      <c r="A145" s="104"/>
      <c r="B145" s="217" t="s">
        <v>143</v>
      </c>
      <c r="C145" s="146"/>
      <c r="D145" s="146"/>
      <c r="E145" s="146"/>
      <c r="F145" s="146"/>
      <c r="G145" s="146"/>
      <c r="H145" s="143"/>
      <c r="I145" s="74" t="s">
        <v>84</v>
      </c>
      <c r="J145" s="72">
        <f>SUM(J34+J93+J102+J129+J137+J144)</f>
        <v>6164.21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5.75" customHeight="1" x14ac:dyDescent="0.2">
      <c r="A146" s="104"/>
      <c r="B146" s="73" t="s">
        <v>13</v>
      </c>
      <c r="C146" s="212" t="s">
        <v>144</v>
      </c>
      <c r="D146" s="146"/>
      <c r="E146" s="146"/>
      <c r="F146" s="146"/>
      <c r="G146" s="146"/>
      <c r="H146" s="143"/>
      <c r="I146" s="27">
        <v>6.7900000000000002E-2</v>
      </c>
      <c r="J146" s="28">
        <f>ROUND(I146*J145,2)</f>
        <v>418.55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49.5" customHeight="1" x14ac:dyDescent="0.2">
      <c r="A147" s="104"/>
      <c r="B147" s="217" t="s">
        <v>145</v>
      </c>
      <c r="C147" s="146"/>
      <c r="D147" s="146"/>
      <c r="E147" s="146"/>
      <c r="F147" s="146"/>
      <c r="G147" s="146"/>
      <c r="H147" s="143"/>
      <c r="I147" s="74" t="s">
        <v>84</v>
      </c>
      <c r="J147" s="72">
        <f>SUM(J143+J144+J146)</f>
        <v>6582.76</v>
      </c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5.75" customHeight="1" x14ac:dyDescent="0.2">
      <c r="A148" s="104"/>
      <c r="B148" s="73" t="s">
        <v>15</v>
      </c>
      <c r="C148" s="212" t="s">
        <v>146</v>
      </c>
      <c r="D148" s="146"/>
      <c r="E148" s="146"/>
      <c r="F148" s="146"/>
      <c r="G148" s="146"/>
      <c r="H148" s="143"/>
      <c r="I148" s="14" t="s">
        <v>84</v>
      </c>
      <c r="J148" s="41" t="s">
        <v>84</v>
      </c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5.75" customHeight="1" x14ac:dyDescent="0.2">
      <c r="A149" s="104"/>
      <c r="B149" s="20"/>
      <c r="C149" s="212" t="s">
        <v>147</v>
      </c>
      <c r="D149" s="146"/>
      <c r="E149" s="146"/>
      <c r="F149" s="146"/>
      <c r="G149" s="146"/>
      <c r="H149" s="143"/>
      <c r="I149" s="14" t="s">
        <v>84</v>
      </c>
      <c r="J149" s="41" t="s">
        <v>84</v>
      </c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7.25" customHeight="1" x14ac:dyDescent="0.2">
      <c r="A150" s="104"/>
      <c r="B150" s="20"/>
      <c r="C150" s="213" t="s">
        <v>325</v>
      </c>
      <c r="D150" s="146"/>
      <c r="E150" s="146"/>
      <c r="F150" s="146"/>
      <c r="G150" s="146"/>
      <c r="H150" s="143"/>
      <c r="I150" s="75">
        <v>7.5999999999999998E-2</v>
      </c>
      <c r="J150" s="28">
        <f t="shared" ref="J150:J151" si="3">ROUND(($J$147/(1-$I$159))*I150,2)</f>
        <v>570.13</v>
      </c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6.5" customHeight="1" x14ac:dyDescent="0.2">
      <c r="A151" s="104"/>
      <c r="B151" s="20"/>
      <c r="C151" s="213" t="s">
        <v>326</v>
      </c>
      <c r="D151" s="146"/>
      <c r="E151" s="146"/>
      <c r="F151" s="146"/>
      <c r="G151" s="146"/>
      <c r="H151" s="143"/>
      <c r="I151" s="75">
        <v>1.6500000000000001E-2</v>
      </c>
      <c r="J151" s="28">
        <f t="shared" si="3"/>
        <v>123.78</v>
      </c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27" customHeight="1" x14ac:dyDescent="0.2">
      <c r="A152" s="104"/>
      <c r="B152" s="20"/>
      <c r="C152" s="153" t="s">
        <v>327</v>
      </c>
      <c r="D152" s="146"/>
      <c r="E152" s="146"/>
      <c r="F152" s="146"/>
      <c r="G152" s="146"/>
      <c r="H152" s="143"/>
      <c r="I152" s="76" t="s">
        <v>84</v>
      </c>
      <c r="J152" s="41" t="s">
        <v>84</v>
      </c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27" customHeight="1" x14ac:dyDescent="0.2">
      <c r="A153" s="104"/>
      <c r="B153" s="20"/>
      <c r="C153" s="153" t="s">
        <v>328</v>
      </c>
      <c r="D153" s="146"/>
      <c r="E153" s="146"/>
      <c r="F153" s="146"/>
      <c r="G153" s="146"/>
      <c r="H153" s="143"/>
      <c r="I153" s="76" t="s">
        <v>84</v>
      </c>
      <c r="J153" s="41" t="s">
        <v>84</v>
      </c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8" customHeight="1" x14ac:dyDescent="0.2">
      <c r="A154" s="104"/>
      <c r="B154" s="20"/>
      <c r="C154" s="214" t="s">
        <v>152</v>
      </c>
      <c r="D154" s="146"/>
      <c r="E154" s="146"/>
      <c r="F154" s="146"/>
      <c r="G154" s="146"/>
      <c r="H154" s="146"/>
      <c r="I154" s="76" t="s">
        <v>84</v>
      </c>
      <c r="J154" s="41" t="s">
        <v>84</v>
      </c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8" customHeight="1" x14ac:dyDescent="0.2">
      <c r="A155" s="104"/>
      <c r="B155" s="20"/>
      <c r="C155" s="153" t="s">
        <v>153</v>
      </c>
      <c r="D155" s="146"/>
      <c r="E155" s="146"/>
      <c r="F155" s="146"/>
      <c r="G155" s="146"/>
      <c r="H155" s="146"/>
      <c r="I155" s="76" t="s">
        <v>84</v>
      </c>
      <c r="J155" s="41" t="s">
        <v>84</v>
      </c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5" customHeight="1" x14ac:dyDescent="0.2">
      <c r="A156" s="104"/>
      <c r="B156" s="20"/>
      <c r="C156" s="213" t="s">
        <v>329</v>
      </c>
      <c r="D156" s="146"/>
      <c r="E156" s="146"/>
      <c r="F156" s="146"/>
      <c r="G156" s="146"/>
      <c r="H156" s="143"/>
      <c r="I156" s="75">
        <v>0.03</v>
      </c>
      <c r="J156" s="28">
        <f>ROUND(($J$147/(1-$I$159))*I156,2)</f>
        <v>225.05</v>
      </c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5.75" customHeight="1" x14ac:dyDescent="0.2">
      <c r="A157" s="104"/>
      <c r="B157" s="147" t="s">
        <v>59</v>
      </c>
      <c r="C157" s="146"/>
      <c r="D157" s="146"/>
      <c r="E157" s="146"/>
      <c r="F157" s="146"/>
      <c r="G157" s="146"/>
      <c r="H157" s="146"/>
      <c r="I157" s="143"/>
      <c r="J157" s="34">
        <f>SUM(J144+J146+J150+J151+J156)</f>
        <v>1517.05</v>
      </c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6.75" customHeight="1" x14ac:dyDescent="0.2">
      <c r="A158" s="104"/>
      <c r="B158" s="202"/>
      <c r="C158" s="146"/>
      <c r="D158" s="146"/>
      <c r="E158" s="146"/>
      <c r="F158" s="146"/>
      <c r="G158" s="146"/>
      <c r="H158" s="146"/>
      <c r="I158" s="146"/>
      <c r="J158" s="143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5.75" customHeight="1" x14ac:dyDescent="0.2">
      <c r="A159" s="104"/>
      <c r="B159" s="205" t="s">
        <v>155</v>
      </c>
      <c r="C159" s="146"/>
      <c r="D159" s="146"/>
      <c r="E159" s="146"/>
      <c r="F159" s="146"/>
      <c r="G159" s="146"/>
      <c r="H159" s="143"/>
      <c r="I159" s="78">
        <f t="shared" ref="I159:J159" si="4">SUM(I150:I156)</f>
        <v>0.1225</v>
      </c>
      <c r="J159" s="72">
        <f t="shared" si="4"/>
        <v>918.96</v>
      </c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 customHeight="1" x14ac:dyDescent="0.2">
      <c r="A160" s="104"/>
      <c r="B160" s="206" t="s">
        <v>156</v>
      </c>
      <c r="C160" s="207"/>
      <c r="D160" s="209" t="s">
        <v>157</v>
      </c>
      <c r="E160" s="207"/>
      <c r="F160" s="207"/>
      <c r="G160" s="207"/>
      <c r="H160" s="207"/>
      <c r="I160" s="207"/>
      <c r="J160" s="207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" customHeight="1" x14ac:dyDescent="0.2">
      <c r="A161" s="104"/>
      <c r="B161" s="208"/>
      <c r="C161" s="207"/>
      <c r="D161" s="209" t="s">
        <v>158</v>
      </c>
      <c r="E161" s="207"/>
      <c r="F161" s="207"/>
      <c r="G161" s="207"/>
      <c r="H161" s="207"/>
      <c r="I161" s="207"/>
      <c r="J161" s="207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3.5" customHeight="1" x14ac:dyDescent="0.2">
      <c r="A162" s="104"/>
      <c r="B162" s="183"/>
      <c r="C162" s="184"/>
      <c r="D162" s="210" t="s">
        <v>159</v>
      </c>
      <c r="E162" s="184"/>
      <c r="F162" s="184"/>
      <c r="G162" s="184"/>
      <c r="H162" s="184"/>
      <c r="I162" s="184"/>
      <c r="J162" s="184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6.75" customHeight="1" x14ac:dyDescent="0.2">
      <c r="A163" s="104"/>
      <c r="B163" s="211"/>
      <c r="C163" s="146"/>
      <c r="D163" s="146"/>
      <c r="E163" s="146"/>
      <c r="F163" s="146"/>
      <c r="G163" s="146"/>
      <c r="H163" s="146"/>
      <c r="I163" s="146"/>
      <c r="J163" s="175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2.25" customHeight="1" x14ac:dyDescent="0.2">
      <c r="A164" s="104"/>
      <c r="B164" s="157" t="s">
        <v>160</v>
      </c>
      <c r="C164" s="146"/>
      <c r="D164" s="146"/>
      <c r="E164" s="146"/>
      <c r="F164" s="146"/>
      <c r="G164" s="146"/>
      <c r="H164" s="146"/>
      <c r="I164" s="146"/>
      <c r="J164" s="143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5.25" customHeight="1" x14ac:dyDescent="0.2">
      <c r="A165" s="104"/>
      <c r="B165" s="202"/>
      <c r="C165" s="146"/>
      <c r="D165" s="146"/>
      <c r="E165" s="146"/>
      <c r="F165" s="146"/>
      <c r="G165" s="146"/>
      <c r="H165" s="146"/>
      <c r="I165" s="146"/>
      <c r="J165" s="143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30" customHeight="1" x14ac:dyDescent="0.2">
      <c r="A166" s="104"/>
      <c r="B166" s="203" t="s">
        <v>330</v>
      </c>
      <c r="C166" s="146"/>
      <c r="D166" s="146"/>
      <c r="E166" s="146"/>
      <c r="F166" s="146"/>
      <c r="G166" s="146"/>
      <c r="H166" s="146"/>
      <c r="I166" s="146"/>
      <c r="J166" s="143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5" customHeight="1" x14ac:dyDescent="0.2">
      <c r="A167" s="104"/>
      <c r="B167" s="204" t="s">
        <v>162</v>
      </c>
      <c r="C167" s="146"/>
      <c r="D167" s="146"/>
      <c r="E167" s="146"/>
      <c r="F167" s="146"/>
      <c r="G167" s="146"/>
      <c r="H167" s="146"/>
      <c r="I167" s="143"/>
      <c r="J167" s="79" t="s">
        <v>56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5" customHeight="1" x14ac:dyDescent="0.2">
      <c r="A168" s="104"/>
      <c r="B168" s="80" t="s">
        <v>10</v>
      </c>
      <c r="C168" s="198" t="s">
        <v>163</v>
      </c>
      <c r="D168" s="146"/>
      <c r="E168" s="146"/>
      <c r="F168" s="146"/>
      <c r="G168" s="146"/>
      <c r="H168" s="146"/>
      <c r="I168" s="146"/>
      <c r="J168" s="50">
        <f>J34</f>
        <v>2054.65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5" customHeight="1" x14ac:dyDescent="0.2">
      <c r="A169" s="104"/>
      <c r="B169" s="80" t="s">
        <v>13</v>
      </c>
      <c r="C169" s="198" t="s">
        <v>52</v>
      </c>
      <c r="D169" s="146"/>
      <c r="E169" s="146"/>
      <c r="F169" s="146"/>
      <c r="G169" s="146"/>
      <c r="H169" s="146"/>
      <c r="I169" s="146"/>
      <c r="J169" s="50">
        <f>J93</f>
        <v>3429.51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5" customHeight="1" x14ac:dyDescent="0.2">
      <c r="A170" s="104"/>
      <c r="B170" s="80" t="s">
        <v>15</v>
      </c>
      <c r="C170" s="198" t="s">
        <v>164</v>
      </c>
      <c r="D170" s="146"/>
      <c r="E170" s="146"/>
      <c r="F170" s="146"/>
      <c r="G170" s="146"/>
      <c r="H170" s="146"/>
      <c r="I170" s="146"/>
      <c r="J170" s="50">
        <f>J102</f>
        <v>147.91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5" customHeight="1" x14ac:dyDescent="0.2">
      <c r="A171" s="104"/>
      <c r="B171" s="80" t="s">
        <v>18</v>
      </c>
      <c r="C171" s="198" t="s">
        <v>165</v>
      </c>
      <c r="D171" s="146"/>
      <c r="E171" s="146"/>
      <c r="F171" s="146"/>
      <c r="G171" s="146"/>
      <c r="H171" s="146"/>
      <c r="I171" s="146"/>
      <c r="J171" s="50">
        <f>J129</f>
        <v>335.02000000000004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5" customHeight="1" x14ac:dyDescent="0.2">
      <c r="A172" s="104"/>
      <c r="B172" s="80" t="s">
        <v>46</v>
      </c>
      <c r="C172" s="198" t="s">
        <v>166</v>
      </c>
      <c r="D172" s="146"/>
      <c r="E172" s="146"/>
      <c r="F172" s="146"/>
      <c r="G172" s="146"/>
      <c r="H172" s="146"/>
      <c r="I172" s="146"/>
      <c r="J172" s="50">
        <f>J137</f>
        <v>17.579999999999998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5" customHeight="1" x14ac:dyDescent="0.2">
      <c r="A173" s="104"/>
      <c r="B173" s="199" t="s">
        <v>167</v>
      </c>
      <c r="C173" s="146"/>
      <c r="D173" s="146"/>
      <c r="E173" s="146"/>
      <c r="F173" s="146"/>
      <c r="G173" s="146"/>
      <c r="H173" s="146"/>
      <c r="I173" s="175"/>
      <c r="J173" s="53">
        <f>SUM(J168:J172)</f>
        <v>5984.67</v>
      </c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5" customHeight="1" x14ac:dyDescent="0.2">
      <c r="A174" s="104"/>
      <c r="B174" s="81" t="s">
        <v>48</v>
      </c>
      <c r="C174" s="198" t="s">
        <v>168</v>
      </c>
      <c r="D174" s="146"/>
      <c r="E174" s="146"/>
      <c r="F174" s="146"/>
      <c r="G174" s="146"/>
      <c r="H174" s="146"/>
      <c r="I174" s="146"/>
      <c r="J174" s="50">
        <f>J157</f>
        <v>1517.05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5" customHeight="1" x14ac:dyDescent="0.2">
      <c r="A175" s="104"/>
      <c r="B175" s="199" t="s">
        <v>169</v>
      </c>
      <c r="C175" s="146"/>
      <c r="D175" s="146"/>
      <c r="E175" s="146"/>
      <c r="F175" s="146"/>
      <c r="G175" s="146"/>
      <c r="H175" s="146"/>
      <c r="I175" s="175"/>
      <c r="J175" s="53">
        <f>SUM(J173:J174)</f>
        <v>7501.72</v>
      </c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30.75" hidden="1" customHeight="1" x14ac:dyDescent="0.2">
      <c r="A176" s="104"/>
      <c r="B176" s="200" t="s">
        <v>170</v>
      </c>
      <c r="C176" s="146"/>
      <c r="D176" s="146"/>
      <c r="E176" s="146"/>
      <c r="F176" s="146"/>
      <c r="G176" s="146"/>
      <c r="H176" s="146"/>
      <c r="I176" s="146"/>
      <c r="J176" s="14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29.25" hidden="1" customHeight="1" x14ac:dyDescent="0.2">
      <c r="A177" s="104"/>
      <c r="B177" s="193" t="s">
        <v>171</v>
      </c>
      <c r="C177" s="146"/>
      <c r="D177" s="146"/>
      <c r="E177" s="146"/>
      <c r="F177" s="146"/>
      <c r="G177" s="146"/>
      <c r="H177" s="146"/>
      <c r="I177" s="146"/>
      <c r="J177" s="143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63" hidden="1" customHeight="1" x14ac:dyDescent="0.2">
      <c r="A178" s="104"/>
      <c r="B178" s="201" t="s">
        <v>172</v>
      </c>
      <c r="C178" s="143"/>
      <c r="D178" s="195" t="s">
        <v>173</v>
      </c>
      <c r="E178" s="143"/>
      <c r="F178" s="82" t="s">
        <v>174</v>
      </c>
      <c r="G178" s="195" t="s">
        <v>175</v>
      </c>
      <c r="H178" s="143"/>
      <c r="I178" s="83" t="s">
        <v>176</v>
      </c>
      <c r="J178" s="83" t="s">
        <v>177</v>
      </c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4.25" hidden="1" customHeight="1" x14ac:dyDescent="0.2">
      <c r="A179" s="104"/>
      <c r="B179" s="142" t="s">
        <v>178</v>
      </c>
      <c r="C179" s="143"/>
      <c r="D179" s="144" t="s">
        <v>179</v>
      </c>
      <c r="E179" s="143"/>
      <c r="F179" s="84"/>
      <c r="G179" s="144" t="s">
        <v>179</v>
      </c>
      <c r="H179" s="143"/>
      <c r="I179" s="85"/>
      <c r="J179" s="86" t="s">
        <v>179</v>
      </c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5.75" hidden="1" customHeight="1" x14ac:dyDescent="0.2">
      <c r="A180" s="104"/>
      <c r="B180" s="142" t="s">
        <v>180</v>
      </c>
      <c r="C180" s="143"/>
      <c r="D180" s="144" t="s">
        <v>179</v>
      </c>
      <c r="E180" s="143"/>
      <c r="F180" s="84"/>
      <c r="G180" s="144" t="s">
        <v>179</v>
      </c>
      <c r="H180" s="143"/>
      <c r="I180" s="85"/>
      <c r="J180" s="86" t="s">
        <v>179</v>
      </c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 hidden="1" customHeight="1" x14ac:dyDescent="0.2">
      <c r="A181" s="104"/>
      <c r="B181" s="142" t="s">
        <v>181</v>
      </c>
      <c r="C181" s="143"/>
      <c r="D181" s="144" t="s">
        <v>179</v>
      </c>
      <c r="E181" s="143"/>
      <c r="F181" s="86"/>
      <c r="G181" s="144" t="s">
        <v>179</v>
      </c>
      <c r="H181" s="143"/>
      <c r="I181" s="86"/>
      <c r="J181" s="86" t="s">
        <v>179</v>
      </c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 hidden="1" customHeight="1" x14ac:dyDescent="0.2">
      <c r="A182" s="104"/>
      <c r="B182" s="145" t="s">
        <v>182</v>
      </c>
      <c r="C182" s="146"/>
      <c r="D182" s="146"/>
      <c r="E182" s="146"/>
      <c r="F182" s="146"/>
      <c r="G182" s="146"/>
      <c r="H182" s="146"/>
      <c r="I182" s="143"/>
      <c r="J182" s="86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9" hidden="1" customHeight="1" x14ac:dyDescent="0.2">
      <c r="A183" s="104"/>
      <c r="B183" s="192"/>
      <c r="C183" s="146"/>
      <c r="D183" s="146"/>
      <c r="E183" s="146"/>
      <c r="F183" s="146"/>
      <c r="G183" s="146"/>
      <c r="H183" s="146"/>
      <c r="I183" s="146"/>
      <c r="J183" s="143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25.5" hidden="1" customHeight="1" x14ac:dyDescent="0.2">
      <c r="A184" s="104"/>
      <c r="B184" s="193" t="s">
        <v>183</v>
      </c>
      <c r="C184" s="146"/>
      <c r="D184" s="146"/>
      <c r="E184" s="146"/>
      <c r="F184" s="146"/>
      <c r="G184" s="146"/>
      <c r="H184" s="146"/>
      <c r="I184" s="146"/>
      <c r="J184" s="143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21.75" hidden="1" customHeight="1" x14ac:dyDescent="0.2">
      <c r="A185" s="104"/>
      <c r="B185" s="194" t="s">
        <v>184</v>
      </c>
      <c r="C185" s="146"/>
      <c r="D185" s="146"/>
      <c r="E185" s="146"/>
      <c r="F185" s="146"/>
      <c r="G185" s="146"/>
      <c r="H185" s="146"/>
      <c r="I185" s="146"/>
      <c r="J185" s="143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8" hidden="1" customHeight="1" x14ac:dyDescent="0.2">
      <c r="A186" s="104"/>
      <c r="B186" s="195" t="s">
        <v>185</v>
      </c>
      <c r="C186" s="146"/>
      <c r="D186" s="146"/>
      <c r="E186" s="146"/>
      <c r="F186" s="146"/>
      <c r="G186" s="146"/>
      <c r="H186" s="146"/>
      <c r="I186" s="143"/>
      <c r="J186" s="87" t="s">
        <v>186</v>
      </c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 hidden="1" customHeight="1" x14ac:dyDescent="0.2">
      <c r="A187" s="104"/>
      <c r="B187" s="142" t="s">
        <v>187</v>
      </c>
      <c r="C187" s="146"/>
      <c r="D187" s="146"/>
      <c r="E187" s="146"/>
      <c r="F187" s="146"/>
      <c r="G187" s="146"/>
      <c r="H187" s="146"/>
      <c r="I187" s="143"/>
      <c r="J187" s="86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 hidden="1" customHeight="1" x14ac:dyDescent="0.2">
      <c r="A188" s="104"/>
      <c r="B188" s="142" t="s">
        <v>188</v>
      </c>
      <c r="C188" s="146"/>
      <c r="D188" s="146"/>
      <c r="E188" s="146"/>
      <c r="F188" s="146"/>
      <c r="G188" s="146"/>
      <c r="H188" s="146"/>
      <c r="I188" s="143"/>
      <c r="J188" s="86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27" hidden="1" customHeight="1" x14ac:dyDescent="0.2">
      <c r="A189" s="104"/>
      <c r="B189" s="196" t="s">
        <v>189</v>
      </c>
      <c r="C189" s="146"/>
      <c r="D189" s="146"/>
      <c r="E189" s="146"/>
      <c r="F189" s="146"/>
      <c r="G189" s="146"/>
      <c r="H189" s="146"/>
      <c r="I189" s="143"/>
      <c r="J189" s="86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6.75" hidden="1" customHeight="1" x14ac:dyDescent="0.2">
      <c r="A190" s="104"/>
      <c r="B190" s="197"/>
      <c r="C190" s="146"/>
      <c r="D190" s="146"/>
      <c r="E190" s="146"/>
      <c r="F190" s="146"/>
      <c r="G190" s="146"/>
      <c r="H190" s="146"/>
      <c r="I190" s="146"/>
      <c r="J190" s="143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5.75" hidden="1" customHeight="1" x14ac:dyDescent="0.2">
      <c r="A191" s="104"/>
      <c r="B191" s="142" t="s">
        <v>190</v>
      </c>
      <c r="C191" s="146"/>
      <c r="D191" s="146"/>
      <c r="E191" s="146"/>
      <c r="F191" s="146"/>
      <c r="G191" s="146"/>
      <c r="H191" s="146"/>
      <c r="I191" s="146"/>
      <c r="J191" s="143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7.5" hidden="1" customHeight="1" x14ac:dyDescent="0.2">
      <c r="A192" s="104"/>
      <c r="B192" s="185"/>
      <c r="C192" s="146"/>
      <c r="D192" s="146"/>
      <c r="E192" s="146"/>
      <c r="F192" s="146"/>
      <c r="G192" s="146"/>
      <c r="H192" s="146"/>
      <c r="I192" s="146"/>
      <c r="J192" s="143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5" hidden="1" customHeight="1" x14ac:dyDescent="0.2">
      <c r="A193" s="104"/>
      <c r="B193" s="88"/>
      <c r="C193" s="88"/>
      <c r="D193" s="88"/>
      <c r="E193" s="88"/>
      <c r="F193" s="88"/>
      <c r="G193" s="88"/>
      <c r="H193" s="88"/>
      <c r="I193" s="89"/>
      <c r="J193" s="90"/>
      <c r="K193" s="6"/>
      <c r="L193" s="1"/>
      <c r="M193" s="6"/>
      <c r="N193" s="9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6.75" customHeight="1" x14ac:dyDescent="0.2">
      <c r="A194" s="104"/>
      <c r="B194" s="186"/>
      <c r="C194" s="146"/>
      <c r="D194" s="146"/>
      <c r="E194" s="146"/>
      <c r="F194" s="146"/>
      <c r="G194" s="146"/>
      <c r="H194" s="146"/>
      <c r="I194" s="146"/>
      <c r="J194" s="143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ht="15" customHeight="1" x14ac:dyDescent="0.2">
      <c r="A195" s="104"/>
      <c r="B195" s="187" t="s">
        <v>191</v>
      </c>
      <c r="C195" s="146"/>
      <c r="D195" s="146"/>
      <c r="E195" s="146"/>
      <c r="F195" s="146"/>
      <c r="G195" s="146"/>
      <c r="H195" s="146"/>
      <c r="I195" s="146"/>
      <c r="J195" s="143"/>
      <c r="K195" s="6"/>
      <c r="L195" s="1"/>
      <c r="M195" s="6"/>
      <c r="N195" s="9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 ht="15" customHeight="1" x14ac:dyDescent="0.2">
      <c r="A196" s="104"/>
      <c r="B196" s="188" t="s">
        <v>192</v>
      </c>
      <c r="C196" s="181"/>
      <c r="D196" s="181"/>
      <c r="E196" s="181"/>
      <c r="F196" s="181"/>
      <c r="G196" s="181"/>
      <c r="H196" s="182"/>
      <c r="I196" s="189" t="s">
        <v>193</v>
      </c>
      <c r="J196" s="182"/>
      <c r="K196" s="6"/>
      <c r="L196" s="1"/>
      <c r="M196" s="6"/>
      <c r="N196" s="9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 ht="15" customHeight="1" x14ac:dyDescent="0.2">
      <c r="A197" s="104"/>
      <c r="B197" s="183"/>
      <c r="C197" s="184"/>
      <c r="D197" s="184"/>
      <c r="E197" s="184"/>
      <c r="F197" s="184"/>
      <c r="G197" s="184"/>
      <c r="H197" s="168"/>
      <c r="I197" s="183"/>
      <c r="J197" s="168"/>
      <c r="K197" s="6"/>
      <c r="L197" s="1"/>
      <c r="M197" s="6"/>
      <c r="N197" s="9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 ht="15" customHeight="1" x14ac:dyDescent="0.25">
      <c r="A198" s="104"/>
      <c r="B198" s="237" t="str">
        <f>I19</f>
        <v xml:space="preserve">Serviço de Direção Veicular (Motorista)   </v>
      </c>
      <c r="C198" s="146"/>
      <c r="D198" s="146"/>
      <c r="E198" s="146"/>
      <c r="F198" s="146"/>
      <c r="G198" s="146"/>
      <c r="H198" s="143"/>
      <c r="I198" s="190">
        <f>J14</f>
        <v>1</v>
      </c>
      <c r="J198" s="143"/>
      <c r="K198" s="6"/>
      <c r="L198" s="1"/>
      <c r="M198" s="6"/>
      <c r="N198" s="9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 ht="6.75" customHeight="1" x14ac:dyDescent="0.2">
      <c r="A199" s="104"/>
      <c r="B199" s="186"/>
      <c r="C199" s="146"/>
      <c r="D199" s="146"/>
      <c r="E199" s="146"/>
      <c r="F199" s="146"/>
      <c r="G199" s="146"/>
      <c r="H199" s="146"/>
      <c r="I199" s="146"/>
      <c r="J199" s="143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 ht="18.75" customHeight="1" x14ac:dyDescent="0.2">
      <c r="A200" s="104"/>
      <c r="B200" s="153" t="s">
        <v>195</v>
      </c>
      <c r="C200" s="146"/>
      <c r="D200" s="146"/>
      <c r="E200" s="146"/>
      <c r="F200" s="146"/>
      <c r="G200" s="143"/>
      <c r="H200" s="191">
        <f>J175*I198</f>
        <v>7501.72</v>
      </c>
      <c r="I200" s="146"/>
      <c r="J200" s="143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 ht="8.25" hidden="1" customHeight="1" x14ac:dyDescent="0.25">
      <c r="A201" s="104"/>
      <c r="B201" s="161"/>
      <c r="C201" s="162"/>
      <c r="D201" s="162"/>
      <c r="E201" s="162"/>
      <c r="F201" s="162"/>
      <c r="G201" s="162"/>
      <c r="H201" s="162"/>
      <c r="I201" s="162"/>
      <c r="J201" s="163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 ht="19.5" hidden="1" customHeight="1" x14ac:dyDescent="0.2">
      <c r="A202" s="104"/>
      <c r="B202" s="173" t="s">
        <v>196</v>
      </c>
      <c r="C202" s="146"/>
      <c r="D202" s="146"/>
      <c r="E202" s="146"/>
      <c r="F202" s="146"/>
      <c r="G202" s="143"/>
      <c r="H202" s="164"/>
      <c r="I202" s="146"/>
      <c r="J202" s="143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 ht="8.25" hidden="1" customHeight="1" x14ac:dyDescent="0.2">
      <c r="A203" s="104"/>
      <c r="B203" s="174"/>
      <c r="C203" s="146"/>
      <c r="D203" s="146"/>
      <c r="E203" s="146"/>
      <c r="F203" s="146"/>
      <c r="G203" s="146"/>
      <c r="H203" s="146"/>
      <c r="I203" s="146"/>
      <c r="J203" s="175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 ht="31.5" hidden="1" customHeight="1" x14ac:dyDescent="0.2">
      <c r="A204" s="104"/>
      <c r="B204" s="173" t="s">
        <v>331</v>
      </c>
      <c r="C204" s="146"/>
      <c r="D204" s="146"/>
      <c r="E204" s="146"/>
      <c r="F204" s="146"/>
      <c r="G204" s="143"/>
      <c r="H204" s="176"/>
      <c r="I204" s="146"/>
      <c r="J204" s="143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 ht="8.25" customHeight="1" x14ac:dyDescent="0.2">
      <c r="A205" s="104"/>
      <c r="B205" s="177"/>
      <c r="C205" s="146"/>
      <c r="D205" s="146"/>
      <c r="E205" s="146"/>
      <c r="F205" s="146"/>
      <c r="G205" s="146"/>
      <c r="H205" s="146"/>
      <c r="I205" s="146"/>
      <c r="J205" s="143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 ht="12" customHeight="1" x14ac:dyDescent="0.2">
      <c r="A206" s="104"/>
      <c r="B206" s="178" t="s">
        <v>332</v>
      </c>
      <c r="C206" s="162"/>
      <c r="D206" s="162"/>
      <c r="E206" s="162"/>
      <c r="F206" s="162"/>
      <c r="G206" s="162"/>
      <c r="H206" s="162"/>
      <c r="I206" s="162"/>
      <c r="J206" s="179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 ht="12" customHeight="1" x14ac:dyDescent="0.2">
      <c r="A207" s="104"/>
      <c r="B207" s="92"/>
      <c r="C207" s="1"/>
      <c r="D207" s="1"/>
      <c r="E207" s="1"/>
      <c r="F207" s="1"/>
      <c r="G207" s="1"/>
      <c r="H207" s="1"/>
      <c r="I207" s="1"/>
      <c r="J207" s="93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 ht="12" customHeight="1" x14ac:dyDescent="0.2">
      <c r="A208" s="104"/>
      <c r="B208" s="180" t="s">
        <v>199</v>
      </c>
      <c r="C208" s="181"/>
      <c r="D208" s="181"/>
      <c r="E208" s="182"/>
      <c r="F208" s="165" t="s">
        <v>200</v>
      </c>
      <c r="G208" s="167" t="s">
        <v>201</v>
      </c>
      <c r="H208" s="169" t="s">
        <v>202</v>
      </c>
      <c r="I208" s="143"/>
      <c r="J208" s="170" t="s">
        <v>203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 ht="12" customHeight="1" x14ac:dyDescent="0.2">
      <c r="A209" s="104"/>
      <c r="B209" s="183"/>
      <c r="C209" s="184"/>
      <c r="D209" s="184"/>
      <c r="E209" s="168"/>
      <c r="F209" s="166"/>
      <c r="G209" s="168"/>
      <c r="H209" s="64" t="s">
        <v>204</v>
      </c>
      <c r="I209" s="64" t="s">
        <v>205</v>
      </c>
      <c r="J209" s="166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 ht="12" customHeight="1" x14ac:dyDescent="0.2">
      <c r="A210" s="104"/>
      <c r="B210" s="171" t="s">
        <v>206</v>
      </c>
      <c r="C210" s="146"/>
      <c r="D210" s="146"/>
      <c r="E210" s="143"/>
      <c r="F210" s="94" t="s">
        <v>207</v>
      </c>
      <c r="G210" s="95">
        <v>2</v>
      </c>
      <c r="H210" s="140">
        <v>41.79</v>
      </c>
      <c r="I210" s="97">
        <f t="shared" ref="I210:I211" si="5">H210*G210</f>
        <v>83.58</v>
      </c>
      <c r="J210" s="98">
        <f t="shared" ref="J210:J211" si="6">ROUND(I210/12,2)</f>
        <v>6.97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 ht="12" customHeight="1" x14ac:dyDescent="0.2">
      <c r="A211" s="104"/>
      <c r="B211" s="171" t="s">
        <v>208</v>
      </c>
      <c r="C211" s="146"/>
      <c r="D211" s="146"/>
      <c r="E211" s="143"/>
      <c r="F211" s="94" t="s">
        <v>207</v>
      </c>
      <c r="G211" s="95">
        <v>4</v>
      </c>
      <c r="H211" s="140">
        <v>31.83</v>
      </c>
      <c r="I211" s="97">
        <f t="shared" si="5"/>
        <v>127.32</v>
      </c>
      <c r="J211" s="98">
        <f t="shared" si="6"/>
        <v>10.61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 ht="12" customHeight="1" x14ac:dyDescent="0.2">
      <c r="A212" s="104"/>
      <c r="B212" s="172" t="s">
        <v>209</v>
      </c>
      <c r="C212" s="146"/>
      <c r="D212" s="146"/>
      <c r="E212" s="143"/>
      <c r="F212" s="99"/>
      <c r="G212" s="100"/>
      <c r="H212" s="101"/>
      <c r="I212" s="102">
        <f t="shared" ref="I212:J212" si="7">SUM(I210:I211)</f>
        <v>210.89999999999998</v>
      </c>
      <c r="J212" s="102">
        <f t="shared" si="7"/>
        <v>17.579999999999998</v>
      </c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 ht="12" customHeight="1" x14ac:dyDescent="0.2">
      <c r="A213" s="104"/>
      <c r="B213" s="103"/>
      <c r="C213" s="104"/>
      <c r="D213" s="104"/>
      <c r="E213" s="104"/>
      <c r="F213" s="104"/>
      <c r="G213" s="104"/>
      <c r="H213" s="104"/>
      <c r="I213" s="104"/>
      <c r="J213" s="105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 ht="12" customHeight="1" x14ac:dyDescent="0.2">
      <c r="A214" s="104"/>
      <c r="B214" s="141" t="s">
        <v>333</v>
      </c>
      <c r="C214" s="107"/>
      <c r="D214" s="107"/>
      <c r="E214" s="107"/>
      <c r="F214" s="107"/>
      <c r="G214" s="107"/>
      <c r="H214" s="107"/>
      <c r="I214" s="107"/>
      <c r="J214" s="108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 ht="12" customHeight="1" x14ac:dyDescent="0.2">
      <c r="A215" s="104"/>
      <c r="B215" s="109"/>
      <c r="C215" s="110"/>
      <c r="D215" s="110"/>
      <c r="E215" s="110"/>
      <c r="F215" s="110"/>
      <c r="G215" s="110"/>
      <c r="H215" s="110"/>
      <c r="I215" s="110"/>
      <c r="J215" s="11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 ht="12" customHeight="1" x14ac:dyDescent="0.2">
      <c r="A216" s="104"/>
      <c r="B216" s="1"/>
      <c r="C216" s="1"/>
      <c r="D216" s="1"/>
      <c r="E216" s="1"/>
      <c r="F216" s="1"/>
      <c r="G216" s="1"/>
      <c r="H216" s="1"/>
      <c r="I216" s="1"/>
      <c r="J216" s="2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 ht="12" customHeight="1" x14ac:dyDescent="0.2">
      <c r="A217" s="104"/>
      <c r="B217" s="1"/>
      <c r="C217" s="1"/>
      <c r="D217" s="1"/>
      <c r="E217" s="1"/>
      <c r="F217" s="1"/>
      <c r="G217" s="1"/>
      <c r="H217" s="1"/>
      <c r="I217" s="1"/>
      <c r="J217" s="2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 ht="12" customHeight="1" x14ac:dyDescent="0.2">
      <c r="A218" s="104"/>
      <c r="B218" s="1"/>
      <c r="C218" s="1"/>
      <c r="D218" s="1"/>
      <c r="E218" s="1"/>
      <c r="F218" s="1"/>
      <c r="G218" s="1"/>
      <c r="H218" s="1"/>
      <c r="I218" s="1"/>
      <c r="J218" s="2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 ht="12" customHeight="1" x14ac:dyDescent="0.2">
      <c r="A219" s="104"/>
      <c r="B219" s="1"/>
      <c r="C219" s="1"/>
      <c r="D219" s="1"/>
      <c r="E219" s="1"/>
      <c r="F219" s="1"/>
      <c r="G219" s="1"/>
      <c r="H219" s="1"/>
      <c r="I219" s="1"/>
      <c r="J219" s="2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 ht="12" customHeight="1" x14ac:dyDescent="0.2">
      <c r="A220" s="104"/>
      <c r="B220" s="1"/>
      <c r="C220" s="1"/>
      <c r="D220" s="1"/>
      <c r="E220" s="1"/>
      <c r="F220" s="1"/>
      <c r="G220" s="1"/>
      <c r="H220" s="1"/>
      <c r="I220" s="1"/>
      <c r="J220" s="2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 ht="12" customHeight="1" x14ac:dyDescent="0.2">
      <c r="A221" s="104"/>
      <c r="B221" s="1"/>
      <c r="C221" s="1"/>
      <c r="D221" s="1"/>
      <c r="E221" s="1"/>
      <c r="F221" s="1"/>
      <c r="G221" s="1"/>
      <c r="H221" s="1"/>
      <c r="I221" s="1"/>
      <c r="J221" s="2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 ht="12" customHeight="1" x14ac:dyDescent="0.2">
      <c r="A222" s="104"/>
      <c r="B222" s="1"/>
      <c r="C222" s="1"/>
      <c r="D222" s="1"/>
      <c r="E222" s="1"/>
      <c r="F222" s="1"/>
      <c r="G222" s="1"/>
      <c r="H222" s="1"/>
      <c r="I222" s="1"/>
      <c r="J222" s="2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 ht="12" customHeight="1" x14ac:dyDescent="0.2">
      <c r="A223" s="104"/>
      <c r="B223" s="1"/>
      <c r="C223" s="1"/>
      <c r="D223" s="1"/>
      <c r="E223" s="1"/>
      <c r="F223" s="1"/>
      <c r="G223" s="1"/>
      <c r="H223" s="1"/>
      <c r="I223" s="1"/>
      <c r="J223" s="2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 ht="12" customHeight="1" x14ac:dyDescent="0.2">
      <c r="A224" s="104"/>
      <c r="B224" s="1"/>
      <c r="C224" s="1"/>
      <c r="D224" s="1"/>
      <c r="E224" s="1"/>
      <c r="F224" s="1"/>
      <c r="G224" s="1"/>
      <c r="H224" s="1"/>
      <c r="I224" s="1"/>
      <c r="J224" s="2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 ht="12" customHeight="1" x14ac:dyDescent="0.2">
      <c r="A225" s="104"/>
      <c r="B225" s="1"/>
      <c r="C225" s="1"/>
      <c r="D225" s="1"/>
      <c r="E225" s="1"/>
      <c r="F225" s="1"/>
      <c r="G225" s="1"/>
      <c r="H225" s="1"/>
      <c r="I225" s="1"/>
      <c r="J225" s="2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 ht="12" customHeight="1" x14ac:dyDescent="0.2">
      <c r="A226" s="104"/>
      <c r="B226" s="1"/>
      <c r="C226" s="1"/>
      <c r="D226" s="1"/>
      <c r="E226" s="1"/>
      <c r="F226" s="1"/>
      <c r="G226" s="1"/>
      <c r="H226" s="1"/>
      <c r="I226" s="1"/>
      <c r="J226" s="2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 ht="12" customHeight="1" x14ac:dyDescent="0.2">
      <c r="A227" s="104"/>
      <c r="B227" s="1"/>
      <c r="C227" s="1"/>
      <c r="D227" s="1"/>
      <c r="E227" s="1"/>
      <c r="F227" s="1"/>
      <c r="G227" s="1"/>
      <c r="H227" s="1"/>
      <c r="I227" s="1"/>
      <c r="J227" s="2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 ht="12" customHeight="1" x14ac:dyDescent="0.2">
      <c r="A228" s="104"/>
      <c r="B228" s="1"/>
      <c r="C228" s="1"/>
      <c r="D228" s="1"/>
      <c r="E228" s="1"/>
      <c r="F228" s="1"/>
      <c r="G228" s="1"/>
      <c r="H228" s="1"/>
      <c r="I228" s="1"/>
      <c r="J228" s="2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 ht="12" customHeight="1" x14ac:dyDescent="0.2">
      <c r="A229" s="104"/>
      <c r="B229" s="1"/>
      <c r="C229" s="1"/>
      <c r="D229" s="1"/>
      <c r="E229" s="1"/>
      <c r="F229" s="1"/>
      <c r="G229" s="1"/>
      <c r="H229" s="1"/>
      <c r="I229" s="1"/>
      <c r="J229" s="2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 ht="12" customHeight="1" x14ac:dyDescent="0.2">
      <c r="A230" s="104"/>
      <c r="B230" s="1"/>
      <c r="C230" s="1"/>
      <c r="D230" s="1"/>
      <c r="E230" s="1"/>
      <c r="F230" s="1"/>
      <c r="G230" s="1"/>
      <c r="H230" s="1"/>
      <c r="I230" s="1"/>
      <c r="J230" s="2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 ht="12" customHeight="1" x14ac:dyDescent="0.2">
      <c r="A231" s="104"/>
      <c r="B231" s="1"/>
      <c r="C231" s="1"/>
      <c r="D231" s="1"/>
      <c r="E231" s="1"/>
      <c r="F231" s="1"/>
      <c r="G231" s="1"/>
      <c r="H231" s="1"/>
      <c r="I231" s="1"/>
      <c r="J231" s="2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 ht="12" customHeight="1" x14ac:dyDescent="0.2">
      <c r="A232" s="104"/>
      <c r="B232" s="1"/>
      <c r="C232" s="1"/>
      <c r="D232" s="1"/>
      <c r="E232" s="1"/>
      <c r="F232" s="1"/>
      <c r="G232" s="1"/>
      <c r="H232" s="1"/>
      <c r="I232" s="1"/>
      <c r="J232" s="2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 ht="12" customHeight="1" x14ac:dyDescent="0.2">
      <c r="A233" s="104"/>
      <c r="B233" s="1"/>
      <c r="C233" s="1"/>
      <c r="D233" s="1"/>
      <c r="E233" s="1"/>
      <c r="F233" s="1"/>
      <c r="G233" s="1"/>
      <c r="H233" s="1"/>
      <c r="I233" s="1"/>
      <c r="J233" s="2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 ht="12" customHeight="1" x14ac:dyDescent="0.2">
      <c r="A234" s="104"/>
      <c r="B234" s="1"/>
      <c r="C234" s="1"/>
      <c r="D234" s="1"/>
      <c r="E234" s="1"/>
      <c r="F234" s="1"/>
      <c r="G234" s="1"/>
      <c r="H234" s="1"/>
      <c r="I234" s="1"/>
      <c r="J234" s="2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 ht="12" customHeight="1" x14ac:dyDescent="0.2">
      <c r="A235" s="104"/>
      <c r="B235" s="1"/>
      <c r="C235" s="1"/>
      <c r="D235" s="1"/>
      <c r="E235" s="1"/>
      <c r="F235" s="1"/>
      <c r="G235" s="1"/>
      <c r="H235" s="1"/>
      <c r="I235" s="1"/>
      <c r="J235" s="2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 ht="12" customHeight="1" x14ac:dyDescent="0.2">
      <c r="A236" s="104"/>
      <c r="B236" s="1"/>
      <c r="C236" s="1"/>
      <c r="D236" s="1"/>
      <c r="E236" s="1"/>
      <c r="F236" s="1"/>
      <c r="G236" s="1"/>
      <c r="H236" s="1"/>
      <c r="I236" s="1"/>
      <c r="J236" s="2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 ht="12" customHeight="1" x14ac:dyDescent="0.2">
      <c r="A237" s="104"/>
      <c r="B237" s="1"/>
      <c r="C237" s="1"/>
      <c r="D237" s="1"/>
      <c r="E237" s="1"/>
      <c r="F237" s="1"/>
      <c r="G237" s="1"/>
      <c r="H237" s="1"/>
      <c r="I237" s="1"/>
      <c r="J237" s="2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 ht="12" customHeight="1" x14ac:dyDescent="0.2">
      <c r="A238" s="104"/>
      <c r="B238" s="1"/>
      <c r="C238" s="1"/>
      <c r="D238" s="1"/>
      <c r="E238" s="1"/>
      <c r="F238" s="1"/>
      <c r="G238" s="1"/>
      <c r="H238" s="1"/>
      <c r="I238" s="1"/>
      <c r="J238" s="2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 ht="12" customHeight="1" x14ac:dyDescent="0.2">
      <c r="A239" s="104"/>
      <c r="B239" s="1"/>
      <c r="C239" s="1"/>
      <c r="D239" s="1"/>
      <c r="E239" s="1"/>
      <c r="F239" s="1"/>
      <c r="G239" s="1"/>
      <c r="H239" s="1"/>
      <c r="I239" s="1"/>
      <c r="J239" s="2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 ht="12" customHeight="1" x14ac:dyDescent="0.2">
      <c r="A240" s="104"/>
      <c r="B240" s="1"/>
      <c r="C240" s="1"/>
      <c r="D240" s="1"/>
      <c r="E240" s="1"/>
      <c r="F240" s="1"/>
      <c r="G240" s="1"/>
      <c r="H240" s="1"/>
      <c r="I240" s="1"/>
      <c r="J240" s="2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 ht="12" customHeight="1" x14ac:dyDescent="0.2">
      <c r="A241" s="104"/>
      <c r="B241" s="1"/>
      <c r="C241" s="1"/>
      <c r="D241" s="1"/>
      <c r="E241" s="1"/>
      <c r="F241" s="1"/>
      <c r="G241" s="1"/>
      <c r="H241" s="1"/>
      <c r="I241" s="1"/>
      <c r="J241" s="2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 ht="12" customHeight="1" x14ac:dyDescent="0.2">
      <c r="A242" s="104"/>
      <c r="B242" s="1"/>
      <c r="C242" s="1"/>
      <c r="D242" s="1"/>
      <c r="E242" s="1"/>
      <c r="F242" s="1"/>
      <c r="G242" s="1"/>
      <c r="H242" s="1"/>
      <c r="I242" s="1"/>
      <c r="J242" s="2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 ht="12" customHeight="1" x14ac:dyDescent="0.2">
      <c r="A243" s="104"/>
      <c r="B243" s="1"/>
      <c r="C243" s="1"/>
      <c r="D243" s="1"/>
      <c r="E243" s="1"/>
      <c r="F243" s="1"/>
      <c r="G243" s="1"/>
      <c r="H243" s="1"/>
      <c r="I243" s="1"/>
      <c r="J243" s="2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 ht="12" customHeight="1" x14ac:dyDescent="0.2">
      <c r="A244" s="104"/>
      <c r="B244" s="1"/>
      <c r="C244" s="1"/>
      <c r="D244" s="1"/>
      <c r="E244" s="1"/>
      <c r="F244" s="1"/>
      <c r="G244" s="1"/>
      <c r="H244" s="1"/>
      <c r="I244" s="1"/>
      <c r="J244" s="2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 ht="12" customHeight="1" x14ac:dyDescent="0.2">
      <c r="A245" s="104"/>
      <c r="B245" s="1"/>
      <c r="C245" s="1"/>
      <c r="D245" s="1"/>
      <c r="E245" s="1"/>
      <c r="F245" s="1"/>
      <c r="G245" s="1"/>
      <c r="H245" s="1"/>
      <c r="I245" s="1"/>
      <c r="J245" s="2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 ht="12" customHeight="1" x14ac:dyDescent="0.2">
      <c r="A246" s="104"/>
      <c r="B246" s="1"/>
      <c r="C246" s="1"/>
      <c r="D246" s="1"/>
      <c r="E246" s="1"/>
      <c r="F246" s="1"/>
      <c r="G246" s="1"/>
      <c r="H246" s="1"/>
      <c r="I246" s="1"/>
      <c r="J246" s="2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 ht="12" customHeight="1" x14ac:dyDescent="0.2">
      <c r="A247" s="104"/>
      <c r="B247" s="1"/>
      <c r="C247" s="1"/>
      <c r="D247" s="1"/>
      <c r="E247" s="1"/>
      <c r="F247" s="1"/>
      <c r="G247" s="1"/>
      <c r="H247" s="1"/>
      <c r="I247" s="1"/>
      <c r="J247" s="2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 ht="12" customHeight="1" x14ac:dyDescent="0.2">
      <c r="A248" s="104"/>
      <c r="B248" s="1"/>
      <c r="C248" s="1"/>
      <c r="D248" s="1"/>
      <c r="E248" s="1"/>
      <c r="F248" s="1"/>
      <c r="G248" s="1"/>
      <c r="H248" s="1"/>
      <c r="I248" s="1"/>
      <c r="J248" s="2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 ht="12" customHeight="1" x14ac:dyDescent="0.2">
      <c r="A249" s="104"/>
      <c r="B249" s="1"/>
      <c r="C249" s="1"/>
      <c r="D249" s="1"/>
      <c r="E249" s="1"/>
      <c r="F249" s="1"/>
      <c r="G249" s="1"/>
      <c r="H249" s="1"/>
      <c r="I249" s="1"/>
      <c r="J249" s="2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 ht="12" customHeight="1" x14ac:dyDescent="0.2">
      <c r="A250" s="104"/>
      <c r="B250" s="1"/>
      <c r="C250" s="1"/>
      <c r="D250" s="1"/>
      <c r="E250" s="1"/>
      <c r="F250" s="1"/>
      <c r="G250" s="1"/>
      <c r="H250" s="1"/>
      <c r="I250" s="1"/>
      <c r="J250" s="2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 ht="12" customHeight="1" x14ac:dyDescent="0.2">
      <c r="A251" s="104"/>
      <c r="B251" s="1"/>
      <c r="C251" s="1"/>
      <c r="D251" s="1"/>
      <c r="E251" s="1"/>
      <c r="F251" s="1"/>
      <c r="G251" s="1"/>
      <c r="H251" s="1"/>
      <c r="I251" s="1"/>
      <c r="J251" s="2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 ht="12" customHeight="1" x14ac:dyDescent="0.2">
      <c r="A252" s="104"/>
      <c r="B252" s="1"/>
      <c r="C252" s="1"/>
      <c r="D252" s="1"/>
      <c r="E252" s="1"/>
      <c r="F252" s="1"/>
      <c r="G252" s="1"/>
      <c r="H252" s="1"/>
      <c r="I252" s="1"/>
      <c r="J252" s="2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 ht="12" customHeight="1" x14ac:dyDescent="0.2">
      <c r="A253" s="104"/>
      <c r="B253" s="1"/>
      <c r="C253" s="1"/>
      <c r="D253" s="1"/>
      <c r="E253" s="1"/>
      <c r="F253" s="1"/>
      <c r="G253" s="1"/>
      <c r="H253" s="1"/>
      <c r="I253" s="1"/>
      <c r="J253" s="2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 ht="12" customHeight="1" x14ac:dyDescent="0.2">
      <c r="A254" s="104"/>
      <c r="B254" s="1"/>
      <c r="C254" s="1"/>
      <c r="D254" s="1"/>
      <c r="E254" s="1"/>
      <c r="F254" s="1"/>
      <c r="G254" s="1"/>
      <c r="H254" s="1"/>
      <c r="I254" s="1"/>
      <c r="J254" s="2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 ht="12" customHeight="1" x14ac:dyDescent="0.2">
      <c r="A255" s="104"/>
      <c r="B255" s="1"/>
      <c r="C255" s="1"/>
      <c r="D255" s="1"/>
      <c r="E255" s="1"/>
      <c r="F255" s="1"/>
      <c r="G255" s="1"/>
      <c r="H255" s="1"/>
      <c r="I255" s="1"/>
      <c r="J255" s="2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 ht="12" customHeight="1" x14ac:dyDescent="0.2">
      <c r="A256" s="104"/>
      <c r="B256" s="1"/>
      <c r="C256" s="1"/>
      <c r="D256" s="1"/>
      <c r="E256" s="1"/>
      <c r="F256" s="1"/>
      <c r="G256" s="1"/>
      <c r="H256" s="1"/>
      <c r="I256" s="1"/>
      <c r="J256" s="2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 ht="12" customHeight="1" x14ac:dyDescent="0.2">
      <c r="A257" s="104"/>
      <c r="B257" s="1"/>
      <c r="C257" s="1"/>
      <c r="D257" s="1"/>
      <c r="E257" s="1"/>
      <c r="F257" s="1"/>
      <c r="G257" s="1"/>
      <c r="H257" s="1"/>
      <c r="I257" s="1"/>
      <c r="J257" s="2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 ht="12" customHeight="1" x14ac:dyDescent="0.2">
      <c r="A258" s="104"/>
      <c r="B258" s="1"/>
      <c r="C258" s="1"/>
      <c r="D258" s="1"/>
      <c r="E258" s="1"/>
      <c r="F258" s="1"/>
      <c r="G258" s="1"/>
      <c r="H258" s="1"/>
      <c r="I258" s="1"/>
      <c r="J258" s="2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 ht="12" customHeight="1" x14ac:dyDescent="0.2">
      <c r="A259" s="104"/>
      <c r="B259" s="1"/>
      <c r="C259" s="1"/>
      <c r="D259" s="1"/>
      <c r="E259" s="1"/>
      <c r="F259" s="1"/>
      <c r="G259" s="1"/>
      <c r="H259" s="1"/>
      <c r="I259" s="1"/>
      <c r="J259" s="2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 ht="12" customHeight="1" x14ac:dyDescent="0.2">
      <c r="A260" s="104"/>
      <c r="B260" s="1"/>
      <c r="C260" s="1"/>
      <c r="D260" s="1"/>
      <c r="E260" s="1"/>
      <c r="F260" s="1"/>
      <c r="G260" s="1"/>
      <c r="H260" s="1"/>
      <c r="I260" s="1"/>
      <c r="J260" s="2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 ht="12" customHeight="1" x14ac:dyDescent="0.2">
      <c r="A261" s="104"/>
      <c r="B261" s="1"/>
      <c r="C261" s="1"/>
      <c r="D261" s="1"/>
      <c r="E261" s="1"/>
      <c r="F261" s="1"/>
      <c r="G261" s="1"/>
      <c r="H261" s="1"/>
      <c r="I261" s="1"/>
      <c r="J261" s="2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 ht="12" customHeight="1" x14ac:dyDescent="0.2">
      <c r="A262" s="104"/>
      <c r="B262" s="1"/>
      <c r="C262" s="1"/>
      <c r="D262" s="1"/>
      <c r="E262" s="1"/>
      <c r="F262" s="1"/>
      <c r="G262" s="1"/>
      <c r="H262" s="1"/>
      <c r="I262" s="1"/>
      <c r="J262" s="2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 ht="12" customHeight="1" x14ac:dyDescent="0.2">
      <c r="A263" s="104"/>
      <c r="B263" s="1"/>
      <c r="C263" s="1"/>
      <c r="D263" s="1"/>
      <c r="E263" s="1"/>
      <c r="F263" s="1"/>
      <c r="G263" s="1"/>
      <c r="H263" s="1"/>
      <c r="I263" s="1"/>
      <c r="J263" s="2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 ht="12" customHeight="1" x14ac:dyDescent="0.2">
      <c r="A264" s="104"/>
      <c r="B264" s="1"/>
      <c r="C264" s="1"/>
      <c r="D264" s="1"/>
      <c r="E264" s="1"/>
      <c r="F264" s="1"/>
      <c r="G264" s="1"/>
      <c r="H264" s="1"/>
      <c r="I264" s="1"/>
      <c r="J264" s="2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 ht="12" customHeight="1" x14ac:dyDescent="0.2">
      <c r="A265" s="104"/>
      <c r="B265" s="1"/>
      <c r="C265" s="1"/>
      <c r="D265" s="1"/>
      <c r="E265" s="1"/>
      <c r="F265" s="1"/>
      <c r="G265" s="1"/>
      <c r="H265" s="1"/>
      <c r="I265" s="1"/>
      <c r="J265" s="2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 ht="12" customHeight="1" x14ac:dyDescent="0.2">
      <c r="A266" s="104"/>
      <c r="B266" s="1"/>
      <c r="C266" s="1"/>
      <c r="D266" s="1"/>
      <c r="E266" s="1"/>
      <c r="F266" s="1"/>
      <c r="G266" s="1"/>
      <c r="H266" s="1"/>
      <c r="I266" s="1"/>
      <c r="J266" s="2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 ht="12" customHeight="1" x14ac:dyDescent="0.2">
      <c r="A267" s="104"/>
      <c r="B267" s="1"/>
      <c r="C267" s="1"/>
      <c r="D267" s="1"/>
      <c r="E267" s="1"/>
      <c r="F267" s="1"/>
      <c r="G267" s="1"/>
      <c r="H267" s="1"/>
      <c r="I267" s="1"/>
      <c r="J267" s="2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 ht="12" customHeight="1" x14ac:dyDescent="0.2">
      <c r="A268" s="104"/>
      <c r="B268" s="1"/>
      <c r="C268" s="1"/>
      <c r="D268" s="1"/>
      <c r="E268" s="1"/>
      <c r="F268" s="1"/>
      <c r="G268" s="1"/>
      <c r="H268" s="1"/>
      <c r="I268" s="1"/>
      <c r="J268" s="2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 ht="12" customHeight="1" x14ac:dyDescent="0.2">
      <c r="A269" s="104"/>
      <c r="B269" s="1"/>
      <c r="C269" s="1"/>
      <c r="D269" s="1"/>
      <c r="E269" s="1"/>
      <c r="F269" s="1"/>
      <c r="G269" s="1"/>
      <c r="H269" s="1"/>
      <c r="I269" s="1"/>
      <c r="J269" s="2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 ht="12" customHeight="1" x14ac:dyDescent="0.2">
      <c r="A270" s="104"/>
      <c r="B270" s="1"/>
      <c r="C270" s="1"/>
      <c r="D270" s="1"/>
      <c r="E270" s="1"/>
      <c r="F270" s="1"/>
      <c r="G270" s="1"/>
      <c r="H270" s="1"/>
      <c r="I270" s="1"/>
      <c r="J270" s="2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 ht="12" customHeight="1" x14ac:dyDescent="0.2">
      <c r="A271" s="104"/>
      <c r="B271" s="1"/>
      <c r="C271" s="1"/>
      <c r="D271" s="1"/>
      <c r="E271" s="1"/>
      <c r="F271" s="1"/>
      <c r="G271" s="1"/>
      <c r="H271" s="1"/>
      <c r="I271" s="1"/>
      <c r="J271" s="2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 ht="12" customHeight="1" x14ac:dyDescent="0.2">
      <c r="A272" s="104"/>
      <c r="B272" s="1"/>
      <c r="C272" s="1"/>
      <c r="D272" s="1"/>
      <c r="E272" s="1"/>
      <c r="F272" s="1"/>
      <c r="G272" s="1"/>
      <c r="H272" s="1"/>
      <c r="I272" s="1"/>
      <c r="J272" s="2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 ht="12" customHeight="1" x14ac:dyDescent="0.2">
      <c r="A273" s="104"/>
      <c r="B273" s="1"/>
      <c r="C273" s="1"/>
      <c r="D273" s="1"/>
      <c r="E273" s="1"/>
      <c r="F273" s="1"/>
      <c r="G273" s="1"/>
      <c r="H273" s="1"/>
      <c r="I273" s="1"/>
      <c r="J273" s="2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 ht="12" customHeight="1" x14ac:dyDescent="0.2">
      <c r="A274" s="104"/>
      <c r="B274" s="1"/>
      <c r="C274" s="1"/>
      <c r="D274" s="1"/>
      <c r="E274" s="1"/>
      <c r="F274" s="1"/>
      <c r="G274" s="1"/>
      <c r="H274" s="1"/>
      <c r="I274" s="1"/>
      <c r="J274" s="2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 ht="12" customHeight="1" x14ac:dyDescent="0.2">
      <c r="A275" s="104"/>
      <c r="B275" s="1"/>
      <c r="C275" s="1"/>
      <c r="D275" s="1"/>
      <c r="E275" s="1"/>
      <c r="F275" s="1"/>
      <c r="G275" s="1"/>
      <c r="H275" s="1"/>
      <c r="I275" s="1"/>
      <c r="J275" s="2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 ht="12" customHeight="1" x14ac:dyDescent="0.2">
      <c r="A276" s="104"/>
      <c r="B276" s="1"/>
      <c r="C276" s="1"/>
      <c r="D276" s="1"/>
      <c r="E276" s="1"/>
      <c r="F276" s="1"/>
      <c r="G276" s="1"/>
      <c r="H276" s="1"/>
      <c r="I276" s="1"/>
      <c r="J276" s="2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 ht="12" customHeight="1" x14ac:dyDescent="0.2">
      <c r="A277" s="104"/>
      <c r="B277" s="1"/>
      <c r="C277" s="1"/>
      <c r="D277" s="1"/>
      <c r="E277" s="1"/>
      <c r="F277" s="1"/>
      <c r="G277" s="1"/>
      <c r="H277" s="1"/>
      <c r="I277" s="1"/>
      <c r="J277" s="2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 ht="12" customHeight="1" x14ac:dyDescent="0.2">
      <c r="A278" s="104"/>
      <c r="B278" s="1"/>
      <c r="C278" s="1"/>
      <c r="D278" s="1"/>
      <c r="E278" s="1"/>
      <c r="F278" s="1"/>
      <c r="G278" s="1"/>
      <c r="H278" s="1"/>
      <c r="I278" s="1"/>
      <c r="J278" s="2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 ht="12" customHeight="1" x14ac:dyDescent="0.2">
      <c r="A279" s="104"/>
      <c r="B279" s="1"/>
      <c r="C279" s="1"/>
      <c r="D279" s="1"/>
      <c r="E279" s="1"/>
      <c r="F279" s="1"/>
      <c r="G279" s="1"/>
      <c r="H279" s="1"/>
      <c r="I279" s="1"/>
      <c r="J279" s="2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 ht="12" customHeight="1" x14ac:dyDescent="0.2">
      <c r="A280" s="104"/>
      <c r="B280" s="1"/>
      <c r="C280" s="1"/>
      <c r="D280" s="1"/>
      <c r="E280" s="1"/>
      <c r="F280" s="1"/>
      <c r="G280" s="1"/>
      <c r="H280" s="1"/>
      <c r="I280" s="1"/>
      <c r="J280" s="2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 ht="12" customHeight="1" x14ac:dyDescent="0.2">
      <c r="A281" s="104"/>
      <c r="B281" s="1"/>
      <c r="C281" s="1"/>
      <c r="D281" s="1"/>
      <c r="E281" s="1"/>
      <c r="F281" s="1"/>
      <c r="G281" s="1"/>
      <c r="H281" s="1"/>
      <c r="I281" s="1"/>
      <c r="J281" s="2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 ht="12" customHeight="1" x14ac:dyDescent="0.2">
      <c r="A282" s="104"/>
      <c r="B282" s="1"/>
      <c r="C282" s="1"/>
      <c r="D282" s="1"/>
      <c r="E282" s="1"/>
      <c r="F282" s="1"/>
      <c r="G282" s="1"/>
      <c r="H282" s="1"/>
      <c r="I282" s="1"/>
      <c r="J282" s="2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 ht="12" customHeight="1" x14ac:dyDescent="0.2">
      <c r="A283" s="104"/>
      <c r="B283" s="1"/>
      <c r="C283" s="1"/>
      <c r="D283" s="1"/>
      <c r="E283" s="1"/>
      <c r="F283" s="1"/>
      <c r="G283" s="1"/>
      <c r="H283" s="1"/>
      <c r="I283" s="1"/>
      <c r="J283" s="2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 ht="12" customHeight="1" x14ac:dyDescent="0.2">
      <c r="A284" s="104"/>
      <c r="B284" s="1"/>
      <c r="C284" s="1"/>
      <c r="D284" s="1"/>
      <c r="E284" s="1"/>
      <c r="F284" s="1"/>
      <c r="G284" s="1"/>
      <c r="H284" s="1"/>
      <c r="I284" s="1"/>
      <c r="J284" s="2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 ht="12" customHeight="1" x14ac:dyDescent="0.2">
      <c r="A285" s="104"/>
      <c r="B285" s="1"/>
      <c r="C285" s="1"/>
      <c r="D285" s="1"/>
      <c r="E285" s="1"/>
      <c r="F285" s="1"/>
      <c r="G285" s="1"/>
      <c r="H285" s="1"/>
      <c r="I285" s="1"/>
      <c r="J285" s="2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 ht="12" customHeight="1" x14ac:dyDescent="0.2">
      <c r="A286" s="104"/>
      <c r="B286" s="1"/>
      <c r="C286" s="1"/>
      <c r="D286" s="1"/>
      <c r="E286" s="1"/>
      <c r="F286" s="1"/>
      <c r="G286" s="1"/>
      <c r="H286" s="1"/>
      <c r="I286" s="1"/>
      <c r="J286" s="2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 ht="12" customHeight="1" x14ac:dyDescent="0.2">
      <c r="A287" s="104"/>
      <c r="B287" s="1"/>
      <c r="C287" s="1"/>
      <c r="D287" s="1"/>
      <c r="E287" s="1"/>
      <c r="F287" s="1"/>
      <c r="G287" s="1"/>
      <c r="H287" s="1"/>
      <c r="I287" s="1"/>
      <c r="J287" s="2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 ht="12" customHeight="1" x14ac:dyDescent="0.2">
      <c r="A288" s="104"/>
      <c r="B288" s="1"/>
      <c r="C288" s="1"/>
      <c r="D288" s="1"/>
      <c r="E288" s="1"/>
      <c r="F288" s="1"/>
      <c r="G288" s="1"/>
      <c r="H288" s="1"/>
      <c r="I288" s="1"/>
      <c r="J288" s="2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 ht="12" customHeight="1" x14ac:dyDescent="0.2">
      <c r="A289" s="104"/>
      <c r="B289" s="1"/>
      <c r="C289" s="1"/>
      <c r="D289" s="1"/>
      <c r="E289" s="1"/>
      <c r="F289" s="1"/>
      <c r="G289" s="1"/>
      <c r="H289" s="1"/>
      <c r="I289" s="1"/>
      <c r="J289" s="2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 ht="12" customHeight="1" x14ac:dyDescent="0.2">
      <c r="A290" s="104"/>
      <c r="B290" s="1"/>
      <c r="C290" s="1"/>
      <c r="D290" s="1"/>
      <c r="E290" s="1"/>
      <c r="F290" s="1"/>
      <c r="G290" s="1"/>
      <c r="H290" s="1"/>
      <c r="I290" s="1"/>
      <c r="J290" s="2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 ht="12" customHeight="1" x14ac:dyDescent="0.2">
      <c r="A291" s="104"/>
      <c r="B291" s="1"/>
      <c r="C291" s="1"/>
      <c r="D291" s="1"/>
      <c r="E291" s="1"/>
      <c r="F291" s="1"/>
      <c r="G291" s="1"/>
      <c r="H291" s="1"/>
      <c r="I291" s="1"/>
      <c r="J291" s="2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 ht="12" customHeight="1" x14ac:dyDescent="0.2">
      <c r="A292" s="104"/>
      <c r="B292" s="1"/>
      <c r="C292" s="1"/>
      <c r="D292" s="1"/>
      <c r="E292" s="1"/>
      <c r="F292" s="1"/>
      <c r="G292" s="1"/>
      <c r="H292" s="1"/>
      <c r="I292" s="1"/>
      <c r="J292" s="2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 ht="12" customHeight="1" x14ac:dyDescent="0.2">
      <c r="A293" s="104"/>
      <c r="B293" s="1"/>
      <c r="C293" s="1"/>
      <c r="D293" s="1"/>
      <c r="E293" s="1"/>
      <c r="F293" s="1"/>
      <c r="G293" s="1"/>
      <c r="H293" s="1"/>
      <c r="I293" s="1"/>
      <c r="J293" s="2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 ht="12" customHeight="1" x14ac:dyDescent="0.2">
      <c r="A294" s="104"/>
      <c r="B294" s="1"/>
      <c r="C294" s="1"/>
      <c r="D294" s="1"/>
      <c r="E294" s="1"/>
      <c r="F294" s="1"/>
      <c r="G294" s="1"/>
      <c r="H294" s="1"/>
      <c r="I294" s="1"/>
      <c r="J294" s="2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 ht="12" customHeight="1" x14ac:dyDescent="0.2">
      <c r="A295" s="104"/>
      <c r="B295" s="1"/>
      <c r="C295" s="1"/>
      <c r="D295" s="1"/>
      <c r="E295" s="1"/>
      <c r="F295" s="1"/>
      <c r="G295" s="1"/>
      <c r="H295" s="1"/>
      <c r="I295" s="1"/>
      <c r="J295" s="2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 ht="12" customHeight="1" x14ac:dyDescent="0.2">
      <c r="A296" s="104"/>
      <c r="B296" s="1"/>
      <c r="C296" s="1"/>
      <c r="D296" s="1"/>
      <c r="E296" s="1"/>
      <c r="F296" s="1"/>
      <c r="G296" s="1"/>
      <c r="H296" s="1"/>
      <c r="I296" s="1"/>
      <c r="J296" s="2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 ht="12" customHeight="1" x14ac:dyDescent="0.2">
      <c r="A297" s="104"/>
      <c r="B297" s="1"/>
      <c r="C297" s="1"/>
      <c r="D297" s="1"/>
      <c r="E297" s="1"/>
      <c r="F297" s="1"/>
      <c r="G297" s="1"/>
      <c r="H297" s="1"/>
      <c r="I297" s="1"/>
      <c r="J297" s="2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 ht="12" customHeight="1" x14ac:dyDescent="0.2">
      <c r="A298" s="104"/>
      <c r="B298" s="1"/>
      <c r="C298" s="1"/>
      <c r="D298" s="1"/>
      <c r="E298" s="1"/>
      <c r="F298" s="1"/>
      <c r="G298" s="1"/>
      <c r="H298" s="1"/>
      <c r="I298" s="1"/>
      <c r="J298" s="2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 ht="12" customHeight="1" x14ac:dyDescent="0.2">
      <c r="A299" s="104"/>
      <c r="B299" s="1"/>
      <c r="C299" s="1"/>
      <c r="D299" s="1"/>
      <c r="E299" s="1"/>
      <c r="F299" s="1"/>
      <c r="G299" s="1"/>
      <c r="H299" s="1"/>
      <c r="I299" s="1"/>
      <c r="J299" s="2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 ht="12" customHeight="1" x14ac:dyDescent="0.2">
      <c r="A300" s="104"/>
      <c r="B300" s="1"/>
      <c r="C300" s="1"/>
      <c r="D300" s="1"/>
      <c r="E300" s="1"/>
      <c r="F300" s="1"/>
      <c r="G300" s="1"/>
      <c r="H300" s="1"/>
      <c r="I300" s="1"/>
      <c r="J300" s="2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 ht="12" customHeight="1" x14ac:dyDescent="0.2">
      <c r="A301" s="104"/>
      <c r="B301" s="1"/>
      <c r="C301" s="1"/>
      <c r="D301" s="1"/>
      <c r="E301" s="1"/>
      <c r="F301" s="1"/>
      <c r="G301" s="1"/>
      <c r="H301" s="1"/>
      <c r="I301" s="1"/>
      <c r="J301" s="2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 ht="12" customHeight="1" x14ac:dyDescent="0.2">
      <c r="A302" s="104"/>
      <c r="B302" s="1"/>
      <c r="C302" s="1"/>
      <c r="D302" s="1"/>
      <c r="E302" s="1"/>
      <c r="F302" s="1"/>
      <c r="G302" s="1"/>
      <c r="H302" s="1"/>
      <c r="I302" s="1"/>
      <c r="J302" s="2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 ht="12" customHeight="1" x14ac:dyDescent="0.2">
      <c r="A303" s="104"/>
      <c r="B303" s="1"/>
      <c r="C303" s="1"/>
      <c r="D303" s="1"/>
      <c r="E303" s="1"/>
      <c r="F303" s="1"/>
      <c r="G303" s="1"/>
      <c r="H303" s="1"/>
      <c r="I303" s="1"/>
      <c r="J303" s="2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 ht="12" customHeight="1" x14ac:dyDescent="0.2">
      <c r="A304" s="104"/>
      <c r="B304" s="1"/>
      <c r="C304" s="1"/>
      <c r="D304" s="1"/>
      <c r="E304" s="1"/>
      <c r="F304" s="1"/>
      <c r="G304" s="1"/>
      <c r="H304" s="1"/>
      <c r="I304" s="1"/>
      <c r="J304" s="2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 ht="12" customHeight="1" x14ac:dyDescent="0.2">
      <c r="A305" s="104"/>
      <c r="B305" s="1"/>
      <c r="C305" s="1"/>
      <c r="D305" s="1"/>
      <c r="E305" s="1"/>
      <c r="F305" s="1"/>
      <c r="G305" s="1"/>
      <c r="H305" s="1"/>
      <c r="I305" s="1"/>
      <c r="J305" s="2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 ht="12" customHeight="1" x14ac:dyDescent="0.2">
      <c r="A306" s="104"/>
      <c r="B306" s="1"/>
      <c r="C306" s="1"/>
      <c r="D306" s="1"/>
      <c r="E306" s="1"/>
      <c r="F306" s="1"/>
      <c r="G306" s="1"/>
      <c r="H306" s="1"/>
      <c r="I306" s="1"/>
      <c r="J306" s="2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 ht="12" customHeight="1" x14ac:dyDescent="0.2">
      <c r="A307" s="104"/>
      <c r="B307" s="1"/>
      <c r="C307" s="1"/>
      <c r="D307" s="1"/>
      <c r="E307" s="1"/>
      <c r="F307" s="1"/>
      <c r="G307" s="1"/>
      <c r="H307" s="1"/>
      <c r="I307" s="1"/>
      <c r="J307" s="2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 ht="12" customHeight="1" x14ac:dyDescent="0.2">
      <c r="A308" s="104"/>
      <c r="B308" s="1"/>
      <c r="C308" s="1"/>
      <c r="D308" s="1"/>
      <c r="E308" s="1"/>
      <c r="F308" s="1"/>
      <c r="G308" s="1"/>
      <c r="H308" s="1"/>
      <c r="I308" s="1"/>
      <c r="J308" s="2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 ht="12" customHeight="1" x14ac:dyDescent="0.2">
      <c r="A309" s="104"/>
      <c r="B309" s="1"/>
      <c r="C309" s="1"/>
      <c r="D309" s="1"/>
      <c r="E309" s="1"/>
      <c r="F309" s="1"/>
      <c r="G309" s="1"/>
      <c r="H309" s="1"/>
      <c r="I309" s="1"/>
      <c r="J309" s="2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 ht="12" customHeight="1" x14ac:dyDescent="0.2">
      <c r="A310" s="104"/>
      <c r="B310" s="1"/>
      <c r="C310" s="1"/>
      <c r="D310" s="1"/>
      <c r="E310" s="1"/>
      <c r="F310" s="1"/>
      <c r="G310" s="1"/>
      <c r="H310" s="1"/>
      <c r="I310" s="1"/>
      <c r="J310" s="2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 ht="12" customHeight="1" x14ac:dyDescent="0.2">
      <c r="A311" s="104"/>
      <c r="B311" s="1"/>
      <c r="C311" s="1"/>
      <c r="D311" s="1"/>
      <c r="E311" s="1"/>
      <c r="F311" s="1"/>
      <c r="G311" s="1"/>
      <c r="H311" s="1"/>
      <c r="I311" s="1"/>
      <c r="J311" s="2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 ht="12" customHeight="1" x14ac:dyDescent="0.2">
      <c r="A312" s="104"/>
      <c r="B312" s="1"/>
      <c r="C312" s="1"/>
      <c r="D312" s="1"/>
      <c r="E312" s="1"/>
      <c r="F312" s="1"/>
      <c r="G312" s="1"/>
      <c r="H312" s="1"/>
      <c r="I312" s="1"/>
      <c r="J312" s="2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 ht="12" customHeight="1" x14ac:dyDescent="0.2">
      <c r="A313" s="104"/>
      <c r="B313" s="1"/>
      <c r="C313" s="1"/>
      <c r="D313" s="1"/>
      <c r="E313" s="1"/>
      <c r="F313" s="1"/>
      <c r="G313" s="1"/>
      <c r="H313" s="1"/>
      <c r="I313" s="1"/>
      <c r="J313" s="2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 ht="12" customHeight="1" x14ac:dyDescent="0.2">
      <c r="A314" s="104"/>
      <c r="B314" s="1"/>
      <c r="C314" s="1"/>
      <c r="D314" s="1"/>
      <c r="E314" s="1"/>
      <c r="F314" s="1"/>
      <c r="G314" s="1"/>
      <c r="H314" s="1"/>
      <c r="I314" s="1"/>
      <c r="J314" s="2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 ht="12" customHeight="1" x14ac:dyDescent="0.2">
      <c r="A315" s="104"/>
      <c r="B315" s="1"/>
      <c r="C315" s="1"/>
      <c r="D315" s="1"/>
      <c r="E315" s="1"/>
      <c r="F315" s="1"/>
      <c r="G315" s="1"/>
      <c r="H315" s="1"/>
      <c r="I315" s="1"/>
      <c r="J315" s="2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 ht="12" customHeight="1" x14ac:dyDescent="0.2">
      <c r="A316" s="104"/>
      <c r="B316" s="1"/>
      <c r="C316" s="1"/>
      <c r="D316" s="1"/>
      <c r="E316" s="1"/>
      <c r="F316" s="1"/>
      <c r="G316" s="1"/>
      <c r="H316" s="1"/>
      <c r="I316" s="1"/>
      <c r="J316" s="2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 ht="12" customHeight="1" x14ac:dyDescent="0.2">
      <c r="A317" s="104"/>
      <c r="B317" s="1"/>
      <c r="C317" s="1"/>
      <c r="D317" s="1"/>
      <c r="E317" s="1"/>
      <c r="F317" s="1"/>
      <c r="G317" s="1"/>
      <c r="H317" s="1"/>
      <c r="I317" s="1"/>
      <c r="J317" s="2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 ht="12" customHeight="1" x14ac:dyDescent="0.2">
      <c r="A318" s="104"/>
      <c r="B318" s="1"/>
      <c r="C318" s="1"/>
      <c r="D318" s="1"/>
      <c r="E318" s="1"/>
      <c r="F318" s="1"/>
      <c r="G318" s="1"/>
      <c r="H318" s="1"/>
      <c r="I318" s="1"/>
      <c r="J318" s="2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 ht="12" customHeight="1" x14ac:dyDescent="0.2">
      <c r="A319" s="104"/>
      <c r="B319" s="1"/>
      <c r="C319" s="1"/>
      <c r="D319" s="1"/>
      <c r="E319" s="1"/>
      <c r="F319" s="1"/>
      <c r="G319" s="1"/>
      <c r="H319" s="1"/>
      <c r="I319" s="1"/>
      <c r="J319" s="2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 ht="12" customHeight="1" x14ac:dyDescent="0.2">
      <c r="A320" s="104"/>
      <c r="B320" s="1"/>
      <c r="C320" s="1"/>
      <c r="D320" s="1"/>
      <c r="E320" s="1"/>
      <c r="F320" s="1"/>
      <c r="G320" s="1"/>
      <c r="H320" s="1"/>
      <c r="I320" s="1"/>
      <c r="J320" s="2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 ht="12" customHeight="1" x14ac:dyDescent="0.2">
      <c r="A321" s="104"/>
      <c r="B321" s="1"/>
      <c r="C321" s="1"/>
      <c r="D321" s="1"/>
      <c r="E321" s="1"/>
      <c r="F321" s="1"/>
      <c r="G321" s="1"/>
      <c r="H321" s="1"/>
      <c r="I321" s="1"/>
      <c r="J321" s="2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:30" ht="12" customHeight="1" x14ac:dyDescent="0.2">
      <c r="A322" s="104"/>
      <c r="B322" s="1"/>
      <c r="C322" s="1"/>
      <c r="D322" s="1"/>
      <c r="E322" s="1"/>
      <c r="F322" s="1"/>
      <c r="G322" s="1"/>
      <c r="H322" s="1"/>
      <c r="I322" s="1"/>
      <c r="J322" s="2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:30" ht="12" customHeight="1" x14ac:dyDescent="0.2">
      <c r="A323" s="104"/>
      <c r="B323" s="1"/>
      <c r="C323" s="1"/>
      <c r="D323" s="1"/>
      <c r="E323" s="1"/>
      <c r="F323" s="1"/>
      <c r="G323" s="1"/>
      <c r="H323" s="1"/>
      <c r="I323" s="1"/>
      <c r="J323" s="2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 ht="12" customHeight="1" x14ac:dyDescent="0.2">
      <c r="A324" s="104"/>
      <c r="B324" s="1"/>
      <c r="C324" s="1"/>
      <c r="D324" s="1"/>
      <c r="E324" s="1"/>
      <c r="F324" s="1"/>
      <c r="G324" s="1"/>
      <c r="H324" s="1"/>
      <c r="I324" s="1"/>
      <c r="J324" s="2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 ht="12" customHeight="1" x14ac:dyDescent="0.2">
      <c r="A325" s="104"/>
      <c r="B325" s="1"/>
      <c r="C325" s="1"/>
      <c r="D325" s="1"/>
      <c r="E325" s="1"/>
      <c r="F325" s="1"/>
      <c r="G325" s="1"/>
      <c r="H325" s="1"/>
      <c r="I325" s="1"/>
      <c r="J325" s="2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 ht="12" customHeight="1" x14ac:dyDescent="0.2">
      <c r="A326" s="104"/>
      <c r="B326" s="1"/>
      <c r="C326" s="1"/>
      <c r="D326" s="1"/>
      <c r="E326" s="1"/>
      <c r="F326" s="1"/>
      <c r="G326" s="1"/>
      <c r="H326" s="1"/>
      <c r="I326" s="1"/>
      <c r="J326" s="2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 ht="12" customHeight="1" x14ac:dyDescent="0.2">
      <c r="A327" s="104"/>
      <c r="B327" s="1"/>
      <c r="C327" s="1"/>
      <c r="D327" s="1"/>
      <c r="E327" s="1"/>
      <c r="F327" s="1"/>
      <c r="G327" s="1"/>
      <c r="H327" s="1"/>
      <c r="I327" s="1"/>
      <c r="J327" s="2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:30" ht="12" customHeight="1" x14ac:dyDescent="0.2">
      <c r="A328" s="104"/>
      <c r="B328" s="1"/>
      <c r="C328" s="1"/>
      <c r="D328" s="1"/>
      <c r="E328" s="1"/>
      <c r="F328" s="1"/>
      <c r="G328" s="1"/>
      <c r="H328" s="1"/>
      <c r="I328" s="1"/>
      <c r="J328" s="2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:30" ht="12" customHeight="1" x14ac:dyDescent="0.2">
      <c r="A329" s="104"/>
      <c r="B329" s="1"/>
      <c r="C329" s="1"/>
      <c r="D329" s="1"/>
      <c r="E329" s="1"/>
      <c r="F329" s="1"/>
      <c r="G329" s="1"/>
      <c r="H329" s="1"/>
      <c r="I329" s="1"/>
      <c r="J329" s="2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 ht="12" customHeight="1" x14ac:dyDescent="0.2">
      <c r="A330" s="104"/>
      <c r="B330" s="1"/>
      <c r="C330" s="1"/>
      <c r="D330" s="1"/>
      <c r="E330" s="1"/>
      <c r="F330" s="1"/>
      <c r="G330" s="1"/>
      <c r="H330" s="1"/>
      <c r="I330" s="1"/>
      <c r="J330" s="2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 ht="12" customHeight="1" x14ac:dyDescent="0.2">
      <c r="A331" s="104"/>
      <c r="B331" s="1"/>
      <c r="C331" s="1"/>
      <c r="D331" s="1"/>
      <c r="E331" s="1"/>
      <c r="F331" s="1"/>
      <c r="G331" s="1"/>
      <c r="H331" s="1"/>
      <c r="I331" s="1"/>
      <c r="J331" s="2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:30" ht="12" customHeight="1" x14ac:dyDescent="0.2">
      <c r="A332" s="104"/>
      <c r="B332" s="1"/>
      <c r="C332" s="1"/>
      <c r="D332" s="1"/>
      <c r="E332" s="1"/>
      <c r="F332" s="1"/>
      <c r="G332" s="1"/>
      <c r="H332" s="1"/>
      <c r="I332" s="1"/>
      <c r="J332" s="2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:30" ht="12" customHeight="1" x14ac:dyDescent="0.2">
      <c r="A333" s="104"/>
      <c r="B333" s="1"/>
      <c r="C333" s="1"/>
      <c r="D333" s="1"/>
      <c r="E333" s="1"/>
      <c r="F333" s="1"/>
      <c r="G333" s="1"/>
      <c r="H333" s="1"/>
      <c r="I333" s="1"/>
      <c r="J333" s="2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:30" ht="12" customHeight="1" x14ac:dyDescent="0.2">
      <c r="A334" s="104"/>
      <c r="B334" s="1"/>
      <c r="C334" s="1"/>
      <c r="D334" s="1"/>
      <c r="E334" s="1"/>
      <c r="F334" s="1"/>
      <c r="G334" s="1"/>
      <c r="H334" s="1"/>
      <c r="I334" s="1"/>
      <c r="J334" s="2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:30" ht="12" customHeight="1" x14ac:dyDescent="0.2">
      <c r="A335" s="104"/>
      <c r="B335" s="1"/>
      <c r="C335" s="1"/>
      <c r="D335" s="1"/>
      <c r="E335" s="1"/>
      <c r="F335" s="1"/>
      <c r="G335" s="1"/>
      <c r="H335" s="1"/>
      <c r="I335" s="1"/>
      <c r="J335" s="2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:30" ht="12" customHeight="1" x14ac:dyDescent="0.2">
      <c r="A336" s="104"/>
      <c r="B336" s="1"/>
      <c r="C336" s="1"/>
      <c r="D336" s="1"/>
      <c r="E336" s="1"/>
      <c r="F336" s="1"/>
      <c r="G336" s="1"/>
      <c r="H336" s="1"/>
      <c r="I336" s="1"/>
      <c r="J336" s="2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:30" ht="12" customHeight="1" x14ac:dyDescent="0.2">
      <c r="A337" s="104"/>
      <c r="B337" s="1"/>
      <c r="C337" s="1"/>
      <c r="D337" s="1"/>
      <c r="E337" s="1"/>
      <c r="F337" s="1"/>
      <c r="G337" s="1"/>
      <c r="H337" s="1"/>
      <c r="I337" s="1"/>
      <c r="J337" s="2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:30" ht="12" customHeight="1" x14ac:dyDescent="0.2">
      <c r="A338" s="104"/>
      <c r="B338" s="1"/>
      <c r="C338" s="1"/>
      <c r="D338" s="1"/>
      <c r="E338" s="1"/>
      <c r="F338" s="1"/>
      <c r="G338" s="1"/>
      <c r="H338" s="1"/>
      <c r="I338" s="1"/>
      <c r="J338" s="2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 ht="12" customHeight="1" x14ac:dyDescent="0.2">
      <c r="A339" s="104"/>
      <c r="B339" s="1"/>
      <c r="C339" s="1"/>
      <c r="D339" s="1"/>
      <c r="E339" s="1"/>
      <c r="F339" s="1"/>
      <c r="G339" s="1"/>
      <c r="H339" s="1"/>
      <c r="I339" s="1"/>
      <c r="J339" s="2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:30" ht="12" customHeight="1" x14ac:dyDescent="0.2">
      <c r="A340" s="104"/>
      <c r="B340" s="1"/>
      <c r="C340" s="1"/>
      <c r="D340" s="1"/>
      <c r="E340" s="1"/>
      <c r="F340" s="1"/>
      <c r="G340" s="1"/>
      <c r="H340" s="1"/>
      <c r="I340" s="1"/>
      <c r="J340" s="2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:30" ht="12" customHeight="1" x14ac:dyDescent="0.2">
      <c r="A341" s="104"/>
      <c r="B341" s="1"/>
      <c r="C341" s="1"/>
      <c r="D341" s="1"/>
      <c r="E341" s="1"/>
      <c r="F341" s="1"/>
      <c r="G341" s="1"/>
      <c r="H341" s="1"/>
      <c r="I341" s="1"/>
      <c r="J341" s="2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:30" ht="12" customHeight="1" x14ac:dyDescent="0.2">
      <c r="A342" s="104"/>
      <c r="B342" s="1"/>
      <c r="C342" s="1"/>
      <c r="D342" s="1"/>
      <c r="E342" s="1"/>
      <c r="F342" s="1"/>
      <c r="G342" s="1"/>
      <c r="H342" s="1"/>
      <c r="I342" s="1"/>
      <c r="J342" s="2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:30" ht="12" customHeight="1" x14ac:dyDescent="0.2">
      <c r="A343" s="104"/>
      <c r="B343" s="1"/>
      <c r="C343" s="1"/>
      <c r="D343" s="1"/>
      <c r="E343" s="1"/>
      <c r="F343" s="1"/>
      <c r="G343" s="1"/>
      <c r="H343" s="1"/>
      <c r="I343" s="1"/>
      <c r="J343" s="2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:30" ht="12" customHeight="1" x14ac:dyDescent="0.2">
      <c r="A344" s="104"/>
      <c r="B344" s="1"/>
      <c r="C344" s="1"/>
      <c r="D344" s="1"/>
      <c r="E344" s="1"/>
      <c r="F344" s="1"/>
      <c r="G344" s="1"/>
      <c r="H344" s="1"/>
      <c r="I344" s="1"/>
      <c r="J344" s="2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:30" ht="12" customHeight="1" x14ac:dyDescent="0.2">
      <c r="A345" s="104"/>
      <c r="B345" s="1"/>
      <c r="C345" s="1"/>
      <c r="D345" s="1"/>
      <c r="E345" s="1"/>
      <c r="F345" s="1"/>
      <c r="G345" s="1"/>
      <c r="H345" s="1"/>
      <c r="I345" s="1"/>
      <c r="J345" s="2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:30" ht="12" customHeight="1" x14ac:dyDescent="0.2">
      <c r="A346" s="104"/>
      <c r="B346" s="1"/>
      <c r="C346" s="1"/>
      <c r="D346" s="1"/>
      <c r="E346" s="1"/>
      <c r="F346" s="1"/>
      <c r="G346" s="1"/>
      <c r="H346" s="1"/>
      <c r="I346" s="1"/>
      <c r="J346" s="2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:30" ht="12" customHeight="1" x14ac:dyDescent="0.2">
      <c r="A347" s="104"/>
      <c r="B347" s="1"/>
      <c r="C347" s="1"/>
      <c r="D347" s="1"/>
      <c r="E347" s="1"/>
      <c r="F347" s="1"/>
      <c r="G347" s="1"/>
      <c r="H347" s="1"/>
      <c r="I347" s="1"/>
      <c r="J347" s="2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:30" ht="12" customHeight="1" x14ac:dyDescent="0.2">
      <c r="A348" s="104"/>
      <c r="B348" s="1"/>
      <c r="C348" s="1"/>
      <c r="D348" s="1"/>
      <c r="E348" s="1"/>
      <c r="F348" s="1"/>
      <c r="G348" s="1"/>
      <c r="H348" s="1"/>
      <c r="I348" s="1"/>
      <c r="J348" s="2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:30" ht="12" customHeight="1" x14ac:dyDescent="0.2">
      <c r="A349" s="104"/>
      <c r="B349" s="1"/>
      <c r="C349" s="1"/>
      <c r="D349" s="1"/>
      <c r="E349" s="1"/>
      <c r="F349" s="1"/>
      <c r="G349" s="1"/>
      <c r="H349" s="1"/>
      <c r="I349" s="1"/>
      <c r="J349" s="2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:30" ht="12" customHeight="1" x14ac:dyDescent="0.2">
      <c r="A350" s="104"/>
      <c r="B350" s="1"/>
      <c r="C350" s="1"/>
      <c r="D350" s="1"/>
      <c r="E350" s="1"/>
      <c r="F350" s="1"/>
      <c r="G350" s="1"/>
      <c r="H350" s="1"/>
      <c r="I350" s="1"/>
      <c r="J350" s="2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:30" ht="12" customHeight="1" x14ac:dyDescent="0.2">
      <c r="A351" s="104"/>
      <c r="B351" s="1"/>
      <c r="C351" s="1"/>
      <c r="D351" s="1"/>
      <c r="E351" s="1"/>
      <c r="F351" s="1"/>
      <c r="G351" s="1"/>
      <c r="H351" s="1"/>
      <c r="I351" s="1"/>
      <c r="J351" s="2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:30" ht="12" customHeight="1" x14ac:dyDescent="0.2">
      <c r="A352" s="104"/>
      <c r="B352" s="1"/>
      <c r="C352" s="1"/>
      <c r="D352" s="1"/>
      <c r="E352" s="1"/>
      <c r="F352" s="1"/>
      <c r="G352" s="1"/>
      <c r="H352" s="1"/>
      <c r="I352" s="1"/>
      <c r="J352" s="2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:30" ht="12" customHeight="1" x14ac:dyDescent="0.2">
      <c r="A353" s="104"/>
      <c r="B353" s="1"/>
      <c r="C353" s="1"/>
      <c r="D353" s="1"/>
      <c r="E353" s="1"/>
      <c r="F353" s="1"/>
      <c r="G353" s="1"/>
      <c r="H353" s="1"/>
      <c r="I353" s="1"/>
      <c r="J353" s="2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:30" ht="12" customHeight="1" x14ac:dyDescent="0.2">
      <c r="A354" s="104"/>
      <c r="B354" s="1"/>
      <c r="C354" s="1"/>
      <c r="D354" s="1"/>
      <c r="E354" s="1"/>
      <c r="F354" s="1"/>
      <c r="G354" s="1"/>
      <c r="H354" s="1"/>
      <c r="I354" s="1"/>
      <c r="J354" s="2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:30" ht="12" customHeight="1" x14ac:dyDescent="0.2">
      <c r="A355" s="104"/>
      <c r="B355" s="1"/>
      <c r="C355" s="1"/>
      <c r="D355" s="1"/>
      <c r="E355" s="1"/>
      <c r="F355" s="1"/>
      <c r="G355" s="1"/>
      <c r="H355" s="1"/>
      <c r="I355" s="1"/>
      <c r="J355" s="2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:30" ht="12" customHeight="1" x14ac:dyDescent="0.2">
      <c r="A356" s="104"/>
      <c r="B356" s="1"/>
      <c r="C356" s="1"/>
      <c r="D356" s="1"/>
      <c r="E356" s="1"/>
      <c r="F356" s="1"/>
      <c r="G356" s="1"/>
      <c r="H356" s="1"/>
      <c r="I356" s="1"/>
      <c r="J356" s="2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:30" ht="12" customHeight="1" x14ac:dyDescent="0.2">
      <c r="A357" s="104"/>
      <c r="B357" s="1"/>
      <c r="C357" s="1"/>
      <c r="D357" s="1"/>
      <c r="E357" s="1"/>
      <c r="F357" s="1"/>
      <c r="G357" s="1"/>
      <c r="H357" s="1"/>
      <c r="I357" s="1"/>
      <c r="J357" s="2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:30" ht="12" customHeight="1" x14ac:dyDescent="0.2">
      <c r="A358" s="104"/>
      <c r="B358" s="1"/>
      <c r="C358" s="1"/>
      <c r="D358" s="1"/>
      <c r="E358" s="1"/>
      <c r="F358" s="1"/>
      <c r="G358" s="1"/>
      <c r="H358" s="1"/>
      <c r="I358" s="1"/>
      <c r="J358" s="2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:30" ht="12" customHeight="1" x14ac:dyDescent="0.2">
      <c r="A359" s="104"/>
      <c r="B359" s="1"/>
      <c r="C359" s="1"/>
      <c r="D359" s="1"/>
      <c r="E359" s="1"/>
      <c r="F359" s="1"/>
      <c r="G359" s="1"/>
      <c r="H359" s="1"/>
      <c r="I359" s="1"/>
      <c r="J359" s="2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:30" ht="12" customHeight="1" x14ac:dyDescent="0.2">
      <c r="A360" s="104"/>
      <c r="B360" s="1"/>
      <c r="C360" s="1"/>
      <c r="D360" s="1"/>
      <c r="E360" s="1"/>
      <c r="F360" s="1"/>
      <c r="G360" s="1"/>
      <c r="H360" s="1"/>
      <c r="I360" s="1"/>
      <c r="J360" s="2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:30" ht="12" customHeight="1" x14ac:dyDescent="0.2">
      <c r="A361" s="104"/>
      <c r="B361" s="1"/>
      <c r="C361" s="1"/>
      <c r="D361" s="1"/>
      <c r="E361" s="1"/>
      <c r="F361" s="1"/>
      <c r="G361" s="1"/>
      <c r="H361" s="1"/>
      <c r="I361" s="1"/>
      <c r="J361" s="2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:30" ht="12" customHeight="1" x14ac:dyDescent="0.2">
      <c r="A362" s="104"/>
      <c r="B362" s="1"/>
      <c r="C362" s="1"/>
      <c r="D362" s="1"/>
      <c r="E362" s="1"/>
      <c r="F362" s="1"/>
      <c r="G362" s="1"/>
      <c r="H362" s="1"/>
      <c r="I362" s="1"/>
      <c r="J362" s="2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:30" ht="12" customHeight="1" x14ac:dyDescent="0.2">
      <c r="A363" s="104"/>
      <c r="B363" s="1"/>
      <c r="C363" s="1"/>
      <c r="D363" s="1"/>
      <c r="E363" s="1"/>
      <c r="F363" s="1"/>
      <c r="G363" s="1"/>
      <c r="H363" s="1"/>
      <c r="I363" s="1"/>
      <c r="J363" s="2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:30" ht="12" customHeight="1" x14ac:dyDescent="0.2">
      <c r="A364" s="104"/>
      <c r="B364" s="1"/>
      <c r="C364" s="1"/>
      <c r="D364" s="1"/>
      <c r="E364" s="1"/>
      <c r="F364" s="1"/>
      <c r="G364" s="1"/>
      <c r="H364" s="1"/>
      <c r="I364" s="1"/>
      <c r="J364" s="2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:30" ht="12" customHeight="1" x14ac:dyDescent="0.2">
      <c r="A365" s="104"/>
      <c r="B365" s="1"/>
      <c r="C365" s="1"/>
      <c r="D365" s="1"/>
      <c r="E365" s="1"/>
      <c r="F365" s="1"/>
      <c r="G365" s="1"/>
      <c r="H365" s="1"/>
      <c r="I365" s="1"/>
      <c r="J365" s="2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:30" ht="12" customHeight="1" x14ac:dyDescent="0.2">
      <c r="A366" s="104"/>
      <c r="B366" s="1"/>
      <c r="C366" s="1"/>
      <c r="D366" s="1"/>
      <c r="E366" s="1"/>
      <c r="F366" s="1"/>
      <c r="G366" s="1"/>
      <c r="H366" s="1"/>
      <c r="I366" s="1"/>
      <c r="J366" s="2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:30" ht="12" customHeight="1" x14ac:dyDescent="0.2">
      <c r="A367" s="104"/>
      <c r="B367" s="1"/>
      <c r="C367" s="1"/>
      <c r="D367" s="1"/>
      <c r="E367" s="1"/>
      <c r="F367" s="1"/>
      <c r="G367" s="1"/>
      <c r="H367" s="1"/>
      <c r="I367" s="1"/>
      <c r="J367" s="2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:30" ht="12" customHeight="1" x14ac:dyDescent="0.2">
      <c r="A368" s="104"/>
      <c r="B368" s="1"/>
      <c r="C368" s="1"/>
      <c r="D368" s="1"/>
      <c r="E368" s="1"/>
      <c r="F368" s="1"/>
      <c r="G368" s="1"/>
      <c r="H368" s="1"/>
      <c r="I368" s="1"/>
      <c r="J368" s="2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:30" ht="12" customHeight="1" x14ac:dyDescent="0.2">
      <c r="A369" s="104"/>
      <c r="B369" s="1"/>
      <c r="C369" s="1"/>
      <c r="D369" s="1"/>
      <c r="E369" s="1"/>
      <c r="F369" s="1"/>
      <c r="G369" s="1"/>
      <c r="H369" s="1"/>
      <c r="I369" s="1"/>
      <c r="J369" s="2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:30" ht="12" customHeight="1" x14ac:dyDescent="0.2">
      <c r="A370" s="104"/>
      <c r="B370" s="1"/>
      <c r="C370" s="1"/>
      <c r="D370" s="1"/>
      <c r="E370" s="1"/>
      <c r="F370" s="1"/>
      <c r="G370" s="1"/>
      <c r="H370" s="1"/>
      <c r="I370" s="1"/>
      <c r="J370" s="2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:30" ht="12" customHeight="1" x14ac:dyDescent="0.2">
      <c r="A371" s="104"/>
      <c r="B371" s="1"/>
      <c r="C371" s="1"/>
      <c r="D371" s="1"/>
      <c r="E371" s="1"/>
      <c r="F371" s="1"/>
      <c r="G371" s="1"/>
      <c r="H371" s="1"/>
      <c r="I371" s="1"/>
      <c r="J371" s="2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:30" ht="12" customHeight="1" x14ac:dyDescent="0.2">
      <c r="A372" s="104"/>
      <c r="B372" s="1"/>
      <c r="C372" s="1"/>
      <c r="D372" s="1"/>
      <c r="E372" s="1"/>
      <c r="F372" s="1"/>
      <c r="G372" s="1"/>
      <c r="H372" s="1"/>
      <c r="I372" s="1"/>
      <c r="J372" s="2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:30" ht="12" customHeight="1" x14ac:dyDescent="0.2">
      <c r="A373" s="104"/>
      <c r="B373" s="1"/>
      <c r="C373" s="1"/>
      <c r="D373" s="1"/>
      <c r="E373" s="1"/>
      <c r="F373" s="1"/>
      <c r="G373" s="1"/>
      <c r="H373" s="1"/>
      <c r="I373" s="1"/>
      <c r="J373" s="2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:30" ht="12" customHeight="1" x14ac:dyDescent="0.2">
      <c r="A374" s="104"/>
      <c r="B374" s="1"/>
      <c r="C374" s="1"/>
      <c r="D374" s="1"/>
      <c r="E374" s="1"/>
      <c r="F374" s="1"/>
      <c r="G374" s="1"/>
      <c r="H374" s="1"/>
      <c r="I374" s="1"/>
      <c r="J374" s="2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:30" ht="12" customHeight="1" x14ac:dyDescent="0.2">
      <c r="A375" s="104"/>
      <c r="B375" s="1"/>
      <c r="C375" s="1"/>
      <c r="D375" s="1"/>
      <c r="E375" s="1"/>
      <c r="F375" s="1"/>
      <c r="G375" s="1"/>
      <c r="H375" s="1"/>
      <c r="I375" s="1"/>
      <c r="J375" s="2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:30" ht="12" customHeight="1" x14ac:dyDescent="0.2">
      <c r="A376" s="104"/>
      <c r="B376" s="1"/>
      <c r="C376" s="1"/>
      <c r="D376" s="1"/>
      <c r="E376" s="1"/>
      <c r="F376" s="1"/>
      <c r="G376" s="1"/>
      <c r="H376" s="1"/>
      <c r="I376" s="1"/>
      <c r="J376" s="2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:30" ht="12" customHeight="1" x14ac:dyDescent="0.2">
      <c r="A377" s="104"/>
      <c r="B377" s="1"/>
      <c r="C377" s="1"/>
      <c r="D377" s="1"/>
      <c r="E377" s="1"/>
      <c r="F377" s="1"/>
      <c r="G377" s="1"/>
      <c r="H377" s="1"/>
      <c r="I377" s="1"/>
      <c r="J377" s="2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:30" ht="12" customHeight="1" x14ac:dyDescent="0.2">
      <c r="A378" s="104"/>
      <c r="B378" s="1"/>
      <c r="C378" s="1"/>
      <c r="D378" s="1"/>
      <c r="E378" s="1"/>
      <c r="F378" s="1"/>
      <c r="G378" s="1"/>
      <c r="H378" s="1"/>
      <c r="I378" s="1"/>
      <c r="J378" s="2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:30" ht="12" customHeight="1" x14ac:dyDescent="0.2">
      <c r="A379" s="104"/>
      <c r="B379" s="1"/>
      <c r="C379" s="1"/>
      <c r="D379" s="1"/>
      <c r="E379" s="1"/>
      <c r="F379" s="1"/>
      <c r="G379" s="1"/>
      <c r="H379" s="1"/>
      <c r="I379" s="1"/>
      <c r="J379" s="2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:30" ht="12" customHeight="1" x14ac:dyDescent="0.2">
      <c r="A380" s="104"/>
      <c r="B380" s="1"/>
      <c r="C380" s="1"/>
      <c r="D380" s="1"/>
      <c r="E380" s="1"/>
      <c r="F380" s="1"/>
      <c r="G380" s="1"/>
      <c r="H380" s="1"/>
      <c r="I380" s="1"/>
      <c r="J380" s="2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:30" ht="12" customHeight="1" x14ac:dyDescent="0.2">
      <c r="A381" s="104"/>
      <c r="B381" s="1"/>
      <c r="C381" s="1"/>
      <c r="D381" s="1"/>
      <c r="E381" s="1"/>
      <c r="F381" s="1"/>
      <c r="G381" s="1"/>
      <c r="H381" s="1"/>
      <c r="I381" s="1"/>
      <c r="J381" s="2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:30" ht="12" customHeight="1" x14ac:dyDescent="0.2">
      <c r="A382" s="104"/>
      <c r="B382" s="1"/>
      <c r="C382" s="1"/>
      <c r="D382" s="1"/>
      <c r="E382" s="1"/>
      <c r="F382" s="1"/>
      <c r="G382" s="1"/>
      <c r="H382" s="1"/>
      <c r="I382" s="1"/>
      <c r="J382" s="2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:30" ht="12" customHeight="1" x14ac:dyDescent="0.2">
      <c r="A383" s="104"/>
      <c r="B383" s="1"/>
      <c r="C383" s="1"/>
      <c r="D383" s="1"/>
      <c r="E383" s="1"/>
      <c r="F383" s="1"/>
      <c r="G383" s="1"/>
      <c r="H383" s="1"/>
      <c r="I383" s="1"/>
      <c r="J383" s="2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:30" ht="12" customHeight="1" x14ac:dyDescent="0.2">
      <c r="A384" s="104"/>
      <c r="B384" s="1"/>
      <c r="C384" s="1"/>
      <c r="D384" s="1"/>
      <c r="E384" s="1"/>
      <c r="F384" s="1"/>
      <c r="G384" s="1"/>
      <c r="H384" s="1"/>
      <c r="I384" s="1"/>
      <c r="J384" s="2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:30" ht="12" customHeight="1" x14ac:dyDescent="0.2">
      <c r="A385" s="104"/>
      <c r="B385" s="1"/>
      <c r="C385" s="1"/>
      <c r="D385" s="1"/>
      <c r="E385" s="1"/>
      <c r="F385" s="1"/>
      <c r="G385" s="1"/>
      <c r="H385" s="1"/>
      <c r="I385" s="1"/>
      <c r="J385" s="2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:30" ht="12" customHeight="1" x14ac:dyDescent="0.2">
      <c r="A386" s="104"/>
      <c r="B386" s="1"/>
      <c r="C386" s="1"/>
      <c r="D386" s="1"/>
      <c r="E386" s="1"/>
      <c r="F386" s="1"/>
      <c r="G386" s="1"/>
      <c r="H386" s="1"/>
      <c r="I386" s="1"/>
      <c r="J386" s="2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:30" ht="12" customHeight="1" x14ac:dyDescent="0.2">
      <c r="A387" s="104"/>
      <c r="B387" s="1"/>
      <c r="C387" s="1"/>
      <c r="D387" s="1"/>
      <c r="E387" s="1"/>
      <c r="F387" s="1"/>
      <c r="G387" s="1"/>
      <c r="H387" s="1"/>
      <c r="I387" s="1"/>
      <c r="J387" s="2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:30" ht="12" customHeight="1" x14ac:dyDescent="0.2">
      <c r="A388" s="104"/>
      <c r="B388" s="1"/>
      <c r="C388" s="1"/>
      <c r="D388" s="1"/>
      <c r="E388" s="1"/>
      <c r="F388" s="1"/>
      <c r="G388" s="1"/>
      <c r="H388" s="1"/>
      <c r="I388" s="1"/>
      <c r="J388" s="2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:30" ht="12" customHeight="1" x14ac:dyDescent="0.2">
      <c r="A389" s="104"/>
      <c r="B389" s="1"/>
      <c r="C389" s="1"/>
      <c r="D389" s="1"/>
      <c r="E389" s="1"/>
      <c r="F389" s="1"/>
      <c r="G389" s="1"/>
      <c r="H389" s="1"/>
      <c r="I389" s="1"/>
      <c r="J389" s="2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:30" ht="12" customHeight="1" x14ac:dyDescent="0.2">
      <c r="A390" s="104"/>
      <c r="B390" s="1"/>
      <c r="C390" s="1"/>
      <c r="D390" s="1"/>
      <c r="E390" s="1"/>
      <c r="F390" s="1"/>
      <c r="G390" s="1"/>
      <c r="H390" s="1"/>
      <c r="I390" s="1"/>
      <c r="J390" s="2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:30" ht="12" customHeight="1" x14ac:dyDescent="0.2">
      <c r="A391" s="104"/>
      <c r="B391" s="1"/>
      <c r="C391" s="1"/>
      <c r="D391" s="1"/>
      <c r="E391" s="1"/>
      <c r="F391" s="1"/>
      <c r="G391" s="1"/>
      <c r="H391" s="1"/>
      <c r="I391" s="1"/>
      <c r="J391" s="2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:30" ht="12" customHeight="1" x14ac:dyDescent="0.2">
      <c r="A392" s="104"/>
      <c r="B392" s="1"/>
      <c r="C392" s="1"/>
      <c r="D392" s="1"/>
      <c r="E392" s="1"/>
      <c r="F392" s="1"/>
      <c r="G392" s="1"/>
      <c r="H392" s="1"/>
      <c r="I392" s="1"/>
      <c r="J392" s="2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:30" ht="12" customHeight="1" x14ac:dyDescent="0.2">
      <c r="A393" s="104"/>
      <c r="B393" s="1"/>
      <c r="C393" s="1"/>
      <c r="D393" s="1"/>
      <c r="E393" s="1"/>
      <c r="F393" s="1"/>
      <c r="G393" s="1"/>
      <c r="H393" s="1"/>
      <c r="I393" s="1"/>
      <c r="J393" s="2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:30" ht="12" customHeight="1" x14ac:dyDescent="0.2">
      <c r="A394" s="104"/>
      <c r="B394" s="1"/>
      <c r="C394" s="1"/>
      <c r="D394" s="1"/>
      <c r="E394" s="1"/>
      <c r="F394" s="1"/>
      <c r="G394" s="1"/>
      <c r="H394" s="1"/>
      <c r="I394" s="1"/>
      <c r="J394" s="2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:30" ht="12" customHeight="1" x14ac:dyDescent="0.2">
      <c r="A395" s="104"/>
      <c r="B395" s="1"/>
      <c r="C395" s="1"/>
      <c r="D395" s="1"/>
      <c r="E395" s="1"/>
      <c r="F395" s="1"/>
      <c r="G395" s="1"/>
      <c r="H395" s="1"/>
      <c r="I395" s="1"/>
      <c r="J395" s="2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:30" ht="12" customHeight="1" x14ac:dyDescent="0.2">
      <c r="A396" s="104"/>
      <c r="B396" s="1"/>
      <c r="C396" s="1"/>
      <c r="D396" s="1"/>
      <c r="E396" s="1"/>
      <c r="F396" s="1"/>
      <c r="G396" s="1"/>
      <c r="H396" s="1"/>
      <c r="I396" s="1"/>
      <c r="J396" s="2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:30" ht="12" customHeight="1" x14ac:dyDescent="0.2">
      <c r="A397" s="104"/>
      <c r="B397" s="1"/>
      <c r="C397" s="1"/>
      <c r="D397" s="1"/>
      <c r="E397" s="1"/>
      <c r="F397" s="1"/>
      <c r="G397" s="1"/>
      <c r="H397" s="1"/>
      <c r="I397" s="1"/>
      <c r="J397" s="2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:30" ht="12" customHeight="1" x14ac:dyDescent="0.2">
      <c r="A398" s="104"/>
      <c r="B398" s="1"/>
      <c r="C398" s="1"/>
      <c r="D398" s="1"/>
      <c r="E398" s="1"/>
      <c r="F398" s="1"/>
      <c r="G398" s="1"/>
      <c r="H398" s="1"/>
      <c r="I398" s="1"/>
      <c r="J398" s="2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:30" ht="12" customHeight="1" x14ac:dyDescent="0.2">
      <c r="A399" s="104"/>
      <c r="B399" s="1"/>
      <c r="C399" s="1"/>
      <c r="D399" s="1"/>
      <c r="E399" s="1"/>
      <c r="F399" s="1"/>
      <c r="G399" s="1"/>
      <c r="H399" s="1"/>
      <c r="I399" s="1"/>
      <c r="J399" s="2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:30" ht="12" customHeight="1" x14ac:dyDescent="0.2">
      <c r="A400" s="104"/>
      <c r="B400" s="1"/>
      <c r="C400" s="1"/>
      <c r="D400" s="1"/>
      <c r="E400" s="1"/>
      <c r="F400" s="1"/>
      <c r="G400" s="1"/>
      <c r="H400" s="1"/>
      <c r="I400" s="1"/>
      <c r="J400" s="2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:30" ht="12" customHeight="1" x14ac:dyDescent="0.2">
      <c r="A401" s="104"/>
      <c r="B401" s="1"/>
      <c r="C401" s="1"/>
      <c r="D401" s="1"/>
      <c r="E401" s="1"/>
      <c r="F401" s="1"/>
      <c r="G401" s="1"/>
      <c r="H401" s="1"/>
      <c r="I401" s="1"/>
      <c r="J401" s="2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:30" ht="12" customHeight="1" x14ac:dyDescent="0.2">
      <c r="A402" s="104"/>
      <c r="B402" s="1"/>
      <c r="C402" s="1"/>
      <c r="D402" s="1"/>
      <c r="E402" s="1"/>
      <c r="F402" s="1"/>
      <c r="G402" s="1"/>
      <c r="H402" s="1"/>
      <c r="I402" s="1"/>
      <c r="J402" s="2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:30" ht="12" customHeight="1" x14ac:dyDescent="0.2">
      <c r="A403" s="104"/>
      <c r="B403" s="1"/>
      <c r="C403" s="1"/>
      <c r="D403" s="1"/>
      <c r="E403" s="1"/>
      <c r="F403" s="1"/>
      <c r="G403" s="1"/>
      <c r="H403" s="1"/>
      <c r="I403" s="1"/>
      <c r="J403" s="2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:30" ht="12" customHeight="1" x14ac:dyDescent="0.2">
      <c r="A404" s="104"/>
      <c r="B404" s="1"/>
      <c r="C404" s="1"/>
      <c r="D404" s="1"/>
      <c r="E404" s="1"/>
      <c r="F404" s="1"/>
      <c r="G404" s="1"/>
      <c r="H404" s="1"/>
      <c r="I404" s="1"/>
      <c r="J404" s="2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:30" ht="12" customHeight="1" x14ac:dyDescent="0.2">
      <c r="A405" s="104"/>
      <c r="B405" s="1"/>
      <c r="C405" s="1"/>
      <c r="D405" s="1"/>
      <c r="E405" s="1"/>
      <c r="F405" s="1"/>
      <c r="G405" s="1"/>
      <c r="H405" s="1"/>
      <c r="I405" s="1"/>
      <c r="J405" s="2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:30" ht="12" customHeight="1" x14ac:dyDescent="0.2">
      <c r="A406" s="104"/>
      <c r="B406" s="1"/>
      <c r="C406" s="1"/>
      <c r="D406" s="1"/>
      <c r="E406" s="1"/>
      <c r="F406" s="1"/>
      <c r="G406" s="1"/>
      <c r="H406" s="1"/>
      <c r="I406" s="1"/>
      <c r="J406" s="2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:30" ht="12" customHeight="1" x14ac:dyDescent="0.2">
      <c r="A407" s="104"/>
      <c r="B407" s="1"/>
      <c r="C407" s="1"/>
      <c r="D407" s="1"/>
      <c r="E407" s="1"/>
      <c r="F407" s="1"/>
      <c r="G407" s="1"/>
      <c r="H407" s="1"/>
      <c r="I407" s="1"/>
      <c r="J407" s="2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:30" ht="12" customHeight="1" x14ac:dyDescent="0.2">
      <c r="A408" s="104"/>
      <c r="B408" s="1"/>
      <c r="C408" s="1"/>
      <c r="D408" s="1"/>
      <c r="E408" s="1"/>
      <c r="F408" s="1"/>
      <c r="G408" s="1"/>
      <c r="H408" s="1"/>
      <c r="I408" s="1"/>
      <c r="J408" s="2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:30" ht="12" customHeight="1" x14ac:dyDescent="0.2">
      <c r="A409" s="104"/>
      <c r="B409" s="1"/>
      <c r="C409" s="1"/>
      <c r="D409" s="1"/>
      <c r="E409" s="1"/>
      <c r="F409" s="1"/>
      <c r="G409" s="1"/>
      <c r="H409" s="1"/>
      <c r="I409" s="1"/>
      <c r="J409" s="2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:30" ht="12" customHeight="1" x14ac:dyDescent="0.2">
      <c r="A410" s="104"/>
      <c r="B410" s="1"/>
      <c r="C410" s="1"/>
      <c r="D410" s="1"/>
      <c r="E410" s="1"/>
      <c r="F410" s="1"/>
      <c r="G410" s="1"/>
      <c r="H410" s="1"/>
      <c r="I410" s="1"/>
      <c r="J410" s="2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:30" ht="12" customHeight="1" x14ac:dyDescent="0.2">
      <c r="A411" s="104"/>
      <c r="B411" s="1"/>
      <c r="C411" s="1"/>
      <c r="D411" s="1"/>
      <c r="E411" s="1"/>
      <c r="F411" s="1"/>
      <c r="G411" s="1"/>
      <c r="H411" s="1"/>
      <c r="I411" s="1"/>
      <c r="J411" s="2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:30" ht="12" customHeight="1" x14ac:dyDescent="0.2">
      <c r="A412" s="104"/>
      <c r="B412" s="1"/>
      <c r="C412" s="1"/>
      <c r="D412" s="1"/>
      <c r="E412" s="1"/>
      <c r="F412" s="1"/>
      <c r="G412" s="1"/>
      <c r="H412" s="1"/>
      <c r="I412" s="1"/>
      <c r="J412" s="2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:30" ht="12" customHeight="1" x14ac:dyDescent="0.2">
      <c r="A413" s="104"/>
      <c r="B413" s="1"/>
      <c r="C413" s="1"/>
      <c r="D413" s="1"/>
      <c r="E413" s="1"/>
      <c r="F413" s="1"/>
      <c r="G413" s="1"/>
      <c r="H413" s="1"/>
      <c r="I413" s="1"/>
      <c r="J413" s="2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:30" ht="12" customHeight="1" x14ac:dyDescent="0.2">
      <c r="A414" s="104"/>
      <c r="B414" s="1"/>
      <c r="C414" s="1"/>
      <c r="D414" s="1"/>
      <c r="E414" s="1"/>
      <c r="F414" s="1"/>
      <c r="G414" s="1"/>
      <c r="H414" s="1"/>
      <c r="I414" s="1"/>
      <c r="J414" s="2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:30" ht="15.75" customHeight="1" x14ac:dyDescent="0.2">
      <c r="A415" s="104"/>
    </row>
    <row r="416" spans="1:30" ht="15.75" customHeight="1" x14ac:dyDescent="0.2">
      <c r="A416" s="104"/>
    </row>
    <row r="417" spans="1:1" ht="15.75" customHeight="1" x14ac:dyDescent="0.2">
      <c r="A417" s="104"/>
    </row>
    <row r="418" spans="1:1" ht="15.75" customHeight="1" x14ac:dyDescent="0.2">
      <c r="A418" s="104"/>
    </row>
    <row r="419" spans="1:1" ht="15.75" customHeight="1" x14ac:dyDescent="0.2">
      <c r="A419" s="104"/>
    </row>
    <row r="420" spans="1:1" ht="15.75" customHeight="1" x14ac:dyDescent="0.2">
      <c r="A420" s="104"/>
    </row>
    <row r="421" spans="1:1" ht="15.75" customHeight="1" x14ac:dyDescent="0.2">
      <c r="A421" s="104"/>
    </row>
    <row r="422" spans="1:1" ht="15.75" customHeight="1" x14ac:dyDescent="0.2">
      <c r="A422" s="104"/>
    </row>
    <row r="423" spans="1:1" ht="15.75" customHeight="1" x14ac:dyDescent="0.2">
      <c r="A423" s="104"/>
    </row>
    <row r="424" spans="1:1" ht="15.75" customHeight="1" x14ac:dyDescent="0.2">
      <c r="A424" s="104"/>
    </row>
    <row r="425" spans="1:1" ht="15.75" customHeight="1" x14ac:dyDescent="0.2">
      <c r="A425" s="104"/>
    </row>
    <row r="426" spans="1:1" ht="15.75" customHeight="1" x14ac:dyDescent="0.2">
      <c r="A426" s="104"/>
    </row>
    <row r="427" spans="1:1" ht="15.75" customHeight="1" x14ac:dyDescent="0.2">
      <c r="A427" s="104"/>
    </row>
    <row r="428" spans="1:1" ht="15.75" customHeight="1" x14ac:dyDescent="0.2">
      <c r="A428" s="104"/>
    </row>
    <row r="429" spans="1:1" ht="15.75" customHeight="1" x14ac:dyDescent="0.2">
      <c r="A429" s="104"/>
    </row>
    <row r="430" spans="1:1" ht="15.75" customHeight="1" x14ac:dyDescent="0.2">
      <c r="A430" s="104"/>
    </row>
    <row r="431" spans="1:1" ht="15.75" customHeight="1" x14ac:dyDescent="0.2">
      <c r="A431" s="104"/>
    </row>
    <row r="432" spans="1:1" ht="15.75" customHeight="1" x14ac:dyDescent="0.2">
      <c r="A432" s="104"/>
    </row>
    <row r="433" spans="1:1" ht="15.75" customHeight="1" x14ac:dyDescent="0.2">
      <c r="A433" s="104"/>
    </row>
    <row r="434" spans="1:1" ht="15.75" customHeight="1" x14ac:dyDescent="0.2">
      <c r="A434" s="104"/>
    </row>
    <row r="435" spans="1:1" ht="15.75" customHeight="1" x14ac:dyDescent="0.2">
      <c r="A435" s="104"/>
    </row>
    <row r="436" spans="1:1" ht="15.75" customHeight="1" x14ac:dyDescent="0.2">
      <c r="A436" s="104"/>
    </row>
    <row r="437" spans="1:1" ht="15.75" customHeight="1" x14ac:dyDescent="0.2">
      <c r="A437" s="104"/>
    </row>
    <row r="438" spans="1:1" ht="15.75" customHeight="1" x14ac:dyDescent="0.2">
      <c r="A438" s="104"/>
    </row>
    <row r="439" spans="1:1" ht="15.75" customHeight="1" x14ac:dyDescent="0.2">
      <c r="A439" s="104"/>
    </row>
    <row r="440" spans="1:1" ht="15.75" customHeight="1" x14ac:dyDescent="0.2">
      <c r="A440" s="104"/>
    </row>
    <row r="441" spans="1:1" ht="15.75" customHeight="1" x14ac:dyDescent="0.2">
      <c r="A441" s="104"/>
    </row>
    <row r="442" spans="1:1" ht="15.75" customHeight="1" x14ac:dyDescent="0.2">
      <c r="A442" s="104"/>
    </row>
    <row r="443" spans="1:1" ht="15.75" customHeight="1" x14ac:dyDescent="0.2">
      <c r="A443" s="104"/>
    </row>
    <row r="444" spans="1:1" ht="15.75" customHeight="1" x14ac:dyDescent="0.2">
      <c r="A444" s="104"/>
    </row>
    <row r="445" spans="1:1" ht="15.75" customHeight="1" x14ac:dyDescent="0.2">
      <c r="A445" s="104"/>
    </row>
    <row r="446" spans="1:1" ht="15.75" customHeight="1" x14ac:dyDescent="0.2">
      <c r="A446" s="104"/>
    </row>
    <row r="447" spans="1:1" ht="15.75" customHeight="1" x14ac:dyDescent="0.2">
      <c r="A447" s="104"/>
    </row>
    <row r="448" spans="1:1" ht="15.75" customHeight="1" x14ac:dyDescent="0.2">
      <c r="A448" s="104"/>
    </row>
    <row r="449" spans="1:1" ht="15.75" customHeight="1" x14ac:dyDescent="0.2">
      <c r="A449" s="104"/>
    </row>
    <row r="450" spans="1:1" ht="15.75" customHeight="1" x14ac:dyDescent="0.2">
      <c r="A450" s="104"/>
    </row>
    <row r="451" spans="1:1" ht="15.75" customHeight="1" x14ac:dyDescent="0.2">
      <c r="A451" s="104"/>
    </row>
    <row r="452" spans="1:1" ht="15.75" customHeight="1" x14ac:dyDescent="0.2">
      <c r="A452" s="104"/>
    </row>
    <row r="453" spans="1:1" ht="15.75" customHeight="1" x14ac:dyDescent="0.2">
      <c r="A453" s="104"/>
    </row>
    <row r="454" spans="1:1" ht="15.75" customHeight="1" x14ac:dyDescent="0.2">
      <c r="A454" s="104"/>
    </row>
    <row r="455" spans="1:1" ht="15.75" customHeight="1" x14ac:dyDescent="0.2">
      <c r="A455" s="104"/>
    </row>
    <row r="456" spans="1:1" ht="15.75" customHeight="1" x14ac:dyDescent="0.2">
      <c r="A456" s="104"/>
    </row>
    <row r="457" spans="1:1" ht="15.75" customHeight="1" x14ac:dyDescent="0.2">
      <c r="A457" s="104"/>
    </row>
    <row r="458" spans="1:1" ht="15.75" customHeight="1" x14ac:dyDescent="0.2">
      <c r="A458" s="104"/>
    </row>
    <row r="459" spans="1:1" ht="15.75" customHeight="1" x14ac:dyDescent="0.2">
      <c r="A459" s="104"/>
    </row>
    <row r="460" spans="1:1" ht="15.75" customHeight="1" x14ac:dyDescent="0.2">
      <c r="A460" s="104"/>
    </row>
    <row r="461" spans="1:1" ht="15.75" customHeight="1" x14ac:dyDescent="0.2">
      <c r="A461" s="104"/>
    </row>
    <row r="462" spans="1:1" ht="15.75" customHeight="1" x14ac:dyDescent="0.2">
      <c r="A462" s="104"/>
    </row>
    <row r="463" spans="1:1" ht="15.75" customHeight="1" x14ac:dyDescent="0.2">
      <c r="A463" s="104"/>
    </row>
    <row r="464" spans="1:1" ht="15.75" customHeight="1" x14ac:dyDescent="0.2">
      <c r="A464" s="104"/>
    </row>
    <row r="465" spans="1:1" ht="15.75" customHeight="1" x14ac:dyDescent="0.2">
      <c r="A465" s="104"/>
    </row>
    <row r="466" spans="1:1" ht="15.75" customHeight="1" x14ac:dyDescent="0.2">
      <c r="A466" s="104"/>
    </row>
    <row r="467" spans="1:1" ht="15.75" customHeight="1" x14ac:dyDescent="0.2">
      <c r="A467" s="104"/>
    </row>
    <row r="468" spans="1:1" ht="15.75" customHeight="1" x14ac:dyDescent="0.2">
      <c r="A468" s="104"/>
    </row>
    <row r="469" spans="1:1" ht="15.75" customHeight="1" x14ac:dyDescent="0.2">
      <c r="A469" s="104"/>
    </row>
    <row r="470" spans="1:1" ht="15.75" customHeight="1" x14ac:dyDescent="0.2">
      <c r="A470" s="104"/>
    </row>
    <row r="471" spans="1:1" ht="15.75" customHeight="1" x14ac:dyDescent="0.2">
      <c r="A471" s="104"/>
    </row>
    <row r="472" spans="1:1" ht="15.75" customHeight="1" x14ac:dyDescent="0.2">
      <c r="A472" s="104"/>
    </row>
    <row r="473" spans="1:1" ht="15.75" customHeight="1" x14ac:dyDescent="0.2">
      <c r="A473" s="104"/>
    </row>
    <row r="474" spans="1:1" ht="15.75" customHeight="1" x14ac:dyDescent="0.2">
      <c r="A474" s="104"/>
    </row>
    <row r="475" spans="1:1" ht="15.75" customHeight="1" x14ac:dyDescent="0.2">
      <c r="A475" s="104"/>
    </row>
    <row r="476" spans="1:1" ht="15.75" customHeight="1" x14ac:dyDescent="0.2">
      <c r="A476" s="104"/>
    </row>
    <row r="477" spans="1:1" ht="15.75" customHeight="1" x14ac:dyDescent="0.2">
      <c r="A477" s="104"/>
    </row>
    <row r="478" spans="1:1" ht="15.75" customHeight="1" x14ac:dyDescent="0.2">
      <c r="A478" s="104"/>
    </row>
    <row r="479" spans="1:1" ht="15.75" customHeight="1" x14ac:dyDescent="0.2">
      <c r="A479" s="104"/>
    </row>
    <row r="480" spans="1:1" ht="15.75" customHeight="1" x14ac:dyDescent="0.2">
      <c r="A480" s="104"/>
    </row>
    <row r="481" spans="1:1" ht="15.75" customHeight="1" x14ac:dyDescent="0.2">
      <c r="A481" s="104"/>
    </row>
    <row r="482" spans="1:1" ht="15.75" customHeight="1" x14ac:dyDescent="0.2">
      <c r="A482" s="104"/>
    </row>
    <row r="483" spans="1:1" ht="15.75" customHeight="1" x14ac:dyDescent="0.2">
      <c r="A483" s="104"/>
    </row>
    <row r="484" spans="1:1" ht="15.75" customHeight="1" x14ac:dyDescent="0.2">
      <c r="A484" s="104"/>
    </row>
    <row r="485" spans="1:1" ht="15.75" customHeight="1" x14ac:dyDescent="0.2">
      <c r="A485" s="104"/>
    </row>
    <row r="486" spans="1:1" ht="15.75" customHeight="1" x14ac:dyDescent="0.2">
      <c r="A486" s="104"/>
    </row>
    <row r="487" spans="1:1" ht="15.75" customHeight="1" x14ac:dyDescent="0.2">
      <c r="A487" s="104"/>
    </row>
    <row r="488" spans="1:1" ht="15.75" customHeight="1" x14ac:dyDescent="0.2">
      <c r="A488" s="104"/>
    </row>
    <row r="489" spans="1:1" ht="15.75" customHeight="1" x14ac:dyDescent="0.2">
      <c r="A489" s="104"/>
    </row>
    <row r="490" spans="1:1" ht="15.75" customHeight="1" x14ac:dyDescent="0.2">
      <c r="A490" s="104"/>
    </row>
    <row r="491" spans="1:1" ht="15.75" customHeight="1" x14ac:dyDescent="0.2">
      <c r="A491" s="104"/>
    </row>
    <row r="492" spans="1:1" ht="15.75" customHeight="1" x14ac:dyDescent="0.2">
      <c r="A492" s="104"/>
    </row>
    <row r="493" spans="1:1" ht="15.75" customHeight="1" x14ac:dyDescent="0.2">
      <c r="A493" s="104"/>
    </row>
    <row r="494" spans="1:1" ht="15.75" customHeight="1" x14ac:dyDescent="0.2">
      <c r="A494" s="104"/>
    </row>
    <row r="495" spans="1:1" ht="15.75" customHeight="1" x14ac:dyDescent="0.2">
      <c r="A495" s="104"/>
    </row>
    <row r="496" spans="1:1" ht="15.75" customHeight="1" x14ac:dyDescent="0.2">
      <c r="A496" s="104"/>
    </row>
    <row r="497" spans="1:1" ht="15.75" customHeight="1" x14ac:dyDescent="0.2">
      <c r="A497" s="104"/>
    </row>
    <row r="498" spans="1:1" ht="15.75" customHeight="1" x14ac:dyDescent="0.2">
      <c r="A498" s="104"/>
    </row>
    <row r="499" spans="1:1" ht="15.75" customHeight="1" x14ac:dyDescent="0.2">
      <c r="A499" s="104"/>
    </row>
    <row r="500" spans="1:1" ht="15.75" customHeight="1" x14ac:dyDescent="0.2">
      <c r="A500" s="104"/>
    </row>
    <row r="501" spans="1:1" ht="15.75" customHeight="1" x14ac:dyDescent="0.2">
      <c r="A501" s="104"/>
    </row>
    <row r="502" spans="1:1" ht="15.75" customHeight="1" x14ac:dyDescent="0.2">
      <c r="A502" s="104"/>
    </row>
    <row r="503" spans="1:1" ht="15.75" customHeight="1" x14ac:dyDescent="0.2">
      <c r="A503" s="104"/>
    </row>
    <row r="504" spans="1:1" ht="15.75" customHeight="1" x14ac:dyDescent="0.2">
      <c r="A504" s="104"/>
    </row>
    <row r="505" spans="1:1" ht="15.75" customHeight="1" x14ac:dyDescent="0.2">
      <c r="A505" s="104"/>
    </row>
    <row r="506" spans="1:1" ht="15.75" customHeight="1" x14ac:dyDescent="0.2">
      <c r="A506" s="104"/>
    </row>
    <row r="507" spans="1:1" ht="15.75" customHeight="1" x14ac:dyDescent="0.2">
      <c r="A507" s="104"/>
    </row>
    <row r="508" spans="1:1" ht="15.75" customHeight="1" x14ac:dyDescent="0.2">
      <c r="A508" s="104"/>
    </row>
    <row r="509" spans="1:1" ht="15.75" customHeight="1" x14ac:dyDescent="0.2">
      <c r="A509" s="104"/>
    </row>
    <row r="510" spans="1:1" ht="15.75" customHeight="1" x14ac:dyDescent="0.2">
      <c r="A510" s="104"/>
    </row>
    <row r="511" spans="1:1" ht="15.75" customHeight="1" x14ac:dyDescent="0.2">
      <c r="A511" s="104"/>
    </row>
    <row r="512" spans="1:1" ht="15.75" customHeight="1" x14ac:dyDescent="0.2">
      <c r="A512" s="104"/>
    </row>
    <row r="513" spans="1:1" ht="15.75" customHeight="1" x14ac:dyDescent="0.2">
      <c r="A513" s="104"/>
    </row>
    <row r="514" spans="1:1" ht="15.75" customHeight="1" x14ac:dyDescent="0.2">
      <c r="A514" s="104"/>
    </row>
    <row r="515" spans="1:1" ht="15.75" customHeight="1" x14ac:dyDescent="0.2">
      <c r="A515" s="104"/>
    </row>
    <row r="516" spans="1:1" ht="15.75" customHeight="1" x14ac:dyDescent="0.2">
      <c r="A516" s="104"/>
    </row>
    <row r="517" spans="1:1" ht="15.75" customHeight="1" x14ac:dyDescent="0.2">
      <c r="A517" s="104"/>
    </row>
    <row r="518" spans="1:1" ht="15.75" customHeight="1" x14ac:dyDescent="0.2">
      <c r="A518" s="104"/>
    </row>
    <row r="519" spans="1:1" ht="15.75" customHeight="1" x14ac:dyDescent="0.2">
      <c r="A519" s="104"/>
    </row>
    <row r="520" spans="1:1" ht="15.75" customHeight="1" x14ac:dyDescent="0.2">
      <c r="A520" s="104"/>
    </row>
    <row r="521" spans="1:1" ht="15.75" customHeight="1" x14ac:dyDescent="0.2">
      <c r="A521" s="104"/>
    </row>
    <row r="522" spans="1:1" ht="15.75" customHeight="1" x14ac:dyDescent="0.2">
      <c r="A522" s="104"/>
    </row>
    <row r="523" spans="1:1" ht="15.75" customHeight="1" x14ac:dyDescent="0.2">
      <c r="A523" s="104"/>
    </row>
    <row r="524" spans="1:1" ht="15.75" customHeight="1" x14ac:dyDescent="0.2">
      <c r="A524" s="104"/>
    </row>
    <row r="525" spans="1:1" ht="15.75" customHeight="1" x14ac:dyDescent="0.2">
      <c r="A525" s="104"/>
    </row>
    <row r="526" spans="1:1" ht="15.75" customHeight="1" x14ac:dyDescent="0.2">
      <c r="A526" s="104"/>
    </row>
    <row r="527" spans="1:1" ht="15.75" customHeight="1" x14ac:dyDescent="0.2">
      <c r="A527" s="104"/>
    </row>
    <row r="528" spans="1:1" ht="15.75" customHeight="1" x14ac:dyDescent="0.2">
      <c r="A528" s="104"/>
    </row>
    <row r="529" spans="1:1" ht="15.75" customHeight="1" x14ac:dyDescent="0.2">
      <c r="A529" s="104"/>
    </row>
    <row r="530" spans="1:1" ht="15.75" customHeight="1" x14ac:dyDescent="0.2">
      <c r="A530" s="104"/>
    </row>
    <row r="531" spans="1:1" ht="15.75" customHeight="1" x14ac:dyDescent="0.2">
      <c r="A531" s="104"/>
    </row>
    <row r="532" spans="1:1" ht="15.75" customHeight="1" x14ac:dyDescent="0.2">
      <c r="A532" s="104"/>
    </row>
    <row r="533" spans="1:1" ht="15.75" customHeight="1" x14ac:dyDescent="0.2">
      <c r="A533" s="104"/>
    </row>
    <row r="534" spans="1:1" ht="15.75" customHeight="1" x14ac:dyDescent="0.2">
      <c r="A534" s="104"/>
    </row>
    <row r="535" spans="1:1" ht="15.75" customHeight="1" x14ac:dyDescent="0.2">
      <c r="A535" s="104"/>
    </row>
    <row r="536" spans="1:1" ht="15.75" customHeight="1" x14ac:dyDescent="0.2">
      <c r="A536" s="104"/>
    </row>
    <row r="537" spans="1:1" ht="15.75" customHeight="1" x14ac:dyDescent="0.2">
      <c r="A537" s="104"/>
    </row>
    <row r="538" spans="1:1" ht="15.75" customHeight="1" x14ac:dyDescent="0.2">
      <c r="A538" s="104"/>
    </row>
    <row r="539" spans="1:1" ht="15.75" customHeight="1" x14ac:dyDescent="0.2">
      <c r="A539" s="104"/>
    </row>
    <row r="540" spans="1:1" ht="15.75" customHeight="1" x14ac:dyDescent="0.2">
      <c r="A540" s="104"/>
    </row>
    <row r="541" spans="1:1" ht="15.75" customHeight="1" x14ac:dyDescent="0.2">
      <c r="A541" s="104"/>
    </row>
    <row r="542" spans="1:1" ht="15.75" customHeight="1" x14ac:dyDescent="0.2">
      <c r="A542" s="104"/>
    </row>
    <row r="543" spans="1:1" ht="15.75" customHeight="1" x14ac:dyDescent="0.2">
      <c r="A543" s="104"/>
    </row>
    <row r="544" spans="1:1" ht="15.75" customHeight="1" x14ac:dyDescent="0.2">
      <c r="A544" s="104"/>
    </row>
    <row r="545" spans="1:1" ht="15.75" customHeight="1" x14ac:dyDescent="0.2">
      <c r="A545" s="104"/>
    </row>
    <row r="546" spans="1:1" ht="15.75" customHeight="1" x14ac:dyDescent="0.2">
      <c r="A546" s="104"/>
    </row>
    <row r="547" spans="1:1" ht="15.75" customHeight="1" x14ac:dyDescent="0.2">
      <c r="A547" s="104"/>
    </row>
    <row r="548" spans="1:1" ht="15.75" customHeight="1" x14ac:dyDescent="0.2">
      <c r="A548" s="104"/>
    </row>
    <row r="549" spans="1:1" ht="15.75" customHeight="1" x14ac:dyDescent="0.2">
      <c r="A549" s="104"/>
    </row>
    <row r="550" spans="1:1" ht="15.75" customHeight="1" x14ac:dyDescent="0.2">
      <c r="A550" s="104"/>
    </row>
    <row r="551" spans="1:1" ht="15.75" customHeight="1" x14ac:dyDescent="0.2">
      <c r="A551" s="104"/>
    </row>
    <row r="552" spans="1:1" ht="15.75" customHeight="1" x14ac:dyDescent="0.2">
      <c r="A552" s="104"/>
    </row>
    <row r="553" spans="1:1" ht="15.75" customHeight="1" x14ac:dyDescent="0.2">
      <c r="A553" s="104"/>
    </row>
    <row r="554" spans="1:1" ht="15.75" customHeight="1" x14ac:dyDescent="0.2">
      <c r="A554" s="104"/>
    </row>
    <row r="555" spans="1:1" ht="15.75" customHeight="1" x14ac:dyDescent="0.2">
      <c r="A555" s="104"/>
    </row>
    <row r="556" spans="1:1" ht="15.75" customHeight="1" x14ac:dyDescent="0.2">
      <c r="A556" s="104"/>
    </row>
    <row r="557" spans="1:1" ht="15.75" customHeight="1" x14ac:dyDescent="0.2">
      <c r="A557" s="104"/>
    </row>
    <row r="558" spans="1:1" ht="15.75" customHeight="1" x14ac:dyDescent="0.2">
      <c r="A558" s="104"/>
    </row>
    <row r="559" spans="1:1" ht="15.75" customHeight="1" x14ac:dyDescent="0.2">
      <c r="A559" s="104"/>
    </row>
    <row r="560" spans="1:1" ht="15.75" customHeight="1" x14ac:dyDescent="0.2">
      <c r="A560" s="104"/>
    </row>
    <row r="561" spans="1:1" ht="15.75" customHeight="1" x14ac:dyDescent="0.2">
      <c r="A561" s="104"/>
    </row>
    <row r="562" spans="1:1" ht="15.75" customHeight="1" x14ac:dyDescent="0.2">
      <c r="A562" s="104"/>
    </row>
    <row r="563" spans="1:1" ht="15.75" customHeight="1" x14ac:dyDescent="0.2">
      <c r="A563" s="104"/>
    </row>
    <row r="564" spans="1:1" ht="15.75" customHeight="1" x14ac:dyDescent="0.2">
      <c r="A564" s="104"/>
    </row>
    <row r="565" spans="1:1" ht="15.75" customHeight="1" x14ac:dyDescent="0.2">
      <c r="A565" s="104"/>
    </row>
    <row r="566" spans="1:1" ht="15.75" customHeight="1" x14ac:dyDescent="0.2">
      <c r="A566" s="104"/>
    </row>
    <row r="567" spans="1:1" ht="15.75" customHeight="1" x14ac:dyDescent="0.2">
      <c r="A567" s="104"/>
    </row>
    <row r="568" spans="1:1" ht="15.75" customHeight="1" x14ac:dyDescent="0.2">
      <c r="A568" s="104"/>
    </row>
    <row r="569" spans="1:1" ht="15.75" customHeight="1" x14ac:dyDescent="0.2">
      <c r="A569" s="104"/>
    </row>
    <row r="570" spans="1:1" ht="15.75" customHeight="1" x14ac:dyDescent="0.2">
      <c r="A570" s="104"/>
    </row>
    <row r="571" spans="1:1" ht="15.75" customHeight="1" x14ac:dyDescent="0.2">
      <c r="A571" s="104"/>
    </row>
    <row r="572" spans="1:1" ht="15.75" customHeight="1" x14ac:dyDescent="0.2">
      <c r="A572" s="104"/>
    </row>
    <row r="573" spans="1:1" ht="15.75" customHeight="1" x14ac:dyDescent="0.2">
      <c r="A573" s="104"/>
    </row>
    <row r="574" spans="1:1" ht="15.75" customHeight="1" x14ac:dyDescent="0.2">
      <c r="A574" s="104"/>
    </row>
    <row r="575" spans="1:1" ht="15.75" customHeight="1" x14ac:dyDescent="0.2">
      <c r="A575" s="104"/>
    </row>
    <row r="576" spans="1:1" ht="15.75" customHeight="1" x14ac:dyDescent="0.2">
      <c r="A576" s="104"/>
    </row>
    <row r="577" spans="1:1" ht="15.75" customHeight="1" x14ac:dyDescent="0.2">
      <c r="A577" s="104"/>
    </row>
    <row r="578" spans="1:1" ht="15.75" customHeight="1" x14ac:dyDescent="0.2">
      <c r="A578" s="104"/>
    </row>
    <row r="579" spans="1:1" ht="15.75" customHeight="1" x14ac:dyDescent="0.2">
      <c r="A579" s="104"/>
    </row>
    <row r="580" spans="1:1" ht="15.75" customHeight="1" x14ac:dyDescent="0.2">
      <c r="A580" s="104"/>
    </row>
    <row r="581" spans="1:1" ht="15.75" customHeight="1" x14ac:dyDescent="0.2">
      <c r="A581" s="104"/>
    </row>
    <row r="582" spans="1:1" ht="15.75" customHeight="1" x14ac:dyDescent="0.2">
      <c r="A582" s="104"/>
    </row>
    <row r="583" spans="1:1" ht="15.75" customHeight="1" x14ac:dyDescent="0.2">
      <c r="A583" s="104"/>
    </row>
    <row r="584" spans="1:1" ht="15.75" customHeight="1" x14ac:dyDescent="0.2">
      <c r="A584" s="104"/>
    </row>
    <row r="585" spans="1:1" ht="15.75" customHeight="1" x14ac:dyDescent="0.2">
      <c r="A585" s="104"/>
    </row>
    <row r="586" spans="1:1" ht="15.75" customHeight="1" x14ac:dyDescent="0.2">
      <c r="A586" s="104"/>
    </row>
    <row r="587" spans="1:1" ht="15.75" customHeight="1" x14ac:dyDescent="0.2">
      <c r="A587" s="104"/>
    </row>
    <row r="588" spans="1:1" ht="15.75" customHeight="1" x14ac:dyDescent="0.2">
      <c r="A588" s="104"/>
    </row>
    <row r="589" spans="1:1" ht="15.75" customHeight="1" x14ac:dyDescent="0.2">
      <c r="A589" s="104"/>
    </row>
    <row r="590" spans="1:1" ht="15.75" customHeight="1" x14ac:dyDescent="0.2">
      <c r="A590" s="104"/>
    </row>
    <row r="591" spans="1:1" ht="15.75" customHeight="1" x14ac:dyDescent="0.2">
      <c r="A591" s="104"/>
    </row>
    <row r="592" spans="1:1" ht="15.75" customHeight="1" x14ac:dyDescent="0.2">
      <c r="A592" s="104"/>
    </row>
    <row r="593" spans="1:1" ht="15.75" customHeight="1" x14ac:dyDescent="0.2">
      <c r="A593" s="104"/>
    </row>
    <row r="594" spans="1:1" ht="15.75" customHeight="1" x14ac:dyDescent="0.2">
      <c r="A594" s="104"/>
    </row>
    <row r="595" spans="1:1" ht="15.75" customHeight="1" x14ac:dyDescent="0.2">
      <c r="A595" s="104"/>
    </row>
    <row r="596" spans="1:1" ht="15.75" customHeight="1" x14ac:dyDescent="0.2">
      <c r="A596" s="104"/>
    </row>
    <row r="597" spans="1:1" ht="15.75" customHeight="1" x14ac:dyDescent="0.2">
      <c r="A597" s="104"/>
    </row>
    <row r="598" spans="1:1" ht="15.75" customHeight="1" x14ac:dyDescent="0.2">
      <c r="A598" s="104"/>
    </row>
    <row r="599" spans="1:1" ht="15.75" customHeight="1" x14ac:dyDescent="0.2">
      <c r="A599" s="104"/>
    </row>
    <row r="600" spans="1:1" ht="15.75" customHeight="1" x14ac:dyDescent="0.2">
      <c r="A600" s="104"/>
    </row>
    <row r="601" spans="1:1" ht="15.75" customHeight="1" x14ac:dyDescent="0.2">
      <c r="A601" s="104"/>
    </row>
    <row r="602" spans="1:1" ht="15.75" customHeight="1" x14ac:dyDescent="0.2">
      <c r="A602" s="104"/>
    </row>
    <row r="603" spans="1:1" ht="15.75" customHeight="1" x14ac:dyDescent="0.2">
      <c r="A603" s="104"/>
    </row>
    <row r="604" spans="1:1" ht="15.75" customHeight="1" x14ac:dyDescent="0.2">
      <c r="A604" s="104"/>
    </row>
    <row r="605" spans="1:1" ht="15.75" customHeight="1" x14ac:dyDescent="0.2">
      <c r="A605" s="104"/>
    </row>
    <row r="606" spans="1:1" ht="15.75" customHeight="1" x14ac:dyDescent="0.2">
      <c r="A606" s="104"/>
    </row>
    <row r="607" spans="1:1" ht="15.75" customHeight="1" x14ac:dyDescent="0.2">
      <c r="A607" s="104"/>
    </row>
    <row r="608" spans="1:1" ht="15.75" customHeight="1" x14ac:dyDescent="0.2">
      <c r="A608" s="104"/>
    </row>
    <row r="609" spans="1:1" ht="15.75" customHeight="1" x14ac:dyDescent="0.2">
      <c r="A609" s="104"/>
    </row>
    <row r="610" spans="1:1" ht="15.75" customHeight="1" x14ac:dyDescent="0.2">
      <c r="A610" s="104"/>
    </row>
    <row r="611" spans="1:1" ht="15.75" customHeight="1" x14ac:dyDescent="0.2">
      <c r="A611" s="104"/>
    </row>
    <row r="612" spans="1:1" ht="15.75" customHeight="1" x14ac:dyDescent="0.2">
      <c r="A612" s="104"/>
    </row>
    <row r="613" spans="1:1" ht="15.75" customHeight="1" x14ac:dyDescent="0.2">
      <c r="A613" s="104"/>
    </row>
    <row r="614" spans="1:1" ht="15.75" customHeight="1" x14ac:dyDescent="0.2">
      <c r="A614" s="104"/>
    </row>
    <row r="615" spans="1:1" ht="15.75" customHeight="1" x14ac:dyDescent="0.2">
      <c r="A615" s="104"/>
    </row>
    <row r="616" spans="1:1" ht="15.75" customHeight="1" x14ac:dyDescent="0.2">
      <c r="A616" s="104"/>
    </row>
    <row r="617" spans="1:1" ht="15.75" customHeight="1" x14ac:dyDescent="0.2">
      <c r="A617" s="104"/>
    </row>
    <row r="618" spans="1:1" ht="15.75" customHeight="1" x14ac:dyDescent="0.2">
      <c r="A618" s="104"/>
    </row>
    <row r="619" spans="1:1" ht="15.75" customHeight="1" x14ac:dyDescent="0.2">
      <c r="A619" s="104"/>
    </row>
    <row r="620" spans="1:1" ht="15.75" customHeight="1" x14ac:dyDescent="0.2">
      <c r="A620" s="104"/>
    </row>
    <row r="621" spans="1:1" ht="15.75" customHeight="1" x14ac:dyDescent="0.2">
      <c r="A621" s="104"/>
    </row>
    <row r="622" spans="1:1" ht="15.75" customHeight="1" x14ac:dyDescent="0.2">
      <c r="A622" s="104"/>
    </row>
    <row r="623" spans="1:1" ht="15.75" customHeight="1" x14ac:dyDescent="0.2">
      <c r="A623" s="104"/>
    </row>
    <row r="624" spans="1:1" ht="15.75" customHeight="1" x14ac:dyDescent="0.2">
      <c r="A624" s="104"/>
    </row>
    <row r="625" spans="1:1" ht="15.75" customHeight="1" x14ac:dyDescent="0.2">
      <c r="A625" s="104"/>
    </row>
    <row r="626" spans="1:1" ht="15.75" customHeight="1" x14ac:dyDescent="0.2">
      <c r="A626" s="104"/>
    </row>
    <row r="627" spans="1:1" ht="15.75" customHeight="1" x14ac:dyDescent="0.2">
      <c r="A627" s="104"/>
    </row>
    <row r="628" spans="1:1" ht="15.75" customHeight="1" x14ac:dyDescent="0.2">
      <c r="A628" s="104"/>
    </row>
    <row r="629" spans="1:1" ht="15.75" customHeight="1" x14ac:dyDescent="0.2">
      <c r="A629" s="104"/>
    </row>
    <row r="630" spans="1:1" ht="15.75" customHeight="1" x14ac:dyDescent="0.2">
      <c r="A630" s="104"/>
    </row>
    <row r="631" spans="1:1" ht="15.75" customHeight="1" x14ac:dyDescent="0.2">
      <c r="A631" s="104"/>
    </row>
    <row r="632" spans="1:1" ht="15.75" customHeight="1" x14ac:dyDescent="0.2">
      <c r="A632" s="104"/>
    </row>
    <row r="633" spans="1:1" ht="15.75" customHeight="1" x14ac:dyDescent="0.2">
      <c r="A633" s="104"/>
    </row>
    <row r="634" spans="1:1" ht="15.75" customHeight="1" x14ac:dyDescent="0.2">
      <c r="A634" s="104"/>
    </row>
    <row r="635" spans="1:1" ht="15.75" customHeight="1" x14ac:dyDescent="0.2">
      <c r="A635" s="104"/>
    </row>
    <row r="636" spans="1:1" ht="15.75" customHeight="1" x14ac:dyDescent="0.2">
      <c r="A636" s="104"/>
    </row>
    <row r="637" spans="1:1" ht="15.75" customHeight="1" x14ac:dyDescent="0.2">
      <c r="A637" s="104"/>
    </row>
    <row r="638" spans="1:1" ht="15.75" customHeight="1" x14ac:dyDescent="0.2">
      <c r="A638" s="104"/>
    </row>
    <row r="639" spans="1:1" ht="15.75" customHeight="1" x14ac:dyDescent="0.2">
      <c r="A639" s="104"/>
    </row>
    <row r="640" spans="1:1" ht="15.75" customHeight="1" x14ac:dyDescent="0.2">
      <c r="A640" s="104"/>
    </row>
    <row r="641" spans="1:1" ht="15.75" customHeight="1" x14ac:dyDescent="0.2">
      <c r="A641" s="104"/>
    </row>
    <row r="642" spans="1:1" ht="15.75" customHeight="1" x14ac:dyDescent="0.2">
      <c r="A642" s="104"/>
    </row>
    <row r="643" spans="1:1" ht="15.75" customHeight="1" x14ac:dyDescent="0.2">
      <c r="A643" s="104"/>
    </row>
    <row r="644" spans="1:1" ht="15.75" customHeight="1" x14ac:dyDescent="0.2">
      <c r="A644" s="104"/>
    </row>
    <row r="645" spans="1:1" ht="15.75" customHeight="1" x14ac:dyDescent="0.2">
      <c r="A645" s="104"/>
    </row>
    <row r="646" spans="1:1" ht="15.75" customHeight="1" x14ac:dyDescent="0.2">
      <c r="A646" s="104"/>
    </row>
    <row r="647" spans="1:1" ht="15.75" customHeight="1" x14ac:dyDescent="0.2">
      <c r="A647" s="104"/>
    </row>
    <row r="648" spans="1:1" ht="15.75" customHeight="1" x14ac:dyDescent="0.2">
      <c r="A648" s="104"/>
    </row>
    <row r="649" spans="1:1" ht="15.75" customHeight="1" x14ac:dyDescent="0.2">
      <c r="A649" s="104"/>
    </row>
    <row r="650" spans="1:1" ht="15.75" customHeight="1" x14ac:dyDescent="0.2">
      <c r="A650" s="104"/>
    </row>
    <row r="651" spans="1:1" ht="15.75" customHeight="1" x14ac:dyDescent="0.2">
      <c r="A651" s="104"/>
    </row>
    <row r="652" spans="1:1" ht="15.75" customHeight="1" x14ac:dyDescent="0.2">
      <c r="A652" s="104"/>
    </row>
    <row r="653" spans="1:1" ht="15.75" customHeight="1" x14ac:dyDescent="0.2">
      <c r="A653" s="104"/>
    </row>
    <row r="654" spans="1:1" ht="15.75" customHeight="1" x14ac:dyDescent="0.2">
      <c r="A654" s="104"/>
    </row>
    <row r="655" spans="1:1" ht="15.75" customHeight="1" x14ac:dyDescent="0.2">
      <c r="A655" s="104"/>
    </row>
    <row r="656" spans="1:1" ht="15.75" customHeight="1" x14ac:dyDescent="0.2">
      <c r="A656" s="104"/>
    </row>
    <row r="657" spans="1:1" ht="15.75" customHeight="1" x14ac:dyDescent="0.2">
      <c r="A657" s="104"/>
    </row>
    <row r="658" spans="1:1" ht="15.75" customHeight="1" x14ac:dyDescent="0.2">
      <c r="A658" s="104"/>
    </row>
    <row r="659" spans="1:1" ht="15.75" customHeight="1" x14ac:dyDescent="0.2">
      <c r="A659" s="104"/>
    </row>
    <row r="660" spans="1:1" ht="15.75" customHeight="1" x14ac:dyDescent="0.2">
      <c r="A660" s="104"/>
    </row>
    <row r="661" spans="1:1" ht="15.75" customHeight="1" x14ac:dyDescent="0.2">
      <c r="A661" s="104"/>
    </row>
    <row r="662" spans="1:1" ht="15.75" customHeight="1" x14ac:dyDescent="0.2">
      <c r="A662" s="104"/>
    </row>
    <row r="663" spans="1:1" ht="15.75" customHeight="1" x14ac:dyDescent="0.2">
      <c r="A663" s="104"/>
    </row>
    <row r="664" spans="1:1" ht="15.75" customHeight="1" x14ac:dyDescent="0.2">
      <c r="A664" s="104"/>
    </row>
    <row r="665" spans="1:1" ht="15.75" customHeight="1" x14ac:dyDescent="0.2">
      <c r="A665" s="104"/>
    </row>
    <row r="666" spans="1:1" ht="15.75" customHeight="1" x14ac:dyDescent="0.2">
      <c r="A666" s="104"/>
    </row>
    <row r="667" spans="1:1" ht="15.75" customHeight="1" x14ac:dyDescent="0.2">
      <c r="A667" s="104"/>
    </row>
    <row r="668" spans="1:1" ht="15.75" customHeight="1" x14ac:dyDescent="0.2">
      <c r="A668" s="104"/>
    </row>
    <row r="669" spans="1:1" ht="15.75" customHeight="1" x14ac:dyDescent="0.2">
      <c r="A669" s="104"/>
    </row>
    <row r="670" spans="1:1" ht="15.75" customHeight="1" x14ac:dyDescent="0.2">
      <c r="A670" s="104"/>
    </row>
    <row r="671" spans="1:1" ht="15.75" customHeight="1" x14ac:dyDescent="0.2">
      <c r="A671" s="104"/>
    </row>
    <row r="672" spans="1:1" ht="15.75" customHeight="1" x14ac:dyDescent="0.2">
      <c r="A672" s="104"/>
    </row>
    <row r="673" spans="1:1" ht="15.75" customHeight="1" x14ac:dyDescent="0.2">
      <c r="A673" s="104"/>
    </row>
    <row r="674" spans="1:1" ht="15.75" customHeight="1" x14ac:dyDescent="0.2">
      <c r="A674" s="104"/>
    </row>
    <row r="675" spans="1:1" ht="15.75" customHeight="1" x14ac:dyDescent="0.2">
      <c r="A675" s="104"/>
    </row>
    <row r="676" spans="1:1" ht="15.75" customHeight="1" x14ac:dyDescent="0.2">
      <c r="A676" s="104"/>
    </row>
    <row r="677" spans="1:1" ht="15.75" customHeight="1" x14ac:dyDescent="0.2">
      <c r="A677" s="104"/>
    </row>
    <row r="678" spans="1:1" ht="15.75" customHeight="1" x14ac:dyDescent="0.2">
      <c r="A678" s="104"/>
    </row>
    <row r="679" spans="1:1" ht="15.75" customHeight="1" x14ac:dyDescent="0.2">
      <c r="A679" s="104"/>
    </row>
    <row r="680" spans="1:1" ht="15.75" customHeight="1" x14ac:dyDescent="0.2">
      <c r="A680" s="104"/>
    </row>
    <row r="681" spans="1:1" ht="15.75" customHeight="1" x14ac:dyDescent="0.2">
      <c r="A681" s="104"/>
    </row>
    <row r="682" spans="1:1" ht="15.75" customHeight="1" x14ac:dyDescent="0.2">
      <c r="A682" s="104"/>
    </row>
    <row r="683" spans="1:1" ht="15.75" customHeight="1" x14ac:dyDescent="0.2">
      <c r="A683" s="104"/>
    </row>
    <row r="684" spans="1:1" ht="15.75" customHeight="1" x14ac:dyDescent="0.2">
      <c r="A684" s="104"/>
    </row>
    <row r="685" spans="1:1" ht="15.75" customHeight="1" x14ac:dyDescent="0.2">
      <c r="A685" s="104"/>
    </row>
    <row r="686" spans="1:1" ht="15.75" customHeight="1" x14ac:dyDescent="0.2">
      <c r="A686" s="104"/>
    </row>
    <row r="687" spans="1:1" ht="15.75" customHeight="1" x14ac:dyDescent="0.2">
      <c r="A687" s="104"/>
    </row>
    <row r="688" spans="1:1" ht="15.75" customHeight="1" x14ac:dyDescent="0.2">
      <c r="A688" s="104"/>
    </row>
    <row r="689" spans="1:1" ht="15.75" customHeight="1" x14ac:dyDescent="0.2">
      <c r="A689" s="104"/>
    </row>
    <row r="690" spans="1:1" ht="15.75" customHeight="1" x14ac:dyDescent="0.2">
      <c r="A690" s="104"/>
    </row>
    <row r="691" spans="1:1" ht="15.75" customHeight="1" x14ac:dyDescent="0.2">
      <c r="A691" s="104"/>
    </row>
    <row r="692" spans="1:1" ht="15.75" customHeight="1" x14ac:dyDescent="0.2">
      <c r="A692" s="104"/>
    </row>
    <row r="693" spans="1:1" ht="15.75" customHeight="1" x14ac:dyDescent="0.2">
      <c r="A693" s="104"/>
    </row>
    <row r="694" spans="1:1" ht="15.75" customHeight="1" x14ac:dyDescent="0.2">
      <c r="A694" s="104"/>
    </row>
    <row r="695" spans="1:1" ht="15.75" customHeight="1" x14ac:dyDescent="0.2">
      <c r="A695" s="104"/>
    </row>
    <row r="696" spans="1:1" ht="15.75" customHeight="1" x14ac:dyDescent="0.2">
      <c r="A696" s="104"/>
    </row>
    <row r="697" spans="1:1" ht="15.75" customHeight="1" x14ac:dyDescent="0.2">
      <c r="A697" s="104"/>
    </row>
    <row r="698" spans="1:1" ht="15.75" customHeight="1" x14ac:dyDescent="0.2">
      <c r="A698" s="104"/>
    </row>
    <row r="699" spans="1:1" ht="15.75" customHeight="1" x14ac:dyDescent="0.2">
      <c r="A699" s="104"/>
    </row>
    <row r="700" spans="1:1" ht="15.75" customHeight="1" x14ac:dyDescent="0.2">
      <c r="A700" s="104"/>
    </row>
    <row r="701" spans="1:1" ht="15.75" customHeight="1" x14ac:dyDescent="0.2">
      <c r="A701" s="104"/>
    </row>
    <row r="702" spans="1:1" ht="15.75" customHeight="1" x14ac:dyDescent="0.2">
      <c r="A702" s="104"/>
    </row>
    <row r="703" spans="1:1" ht="15.75" customHeight="1" x14ac:dyDescent="0.2">
      <c r="A703" s="104"/>
    </row>
    <row r="704" spans="1:1" ht="15.75" customHeight="1" x14ac:dyDescent="0.2">
      <c r="A704" s="104"/>
    </row>
    <row r="705" spans="1:1" ht="15.75" customHeight="1" x14ac:dyDescent="0.2">
      <c r="A705" s="104"/>
    </row>
    <row r="706" spans="1:1" ht="15.75" customHeight="1" x14ac:dyDescent="0.2">
      <c r="A706" s="104"/>
    </row>
    <row r="707" spans="1:1" ht="15.75" customHeight="1" x14ac:dyDescent="0.2">
      <c r="A707" s="104"/>
    </row>
    <row r="708" spans="1:1" ht="15.75" customHeight="1" x14ac:dyDescent="0.2">
      <c r="A708" s="104"/>
    </row>
    <row r="709" spans="1:1" ht="15.75" customHeight="1" x14ac:dyDescent="0.2">
      <c r="A709" s="104"/>
    </row>
    <row r="710" spans="1:1" ht="15.75" customHeight="1" x14ac:dyDescent="0.2">
      <c r="A710" s="104"/>
    </row>
    <row r="711" spans="1:1" ht="15.75" customHeight="1" x14ac:dyDescent="0.2">
      <c r="A711" s="104"/>
    </row>
    <row r="712" spans="1:1" ht="15.75" customHeight="1" x14ac:dyDescent="0.2">
      <c r="A712" s="104"/>
    </row>
    <row r="713" spans="1:1" ht="15.75" customHeight="1" x14ac:dyDescent="0.2">
      <c r="A713" s="104"/>
    </row>
    <row r="714" spans="1:1" ht="15.75" customHeight="1" x14ac:dyDescent="0.2">
      <c r="A714" s="104"/>
    </row>
    <row r="715" spans="1:1" ht="15.75" customHeight="1" x14ac:dyDescent="0.2">
      <c r="A715" s="104"/>
    </row>
    <row r="716" spans="1:1" ht="15.75" customHeight="1" x14ac:dyDescent="0.2">
      <c r="A716" s="104"/>
    </row>
    <row r="717" spans="1:1" ht="15.75" customHeight="1" x14ac:dyDescent="0.2">
      <c r="A717" s="104"/>
    </row>
    <row r="718" spans="1:1" ht="15.75" customHeight="1" x14ac:dyDescent="0.2">
      <c r="A718" s="104"/>
    </row>
    <row r="719" spans="1:1" ht="15.75" customHeight="1" x14ac:dyDescent="0.2">
      <c r="A719" s="104"/>
    </row>
    <row r="720" spans="1:1" ht="15.75" customHeight="1" x14ac:dyDescent="0.2">
      <c r="A720" s="104"/>
    </row>
    <row r="721" spans="1:1" ht="15.75" customHeight="1" x14ac:dyDescent="0.2">
      <c r="A721" s="104"/>
    </row>
    <row r="722" spans="1:1" ht="15.75" customHeight="1" x14ac:dyDescent="0.2">
      <c r="A722" s="104"/>
    </row>
    <row r="723" spans="1:1" ht="15.75" customHeight="1" x14ac:dyDescent="0.2">
      <c r="A723" s="104"/>
    </row>
    <row r="724" spans="1:1" ht="15.75" customHeight="1" x14ac:dyDescent="0.2">
      <c r="A724" s="104"/>
    </row>
    <row r="725" spans="1:1" ht="15.75" customHeight="1" x14ac:dyDescent="0.2">
      <c r="A725" s="104"/>
    </row>
    <row r="726" spans="1:1" ht="15.75" customHeight="1" x14ac:dyDescent="0.2">
      <c r="A726" s="104"/>
    </row>
    <row r="727" spans="1:1" ht="15.75" customHeight="1" x14ac:dyDescent="0.2">
      <c r="A727" s="104"/>
    </row>
    <row r="728" spans="1:1" ht="15.75" customHeight="1" x14ac:dyDescent="0.2">
      <c r="A728" s="104"/>
    </row>
    <row r="729" spans="1:1" ht="15.75" customHeight="1" x14ac:dyDescent="0.2">
      <c r="A729" s="104"/>
    </row>
    <row r="730" spans="1:1" ht="15.75" customHeight="1" x14ac:dyDescent="0.2">
      <c r="A730" s="104"/>
    </row>
    <row r="731" spans="1:1" ht="15.75" customHeight="1" x14ac:dyDescent="0.2">
      <c r="A731" s="104"/>
    </row>
    <row r="732" spans="1:1" ht="15.75" customHeight="1" x14ac:dyDescent="0.2">
      <c r="A732" s="104"/>
    </row>
    <row r="733" spans="1:1" ht="15.75" customHeight="1" x14ac:dyDescent="0.2">
      <c r="A733" s="104"/>
    </row>
    <row r="734" spans="1:1" ht="15.75" customHeight="1" x14ac:dyDescent="0.2">
      <c r="A734" s="104"/>
    </row>
    <row r="735" spans="1:1" ht="15.75" customHeight="1" x14ac:dyDescent="0.2">
      <c r="A735" s="104"/>
    </row>
    <row r="736" spans="1:1" ht="15.75" customHeight="1" x14ac:dyDescent="0.2">
      <c r="A736" s="104"/>
    </row>
    <row r="737" spans="1:1" ht="15.75" customHeight="1" x14ac:dyDescent="0.2">
      <c r="A737" s="104"/>
    </row>
    <row r="738" spans="1:1" ht="15.75" customHeight="1" x14ac:dyDescent="0.2">
      <c r="A738" s="104"/>
    </row>
    <row r="739" spans="1:1" ht="15.75" customHeight="1" x14ac:dyDescent="0.2">
      <c r="A739" s="104"/>
    </row>
    <row r="740" spans="1:1" ht="15.75" customHeight="1" x14ac:dyDescent="0.2">
      <c r="A740" s="104"/>
    </row>
    <row r="741" spans="1:1" ht="15.75" customHeight="1" x14ac:dyDescent="0.2">
      <c r="A741" s="104"/>
    </row>
    <row r="742" spans="1:1" ht="15.75" customHeight="1" x14ac:dyDescent="0.2">
      <c r="A742" s="104"/>
    </row>
    <row r="743" spans="1:1" ht="15.75" customHeight="1" x14ac:dyDescent="0.2">
      <c r="A743" s="104"/>
    </row>
    <row r="744" spans="1:1" ht="15.75" customHeight="1" x14ac:dyDescent="0.2">
      <c r="A744" s="104"/>
    </row>
    <row r="745" spans="1:1" ht="15.75" customHeight="1" x14ac:dyDescent="0.2">
      <c r="A745" s="104"/>
    </row>
    <row r="746" spans="1:1" ht="15.75" customHeight="1" x14ac:dyDescent="0.2">
      <c r="A746" s="104"/>
    </row>
    <row r="747" spans="1:1" ht="15.75" customHeight="1" x14ac:dyDescent="0.2">
      <c r="A747" s="104"/>
    </row>
    <row r="748" spans="1:1" ht="15.75" customHeight="1" x14ac:dyDescent="0.2">
      <c r="A748" s="104"/>
    </row>
    <row r="749" spans="1:1" ht="15.75" customHeight="1" x14ac:dyDescent="0.2">
      <c r="A749" s="104"/>
    </row>
    <row r="750" spans="1:1" ht="15.75" customHeight="1" x14ac:dyDescent="0.2">
      <c r="A750" s="104"/>
    </row>
    <row r="751" spans="1:1" ht="15.75" customHeight="1" x14ac:dyDescent="0.2">
      <c r="A751" s="104"/>
    </row>
    <row r="752" spans="1:1" ht="15.75" customHeight="1" x14ac:dyDescent="0.2">
      <c r="A752" s="104"/>
    </row>
    <row r="753" spans="1:1" ht="15.75" customHeight="1" x14ac:dyDescent="0.2">
      <c r="A753" s="104"/>
    </row>
    <row r="754" spans="1:1" ht="15.75" customHeight="1" x14ac:dyDescent="0.2">
      <c r="A754" s="104"/>
    </row>
    <row r="755" spans="1:1" ht="15.75" customHeight="1" x14ac:dyDescent="0.2">
      <c r="A755" s="104"/>
    </row>
    <row r="756" spans="1:1" ht="15.75" customHeight="1" x14ac:dyDescent="0.2">
      <c r="A756" s="104"/>
    </row>
    <row r="757" spans="1:1" ht="15.75" customHeight="1" x14ac:dyDescent="0.2">
      <c r="A757" s="104"/>
    </row>
    <row r="758" spans="1:1" ht="15.75" customHeight="1" x14ac:dyDescent="0.2">
      <c r="A758" s="104"/>
    </row>
    <row r="759" spans="1:1" ht="15.75" customHeight="1" x14ac:dyDescent="0.2">
      <c r="A759" s="104"/>
    </row>
    <row r="760" spans="1:1" ht="15.75" customHeight="1" x14ac:dyDescent="0.2">
      <c r="A760" s="104"/>
    </row>
    <row r="761" spans="1:1" ht="15.75" customHeight="1" x14ac:dyDescent="0.2">
      <c r="A761" s="104"/>
    </row>
    <row r="762" spans="1:1" ht="15.75" customHeight="1" x14ac:dyDescent="0.2">
      <c r="A762" s="104"/>
    </row>
    <row r="763" spans="1:1" ht="15.75" customHeight="1" x14ac:dyDescent="0.2">
      <c r="A763" s="104"/>
    </row>
    <row r="764" spans="1:1" ht="15.75" customHeight="1" x14ac:dyDescent="0.2">
      <c r="A764" s="104"/>
    </row>
    <row r="765" spans="1:1" ht="15.75" customHeight="1" x14ac:dyDescent="0.2">
      <c r="A765" s="104"/>
    </row>
    <row r="766" spans="1:1" ht="15.75" customHeight="1" x14ac:dyDescent="0.2">
      <c r="A766" s="104"/>
    </row>
    <row r="767" spans="1:1" ht="15.75" customHeight="1" x14ac:dyDescent="0.2">
      <c r="A767" s="104"/>
    </row>
    <row r="768" spans="1:1" ht="15.75" customHeight="1" x14ac:dyDescent="0.2">
      <c r="A768" s="104"/>
    </row>
    <row r="769" spans="1:1" ht="15.75" customHeight="1" x14ac:dyDescent="0.2">
      <c r="A769" s="104"/>
    </row>
    <row r="770" spans="1:1" ht="15.75" customHeight="1" x14ac:dyDescent="0.2">
      <c r="A770" s="104"/>
    </row>
    <row r="771" spans="1:1" ht="15.75" customHeight="1" x14ac:dyDescent="0.2">
      <c r="A771" s="104"/>
    </row>
    <row r="772" spans="1:1" ht="15.75" customHeight="1" x14ac:dyDescent="0.2">
      <c r="A772" s="104"/>
    </row>
    <row r="773" spans="1:1" ht="15.75" customHeight="1" x14ac:dyDescent="0.2">
      <c r="A773" s="104"/>
    </row>
    <row r="774" spans="1:1" ht="15.75" customHeight="1" x14ac:dyDescent="0.2">
      <c r="A774" s="104"/>
    </row>
    <row r="775" spans="1:1" ht="15.75" customHeight="1" x14ac:dyDescent="0.2">
      <c r="A775" s="104"/>
    </row>
    <row r="776" spans="1:1" ht="15.75" customHeight="1" x14ac:dyDescent="0.2">
      <c r="A776" s="104"/>
    </row>
    <row r="777" spans="1:1" ht="15.75" customHeight="1" x14ac:dyDescent="0.2">
      <c r="A777" s="104"/>
    </row>
    <row r="778" spans="1:1" ht="15.75" customHeight="1" x14ac:dyDescent="0.2">
      <c r="A778" s="104"/>
    </row>
    <row r="779" spans="1:1" ht="15.75" customHeight="1" x14ac:dyDescent="0.2">
      <c r="A779" s="104"/>
    </row>
    <row r="780" spans="1:1" ht="15.75" customHeight="1" x14ac:dyDescent="0.2">
      <c r="A780" s="104"/>
    </row>
    <row r="781" spans="1:1" ht="15.75" customHeight="1" x14ac:dyDescent="0.2">
      <c r="A781" s="104"/>
    </row>
    <row r="782" spans="1:1" ht="15.75" customHeight="1" x14ac:dyDescent="0.2">
      <c r="A782" s="104"/>
    </row>
    <row r="783" spans="1:1" ht="15.75" customHeight="1" x14ac:dyDescent="0.2">
      <c r="A783" s="104"/>
    </row>
    <row r="784" spans="1:1" ht="15.75" customHeight="1" x14ac:dyDescent="0.2">
      <c r="A784" s="104"/>
    </row>
    <row r="785" spans="1:1" ht="15.75" customHeight="1" x14ac:dyDescent="0.2">
      <c r="A785" s="104"/>
    </row>
    <row r="786" spans="1:1" ht="15.75" customHeight="1" x14ac:dyDescent="0.2">
      <c r="A786" s="104"/>
    </row>
    <row r="787" spans="1:1" ht="15.75" customHeight="1" x14ac:dyDescent="0.2">
      <c r="A787" s="104"/>
    </row>
    <row r="788" spans="1:1" ht="15.75" customHeight="1" x14ac:dyDescent="0.2">
      <c r="A788" s="104"/>
    </row>
    <row r="789" spans="1:1" ht="15.75" customHeight="1" x14ac:dyDescent="0.2">
      <c r="A789" s="104"/>
    </row>
    <row r="790" spans="1:1" ht="15.75" customHeight="1" x14ac:dyDescent="0.2">
      <c r="A790" s="104"/>
    </row>
    <row r="791" spans="1:1" ht="15.75" customHeight="1" x14ac:dyDescent="0.2">
      <c r="A791" s="104"/>
    </row>
    <row r="792" spans="1:1" ht="15.75" customHeight="1" x14ac:dyDescent="0.2">
      <c r="A792" s="104"/>
    </row>
    <row r="793" spans="1:1" ht="15.75" customHeight="1" x14ac:dyDescent="0.2">
      <c r="A793" s="104"/>
    </row>
    <row r="794" spans="1:1" ht="15.75" customHeight="1" x14ac:dyDescent="0.2">
      <c r="A794" s="104"/>
    </row>
    <row r="795" spans="1:1" ht="15.75" customHeight="1" x14ac:dyDescent="0.2">
      <c r="A795" s="104"/>
    </row>
    <row r="796" spans="1:1" ht="15.75" customHeight="1" x14ac:dyDescent="0.2">
      <c r="A796" s="104"/>
    </row>
    <row r="797" spans="1:1" ht="15.75" customHeight="1" x14ac:dyDescent="0.2">
      <c r="A797" s="104"/>
    </row>
    <row r="798" spans="1:1" ht="15.75" customHeight="1" x14ac:dyDescent="0.2">
      <c r="A798" s="104"/>
    </row>
    <row r="799" spans="1:1" ht="15.75" customHeight="1" x14ac:dyDescent="0.2">
      <c r="A799" s="104"/>
    </row>
    <row r="800" spans="1:1" ht="15.75" customHeight="1" x14ac:dyDescent="0.2">
      <c r="A800" s="104"/>
    </row>
    <row r="801" spans="1:1" ht="15.75" customHeight="1" x14ac:dyDescent="0.2">
      <c r="A801" s="104"/>
    </row>
    <row r="802" spans="1:1" ht="15.75" customHeight="1" x14ac:dyDescent="0.2">
      <c r="A802" s="104"/>
    </row>
    <row r="803" spans="1:1" ht="15.75" customHeight="1" x14ac:dyDescent="0.2">
      <c r="A803" s="104"/>
    </row>
    <row r="804" spans="1:1" ht="15.75" customHeight="1" x14ac:dyDescent="0.2">
      <c r="A804" s="104"/>
    </row>
    <row r="805" spans="1:1" ht="15.75" customHeight="1" x14ac:dyDescent="0.2">
      <c r="A805" s="104"/>
    </row>
    <row r="806" spans="1:1" ht="15.75" customHeight="1" x14ac:dyDescent="0.2">
      <c r="A806" s="104"/>
    </row>
    <row r="807" spans="1:1" ht="15.75" customHeight="1" x14ac:dyDescent="0.2">
      <c r="A807" s="104"/>
    </row>
    <row r="808" spans="1:1" ht="15.75" customHeight="1" x14ac:dyDescent="0.2">
      <c r="A808" s="104"/>
    </row>
    <row r="809" spans="1:1" ht="15.75" customHeight="1" x14ac:dyDescent="0.2">
      <c r="A809" s="104"/>
    </row>
    <row r="810" spans="1:1" ht="15.75" customHeight="1" x14ac:dyDescent="0.2">
      <c r="A810" s="104"/>
    </row>
    <row r="811" spans="1:1" ht="15.75" customHeight="1" x14ac:dyDescent="0.2">
      <c r="A811" s="104"/>
    </row>
    <row r="812" spans="1:1" ht="15.75" customHeight="1" x14ac:dyDescent="0.2">
      <c r="A812" s="104"/>
    </row>
    <row r="813" spans="1:1" ht="15.75" customHeight="1" x14ac:dyDescent="0.2">
      <c r="A813" s="104"/>
    </row>
    <row r="814" spans="1:1" ht="15.75" customHeight="1" x14ac:dyDescent="0.2">
      <c r="A814" s="104"/>
    </row>
    <row r="815" spans="1:1" ht="15.75" customHeight="1" x14ac:dyDescent="0.2">
      <c r="A815" s="104"/>
    </row>
    <row r="816" spans="1:1" ht="15.75" customHeight="1" x14ac:dyDescent="0.2">
      <c r="A816" s="104"/>
    </row>
    <row r="817" spans="1:1" ht="15.75" customHeight="1" x14ac:dyDescent="0.2">
      <c r="A817" s="104"/>
    </row>
    <row r="818" spans="1:1" ht="15.75" customHeight="1" x14ac:dyDescent="0.2">
      <c r="A818" s="104"/>
    </row>
    <row r="819" spans="1:1" ht="15.75" customHeight="1" x14ac:dyDescent="0.2">
      <c r="A819" s="104"/>
    </row>
    <row r="820" spans="1:1" ht="15.75" customHeight="1" x14ac:dyDescent="0.2">
      <c r="A820" s="104"/>
    </row>
    <row r="821" spans="1:1" ht="15.75" customHeight="1" x14ac:dyDescent="0.2">
      <c r="A821" s="104"/>
    </row>
    <row r="822" spans="1:1" ht="15.75" customHeight="1" x14ac:dyDescent="0.2">
      <c r="A822" s="104"/>
    </row>
    <row r="823" spans="1:1" ht="15.75" customHeight="1" x14ac:dyDescent="0.2">
      <c r="A823" s="104"/>
    </row>
    <row r="824" spans="1:1" ht="15.75" customHeight="1" x14ac:dyDescent="0.2">
      <c r="A824" s="104"/>
    </row>
    <row r="825" spans="1:1" ht="15.75" customHeight="1" x14ac:dyDescent="0.2">
      <c r="A825" s="104"/>
    </row>
    <row r="826" spans="1:1" ht="15.75" customHeight="1" x14ac:dyDescent="0.2">
      <c r="A826" s="104"/>
    </row>
    <row r="827" spans="1:1" ht="15.75" customHeight="1" x14ac:dyDescent="0.2">
      <c r="A827" s="104"/>
    </row>
    <row r="828" spans="1:1" ht="15.75" customHeight="1" x14ac:dyDescent="0.2">
      <c r="A828" s="104"/>
    </row>
    <row r="829" spans="1:1" ht="15.75" customHeight="1" x14ac:dyDescent="0.2">
      <c r="A829" s="104"/>
    </row>
    <row r="830" spans="1:1" ht="15.75" customHeight="1" x14ac:dyDescent="0.2">
      <c r="A830" s="104"/>
    </row>
    <row r="831" spans="1:1" ht="15.75" customHeight="1" x14ac:dyDescent="0.2">
      <c r="A831" s="104"/>
    </row>
    <row r="832" spans="1:1" ht="15.75" customHeight="1" x14ac:dyDescent="0.2">
      <c r="A832" s="104"/>
    </row>
    <row r="833" spans="1:1" ht="15.75" customHeight="1" x14ac:dyDescent="0.2">
      <c r="A833" s="104"/>
    </row>
    <row r="834" spans="1:1" ht="15.75" customHeight="1" x14ac:dyDescent="0.2">
      <c r="A834" s="104"/>
    </row>
    <row r="835" spans="1:1" ht="15.75" customHeight="1" x14ac:dyDescent="0.2">
      <c r="A835" s="104"/>
    </row>
    <row r="836" spans="1:1" ht="15.75" customHeight="1" x14ac:dyDescent="0.2">
      <c r="A836" s="104"/>
    </row>
    <row r="837" spans="1:1" ht="15.75" customHeight="1" x14ac:dyDescent="0.2">
      <c r="A837" s="104"/>
    </row>
    <row r="838" spans="1:1" ht="15.75" customHeight="1" x14ac:dyDescent="0.2">
      <c r="A838" s="104"/>
    </row>
    <row r="839" spans="1:1" ht="15.75" customHeight="1" x14ac:dyDescent="0.2">
      <c r="A839" s="104"/>
    </row>
    <row r="840" spans="1:1" ht="15.75" customHeight="1" x14ac:dyDescent="0.2">
      <c r="A840" s="104"/>
    </row>
    <row r="841" spans="1:1" ht="15.75" customHeight="1" x14ac:dyDescent="0.2">
      <c r="A841" s="104"/>
    </row>
    <row r="842" spans="1:1" ht="15.75" customHeight="1" x14ac:dyDescent="0.2">
      <c r="A842" s="104"/>
    </row>
    <row r="843" spans="1:1" ht="15.75" customHeight="1" x14ac:dyDescent="0.2">
      <c r="A843" s="104"/>
    </row>
    <row r="844" spans="1:1" ht="15.75" customHeight="1" x14ac:dyDescent="0.2">
      <c r="A844" s="104"/>
    </row>
    <row r="845" spans="1:1" ht="15.75" customHeight="1" x14ac:dyDescent="0.2">
      <c r="A845" s="104"/>
    </row>
    <row r="846" spans="1:1" ht="15.75" customHeight="1" x14ac:dyDescent="0.2">
      <c r="A846" s="104"/>
    </row>
    <row r="847" spans="1:1" ht="15.75" customHeight="1" x14ac:dyDescent="0.2">
      <c r="A847" s="104"/>
    </row>
    <row r="848" spans="1:1" ht="15.75" customHeight="1" x14ac:dyDescent="0.2">
      <c r="A848" s="104"/>
    </row>
    <row r="849" spans="1:1" ht="15.75" customHeight="1" x14ac:dyDescent="0.2">
      <c r="A849" s="104"/>
    </row>
    <row r="850" spans="1:1" ht="15.75" customHeight="1" x14ac:dyDescent="0.2">
      <c r="A850" s="104"/>
    </row>
    <row r="851" spans="1:1" ht="15.75" customHeight="1" x14ac:dyDescent="0.2">
      <c r="A851" s="104"/>
    </row>
    <row r="852" spans="1:1" ht="15.75" customHeight="1" x14ac:dyDescent="0.2">
      <c r="A852" s="104"/>
    </row>
    <row r="853" spans="1:1" ht="15.75" customHeight="1" x14ac:dyDescent="0.2">
      <c r="A853" s="104"/>
    </row>
    <row r="854" spans="1:1" ht="15.75" customHeight="1" x14ac:dyDescent="0.2">
      <c r="A854" s="104"/>
    </row>
    <row r="855" spans="1:1" ht="15.75" customHeight="1" x14ac:dyDescent="0.2">
      <c r="A855" s="104"/>
    </row>
    <row r="856" spans="1:1" ht="15.75" customHeight="1" x14ac:dyDescent="0.2">
      <c r="A856" s="104"/>
    </row>
    <row r="857" spans="1:1" ht="15.75" customHeight="1" x14ac:dyDescent="0.2">
      <c r="A857" s="104"/>
    </row>
    <row r="858" spans="1:1" ht="15.75" customHeight="1" x14ac:dyDescent="0.2">
      <c r="A858" s="104"/>
    </row>
    <row r="859" spans="1:1" ht="15.75" customHeight="1" x14ac:dyDescent="0.2">
      <c r="A859" s="104"/>
    </row>
    <row r="860" spans="1:1" ht="15.75" customHeight="1" x14ac:dyDescent="0.2">
      <c r="A860" s="104"/>
    </row>
    <row r="861" spans="1:1" ht="15.75" customHeight="1" x14ac:dyDescent="0.2">
      <c r="A861" s="104"/>
    </row>
    <row r="862" spans="1:1" ht="15.75" customHeight="1" x14ac:dyDescent="0.2">
      <c r="A862" s="104"/>
    </row>
    <row r="863" spans="1:1" ht="15.75" customHeight="1" x14ac:dyDescent="0.2">
      <c r="A863" s="104"/>
    </row>
    <row r="864" spans="1:1" ht="15.75" customHeight="1" x14ac:dyDescent="0.2">
      <c r="A864" s="104"/>
    </row>
    <row r="865" spans="1:1" ht="15.75" customHeight="1" x14ac:dyDescent="0.2">
      <c r="A865" s="104"/>
    </row>
    <row r="866" spans="1:1" ht="15.75" customHeight="1" x14ac:dyDescent="0.2">
      <c r="A866" s="104"/>
    </row>
    <row r="867" spans="1:1" ht="15.75" customHeight="1" x14ac:dyDescent="0.2">
      <c r="A867" s="104"/>
    </row>
    <row r="868" spans="1:1" ht="15.75" customHeight="1" x14ac:dyDescent="0.2">
      <c r="A868" s="104"/>
    </row>
    <row r="869" spans="1:1" ht="15.75" customHeight="1" x14ac:dyDescent="0.2">
      <c r="A869" s="104"/>
    </row>
    <row r="870" spans="1:1" ht="15.75" customHeight="1" x14ac:dyDescent="0.2">
      <c r="A870" s="104"/>
    </row>
    <row r="871" spans="1:1" ht="15.75" customHeight="1" x14ac:dyDescent="0.2">
      <c r="A871" s="104"/>
    </row>
    <row r="872" spans="1:1" ht="15.75" customHeight="1" x14ac:dyDescent="0.2">
      <c r="A872" s="104"/>
    </row>
    <row r="873" spans="1:1" ht="15.75" customHeight="1" x14ac:dyDescent="0.2">
      <c r="A873" s="104"/>
    </row>
    <row r="874" spans="1:1" ht="15.75" customHeight="1" x14ac:dyDescent="0.2">
      <c r="A874" s="104"/>
    </row>
    <row r="875" spans="1:1" ht="15.75" customHeight="1" x14ac:dyDescent="0.2">
      <c r="A875" s="104"/>
    </row>
    <row r="876" spans="1:1" ht="15.75" customHeight="1" x14ac:dyDescent="0.2">
      <c r="A876" s="104"/>
    </row>
    <row r="877" spans="1:1" ht="15.75" customHeight="1" x14ac:dyDescent="0.2">
      <c r="A877" s="104"/>
    </row>
    <row r="878" spans="1:1" ht="15.75" customHeight="1" x14ac:dyDescent="0.2">
      <c r="A878" s="104"/>
    </row>
    <row r="879" spans="1:1" ht="15.75" customHeight="1" x14ac:dyDescent="0.2">
      <c r="A879" s="104"/>
    </row>
    <row r="880" spans="1:1" ht="15.75" customHeight="1" x14ac:dyDescent="0.2">
      <c r="A880" s="104"/>
    </row>
    <row r="881" spans="1:1" ht="15.75" customHeight="1" x14ac:dyDescent="0.2">
      <c r="A881" s="104"/>
    </row>
    <row r="882" spans="1:1" ht="15.75" customHeight="1" x14ac:dyDescent="0.2">
      <c r="A882" s="104"/>
    </row>
    <row r="883" spans="1:1" ht="15.75" customHeight="1" x14ac:dyDescent="0.2">
      <c r="A883" s="104"/>
    </row>
    <row r="884" spans="1:1" ht="15.75" customHeight="1" x14ac:dyDescent="0.2">
      <c r="A884" s="104"/>
    </row>
    <row r="885" spans="1:1" ht="15.75" customHeight="1" x14ac:dyDescent="0.2">
      <c r="A885" s="104"/>
    </row>
    <row r="886" spans="1:1" ht="15.75" customHeight="1" x14ac:dyDescent="0.2">
      <c r="A886" s="104"/>
    </row>
    <row r="887" spans="1:1" ht="15.75" customHeight="1" x14ac:dyDescent="0.2">
      <c r="A887" s="104"/>
    </row>
    <row r="888" spans="1:1" ht="15.75" customHeight="1" x14ac:dyDescent="0.2">
      <c r="A888" s="104"/>
    </row>
    <row r="889" spans="1:1" ht="15.75" customHeight="1" x14ac:dyDescent="0.2">
      <c r="A889" s="104"/>
    </row>
    <row r="890" spans="1:1" ht="15.75" customHeight="1" x14ac:dyDescent="0.2">
      <c r="A890" s="104"/>
    </row>
    <row r="891" spans="1:1" ht="15.75" customHeight="1" x14ac:dyDescent="0.2">
      <c r="A891" s="104"/>
    </row>
    <row r="892" spans="1:1" ht="15.75" customHeight="1" x14ac:dyDescent="0.2">
      <c r="A892" s="104"/>
    </row>
    <row r="893" spans="1:1" ht="15.75" customHeight="1" x14ac:dyDescent="0.2">
      <c r="A893" s="104"/>
    </row>
    <row r="894" spans="1:1" ht="15.75" customHeight="1" x14ac:dyDescent="0.2">
      <c r="A894" s="104"/>
    </row>
    <row r="895" spans="1:1" ht="15.75" customHeight="1" x14ac:dyDescent="0.2">
      <c r="A895" s="104"/>
    </row>
    <row r="896" spans="1:1" ht="15.75" customHeight="1" x14ac:dyDescent="0.2">
      <c r="A896" s="104"/>
    </row>
    <row r="897" spans="1:1" ht="15.75" customHeight="1" x14ac:dyDescent="0.2">
      <c r="A897" s="104"/>
    </row>
    <row r="898" spans="1:1" ht="15.75" customHeight="1" x14ac:dyDescent="0.2">
      <c r="A898" s="104"/>
    </row>
    <row r="899" spans="1:1" ht="15.75" customHeight="1" x14ac:dyDescent="0.2">
      <c r="A899" s="104"/>
    </row>
    <row r="900" spans="1:1" ht="15.75" customHeight="1" x14ac:dyDescent="0.2">
      <c r="A900" s="104"/>
    </row>
    <row r="901" spans="1:1" ht="15.75" customHeight="1" x14ac:dyDescent="0.2">
      <c r="A901" s="104"/>
    </row>
    <row r="902" spans="1:1" ht="15.75" customHeight="1" x14ac:dyDescent="0.2">
      <c r="A902" s="104"/>
    </row>
    <row r="903" spans="1:1" ht="15.75" customHeight="1" x14ac:dyDescent="0.2">
      <c r="A903" s="104"/>
    </row>
    <row r="904" spans="1:1" ht="15.75" customHeight="1" x14ac:dyDescent="0.2">
      <c r="A904" s="104"/>
    </row>
    <row r="905" spans="1:1" ht="15.75" customHeight="1" x14ac:dyDescent="0.2">
      <c r="A905" s="104"/>
    </row>
    <row r="906" spans="1:1" ht="15.75" customHeight="1" x14ac:dyDescent="0.2">
      <c r="A906" s="104"/>
    </row>
    <row r="907" spans="1:1" ht="15.75" customHeight="1" x14ac:dyDescent="0.2">
      <c r="A907" s="104"/>
    </row>
    <row r="908" spans="1:1" ht="15.75" customHeight="1" x14ac:dyDescent="0.2">
      <c r="A908" s="104"/>
    </row>
    <row r="909" spans="1:1" ht="15.75" customHeight="1" x14ac:dyDescent="0.2">
      <c r="A909" s="104"/>
    </row>
    <row r="910" spans="1:1" ht="15.75" customHeight="1" x14ac:dyDescent="0.2">
      <c r="A910" s="104"/>
    </row>
    <row r="911" spans="1:1" ht="15.75" customHeight="1" x14ac:dyDescent="0.2">
      <c r="A911" s="104"/>
    </row>
    <row r="912" spans="1:1" ht="15.75" customHeight="1" x14ac:dyDescent="0.2">
      <c r="A912" s="104"/>
    </row>
    <row r="913" spans="1:1" ht="15.75" customHeight="1" x14ac:dyDescent="0.2">
      <c r="A913" s="104"/>
    </row>
    <row r="914" spans="1:1" ht="15.75" customHeight="1" x14ac:dyDescent="0.2">
      <c r="A914" s="104"/>
    </row>
    <row r="915" spans="1:1" ht="15.75" customHeight="1" x14ac:dyDescent="0.2">
      <c r="A915" s="104"/>
    </row>
    <row r="916" spans="1:1" ht="15.75" customHeight="1" x14ac:dyDescent="0.2">
      <c r="A916" s="104"/>
    </row>
    <row r="917" spans="1:1" ht="15.75" customHeight="1" x14ac:dyDescent="0.2">
      <c r="A917" s="104"/>
    </row>
    <row r="918" spans="1:1" ht="15.75" customHeight="1" x14ac:dyDescent="0.2">
      <c r="A918" s="104"/>
    </row>
    <row r="919" spans="1:1" ht="15.75" customHeight="1" x14ac:dyDescent="0.2">
      <c r="A919" s="104"/>
    </row>
    <row r="920" spans="1:1" ht="15.75" customHeight="1" x14ac:dyDescent="0.2">
      <c r="A920" s="104"/>
    </row>
    <row r="921" spans="1:1" ht="15.75" customHeight="1" x14ac:dyDescent="0.2">
      <c r="A921" s="104"/>
    </row>
    <row r="922" spans="1:1" ht="15.75" customHeight="1" x14ac:dyDescent="0.2">
      <c r="A922" s="104"/>
    </row>
    <row r="923" spans="1:1" ht="15.75" customHeight="1" x14ac:dyDescent="0.2">
      <c r="A923" s="104"/>
    </row>
    <row r="924" spans="1:1" ht="15.75" customHeight="1" x14ac:dyDescent="0.2">
      <c r="A924" s="104"/>
    </row>
    <row r="925" spans="1:1" ht="15.75" customHeight="1" x14ac:dyDescent="0.2">
      <c r="A925" s="104"/>
    </row>
    <row r="926" spans="1:1" ht="15.75" customHeight="1" x14ac:dyDescent="0.2">
      <c r="A926" s="104"/>
    </row>
    <row r="927" spans="1:1" ht="15.75" customHeight="1" x14ac:dyDescent="0.2">
      <c r="A927" s="104"/>
    </row>
    <row r="928" spans="1:1" ht="15.75" customHeight="1" x14ac:dyDescent="0.2">
      <c r="A928" s="104"/>
    </row>
    <row r="929" spans="1:1" ht="15.75" customHeight="1" x14ac:dyDescent="0.2">
      <c r="A929" s="104"/>
    </row>
    <row r="930" spans="1:1" ht="15.75" customHeight="1" x14ac:dyDescent="0.2">
      <c r="A930" s="104"/>
    </row>
    <row r="931" spans="1:1" ht="15.75" customHeight="1" x14ac:dyDescent="0.2">
      <c r="A931" s="104"/>
    </row>
    <row r="932" spans="1:1" ht="15.75" customHeight="1" x14ac:dyDescent="0.2">
      <c r="A932" s="104"/>
    </row>
    <row r="933" spans="1:1" ht="15.75" customHeight="1" x14ac:dyDescent="0.2">
      <c r="A933" s="104"/>
    </row>
    <row r="934" spans="1:1" ht="15.75" customHeight="1" x14ac:dyDescent="0.2">
      <c r="A934" s="104"/>
    </row>
    <row r="935" spans="1:1" ht="15.75" customHeight="1" x14ac:dyDescent="0.2">
      <c r="A935" s="104"/>
    </row>
    <row r="936" spans="1:1" ht="15.75" customHeight="1" x14ac:dyDescent="0.2">
      <c r="A936" s="104"/>
    </row>
    <row r="937" spans="1:1" ht="15.75" customHeight="1" x14ac:dyDescent="0.2">
      <c r="A937" s="104"/>
    </row>
    <row r="938" spans="1:1" ht="15.75" customHeight="1" x14ac:dyDescent="0.2">
      <c r="A938" s="104"/>
    </row>
    <row r="939" spans="1:1" ht="15.75" customHeight="1" x14ac:dyDescent="0.2">
      <c r="A939" s="104"/>
    </row>
    <row r="940" spans="1:1" ht="15.75" customHeight="1" x14ac:dyDescent="0.2">
      <c r="A940" s="104"/>
    </row>
    <row r="941" spans="1:1" ht="15.75" customHeight="1" x14ac:dyDescent="0.2">
      <c r="A941" s="104"/>
    </row>
    <row r="942" spans="1:1" ht="15.75" customHeight="1" x14ac:dyDescent="0.2">
      <c r="A942" s="104"/>
    </row>
    <row r="943" spans="1:1" ht="15.75" customHeight="1" x14ac:dyDescent="0.2">
      <c r="A943" s="104"/>
    </row>
    <row r="944" spans="1:1" ht="15.75" customHeight="1" x14ac:dyDescent="0.2">
      <c r="A944" s="104"/>
    </row>
    <row r="945" spans="1:1" ht="15.75" customHeight="1" x14ac:dyDescent="0.2">
      <c r="A945" s="104"/>
    </row>
    <row r="946" spans="1:1" ht="15.75" customHeight="1" x14ac:dyDescent="0.2">
      <c r="A946" s="104"/>
    </row>
    <row r="947" spans="1:1" ht="15.75" customHeight="1" x14ac:dyDescent="0.2">
      <c r="A947" s="104"/>
    </row>
    <row r="948" spans="1:1" ht="15.75" customHeight="1" x14ac:dyDescent="0.2">
      <c r="A948" s="104"/>
    </row>
    <row r="949" spans="1:1" ht="15.75" customHeight="1" x14ac:dyDescent="0.2">
      <c r="A949" s="104"/>
    </row>
    <row r="950" spans="1:1" ht="15.75" customHeight="1" x14ac:dyDescent="0.2">
      <c r="A950" s="104"/>
    </row>
    <row r="951" spans="1:1" ht="15.75" customHeight="1" x14ac:dyDescent="0.2">
      <c r="A951" s="104"/>
    </row>
    <row r="952" spans="1:1" ht="15.75" customHeight="1" x14ac:dyDescent="0.2">
      <c r="A952" s="104"/>
    </row>
    <row r="953" spans="1:1" ht="15.75" customHeight="1" x14ac:dyDescent="0.2">
      <c r="A953" s="104"/>
    </row>
    <row r="954" spans="1:1" ht="15.75" customHeight="1" x14ac:dyDescent="0.2">
      <c r="A954" s="104"/>
    </row>
    <row r="955" spans="1:1" ht="15.75" customHeight="1" x14ac:dyDescent="0.2">
      <c r="A955" s="104"/>
    </row>
    <row r="956" spans="1:1" ht="15.75" customHeight="1" x14ac:dyDescent="0.2">
      <c r="A956" s="104"/>
    </row>
    <row r="957" spans="1:1" ht="15.75" customHeight="1" x14ac:dyDescent="0.2">
      <c r="A957" s="104"/>
    </row>
    <row r="958" spans="1:1" ht="15.75" customHeight="1" x14ac:dyDescent="0.2">
      <c r="A958" s="104"/>
    </row>
    <row r="959" spans="1:1" ht="15.75" customHeight="1" x14ac:dyDescent="0.2">
      <c r="A959" s="104"/>
    </row>
    <row r="960" spans="1:1" ht="15.75" customHeight="1" x14ac:dyDescent="0.2">
      <c r="A960" s="104"/>
    </row>
    <row r="961" spans="1:1" ht="15.75" customHeight="1" x14ac:dyDescent="0.2">
      <c r="A961" s="104"/>
    </row>
    <row r="962" spans="1:1" ht="15.75" customHeight="1" x14ac:dyDescent="0.2">
      <c r="A962" s="104"/>
    </row>
    <row r="963" spans="1:1" ht="15.75" customHeight="1" x14ac:dyDescent="0.2">
      <c r="A963" s="104"/>
    </row>
    <row r="964" spans="1:1" ht="15.75" customHeight="1" x14ac:dyDescent="0.2">
      <c r="A964" s="104"/>
    </row>
    <row r="965" spans="1:1" ht="15.75" customHeight="1" x14ac:dyDescent="0.2">
      <c r="A965" s="104"/>
    </row>
    <row r="966" spans="1:1" ht="15.75" customHeight="1" x14ac:dyDescent="0.2">
      <c r="A966" s="104"/>
    </row>
    <row r="967" spans="1:1" ht="15.75" customHeight="1" x14ac:dyDescent="0.2">
      <c r="A967" s="104"/>
    </row>
    <row r="968" spans="1:1" ht="15.75" customHeight="1" x14ac:dyDescent="0.2">
      <c r="A968" s="104"/>
    </row>
    <row r="969" spans="1:1" ht="15.75" customHeight="1" x14ac:dyDescent="0.2">
      <c r="A969" s="104"/>
    </row>
    <row r="970" spans="1:1" ht="15.75" customHeight="1" x14ac:dyDescent="0.2">
      <c r="A970" s="104"/>
    </row>
    <row r="971" spans="1:1" ht="15.75" customHeight="1" x14ac:dyDescent="0.2">
      <c r="A971" s="104"/>
    </row>
    <row r="972" spans="1:1" ht="15.75" customHeight="1" x14ac:dyDescent="0.2">
      <c r="A972" s="104"/>
    </row>
    <row r="973" spans="1:1" ht="15.75" customHeight="1" x14ac:dyDescent="0.2">
      <c r="A973" s="104"/>
    </row>
    <row r="974" spans="1:1" ht="15.75" customHeight="1" x14ac:dyDescent="0.2">
      <c r="A974" s="104"/>
    </row>
    <row r="975" spans="1:1" ht="15.75" customHeight="1" x14ac:dyDescent="0.2">
      <c r="A975" s="104"/>
    </row>
    <row r="976" spans="1:1" ht="15.75" customHeight="1" x14ac:dyDescent="0.2">
      <c r="A976" s="104"/>
    </row>
    <row r="977" spans="1:1" ht="15.75" customHeight="1" x14ac:dyDescent="0.2">
      <c r="A977" s="104"/>
    </row>
    <row r="978" spans="1:1" ht="15.75" customHeight="1" x14ac:dyDescent="0.2">
      <c r="A978" s="104"/>
    </row>
    <row r="979" spans="1:1" ht="15.75" customHeight="1" x14ac:dyDescent="0.2">
      <c r="A979" s="104"/>
    </row>
    <row r="980" spans="1:1" ht="15.75" customHeight="1" x14ac:dyDescent="0.2">
      <c r="A980" s="104"/>
    </row>
    <row r="981" spans="1:1" ht="15.75" customHeight="1" x14ac:dyDescent="0.2">
      <c r="A981" s="104"/>
    </row>
    <row r="982" spans="1:1" ht="15.75" customHeight="1" x14ac:dyDescent="0.2">
      <c r="A982" s="104"/>
    </row>
    <row r="983" spans="1:1" ht="15.75" customHeight="1" x14ac:dyDescent="0.2">
      <c r="A983" s="104"/>
    </row>
    <row r="984" spans="1:1" ht="15.75" customHeight="1" x14ac:dyDescent="0.2">
      <c r="A984" s="104"/>
    </row>
    <row r="985" spans="1:1" ht="15.75" customHeight="1" x14ac:dyDescent="0.2">
      <c r="A985" s="104"/>
    </row>
    <row r="986" spans="1:1" ht="15.75" customHeight="1" x14ac:dyDescent="0.2">
      <c r="A986" s="104"/>
    </row>
    <row r="987" spans="1:1" ht="15.75" customHeight="1" x14ac:dyDescent="0.2">
      <c r="A987" s="104"/>
    </row>
    <row r="988" spans="1:1" ht="15.75" customHeight="1" x14ac:dyDescent="0.2">
      <c r="A988" s="104"/>
    </row>
    <row r="989" spans="1:1" ht="15.75" customHeight="1" x14ac:dyDescent="0.2">
      <c r="A989" s="104"/>
    </row>
    <row r="990" spans="1:1" ht="15.75" customHeight="1" x14ac:dyDescent="0.2">
      <c r="A990" s="104"/>
    </row>
    <row r="991" spans="1:1" ht="15.75" customHeight="1" x14ac:dyDescent="0.2">
      <c r="A991" s="104"/>
    </row>
    <row r="992" spans="1:1" ht="15.75" customHeight="1" x14ac:dyDescent="0.2">
      <c r="A992" s="104"/>
    </row>
    <row r="993" spans="1:1" ht="15.75" customHeight="1" x14ac:dyDescent="0.2">
      <c r="A993" s="104"/>
    </row>
    <row r="994" spans="1:1" ht="15.75" customHeight="1" x14ac:dyDescent="0.2">
      <c r="A994" s="104"/>
    </row>
    <row r="995" spans="1:1" ht="15.75" customHeight="1" x14ac:dyDescent="0.2">
      <c r="A995" s="104"/>
    </row>
    <row r="996" spans="1:1" ht="15.75" customHeight="1" x14ac:dyDescent="0.2">
      <c r="A996" s="104"/>
    </row>
    <row r="997" spans="1:1" ht="15.75" customHeight="1" x14ac:dyDescent="0.2">
      <c r="A997" s="104"/>
    </row>
    <row r="998" spans="1:1" ht="15.75" customHeight="1" x14ac:dyDescent="0.2">
      <c r="A998" s="104"/>
    </row>
    <row r="999" spans="1:1" ht="15.75" customHeight="1" x14ac:dyDescent="0.2">
      <c r="A999" s="104"/>
    </row>
    <row r="1000" spans="1:1" ht="15.75" customHeight="1" x14ac:dyDescent="0.2">
      <c r="A1000" s="104"/>
    </row>
  </sheetData>
  <mergeCells count="239">
    <mergeCell ref="B2:J2"/>
    <mergeCell ref="B3:J3"/>
    <mergeCell ref="B4:J4"/>
    <mergeCell ref="B5:F5"/>
    <mergeCell ref="G5:J5"/>
    <mergeCell ref="B6:F6"/>
    <mergeCell ref="G6:J6"/>
    <mergeCell ref="B7:F7"/>
    <mergeCell ref="G7:J7"/>
    <mergeCell ref="B8:J8"/>
    <mergeCell ref="C9:H9"/>
    <mergeCell ref="I9:J9"/>
    <mergeCell ref="C10:H10"/>
    <mergeCell ref="I10:J10"/>
    <mergeCell ref="C11:H11"/>
    <mergeCell ref="I11:J11"/>
    <mergeCell ref="C12:H12"/>
    <mergeCell ref="I12:J12"/>
    <mergeCell ref="B13:J13"/>
    <mergeCell ref="B14:F14"/>
    <mergeCell ref="G14:H14"/>
    <mergeCell ref="B15:J15"/>
    <mergeCell ref="B16:J16"/>
    <mergeCell ref="B17:J17"/>
    <mergeCell ref="B18:J18"/>
    <mergeCell ref="K18:Q18"/>
    <mergeCell ref="R18:Y18"/>
    <mergeCell ref="Z18:AD18"/>
    <mergeCell ref="C19:H19"/>
    <mergeCell ref="I19:J19"/>
    <mergeCell ref="C20:H20"/>
    <mergeCell ref="I20:J20"/>
    <mergeCell ref="C21:H21"/>
    <mergeCell ref="I21:J21"/>
    <mergeCell ref="I22:J22"/>
    <mergeCell ref="C22:H22"/>
    <mergeCell ref="C23:H23"/>
    <mergeCell ref="I23:J23"/>
    <mergeCell ref="C24:H24"/>
    <mergeCell ref="I24:J24"/>
    <mergeCell ref="B25:J25"/>
    <mergeCell ref="B26:J26"/>
    <mergeCell ref="C41:H41"/>
    <mergeCell ref="C42:H42"/>
    <mergeCell ref="B27:J27"/>
    <mergeCell ref="B28:J28"/>
    <mergeCell ref="C29:H29"/>
    <mergeCell ref="C30:I30"/>
    <mergeCell ref="C31:I31"/>
    <mergeCell ref="C32:H32"/>
    <mergeCell ref="C33:I33"/>
    <mergeCell ref="B34:I34"/>
    <mergeCell ref="B35:J35"/>
    <mergeCell ref="B36:J36"/>
    <mergeCell ref="B37:J37"/>
    <mergeCell ref="B38:J38"/>
    <mergeCell ref="B39:J39"/>
    <mergeCell ref="C40:I40"/>
    <mergeCell ref="B43:I43"/>
    <mergeCell ref="B44:J44"/>
    <mergeCell ref="B45:J45"/>
    <mergeCell ref="B46:J46"/>
    <mergeCell ref="B47:J47"/>
    <mergeCell ref="C48:H48"/>
    <mergeCell ref="C49:H49"/>
    <mergeCell ref="C50:H50"/>
    <mergeCell ref="C51:D51"/>
    <mergeCell ref="C52:H52"/>
    <mergeCell ref="C53:H53"/>
    <mergeCell ref="C54:H54"/>
    <mergeCell ref="C55:H55"/>
    <mergeCell ref="C56:H56"/>
    <mergeCell ref="B57:H57"/>
    <mergeCell ref="B59:J59"/>
    <mergeCell ref="B60:J60"/>
    <mergeCell ref="B61:J61"/>
    <mergeCell ref="C62:I62"/>
    <mergeCell ref="C63:I63"/>
    <mergeCell ref="C64:H64"/>
    <mergeCell ref="C65:H65"/>
    <mergeCell ref="C66:H66"/>
    <mergeCell ref="C67:H67"/>
    <mergeCell ref="C68:I68"/>
    <mergeCell ref="C69:H69"/>
    <mergeCell ref="C70:H70"/>
    <mergeCell ref="C71:H71"/>
    <mergeCell ref="C72:I72"/>
    <mergeCell ref="C73:H73"/>
    <mergeCell ref="C74:H74"/>
    <mergeCell ref="C75:H75"/>
    <mergeCell ref="C76:H76"/>
    <mergeCell ref="C77:I77"/>
    <mergeCell ref="C78:H78"/>
    <mergeCell ref="C122:I122"/>
    <mergeCell ref="C99:I99"/>
    <mergeCell ref="C100:I100"/>
    <mergeCell ref="C101:H101"/>
    <mergeCell ref="B102:I102"/>
    <mergeCell ref="B103:J103"/>
    <mergeCell ref="B104:J104"/>
    <mergeCell ref="B105:J105"/>
    <mergeCell ref="B106:J106"/>
    <mergeCell ref="B107:J107"/>
    <mergeCell ref="B109:J109"/>
    <mergeCell ref="B110:J110"/>
    <mergeCell ref="C111:I111"/>
    <mergeCell ref="C112:G112"/>
    <mergeCell ref="C113:I113"/>
    <mergeCell ref="C114:I114"/>
    <mergeCell ref="C97:I97"/>
    <mergeCell ref="C98:I98"/>
    <mergeCell ref="B123:I123"/>
    <mergeCell ref="B124:J124"/>
    <mergeCell ref="B125:J125"/>
    <mergeCell ref="C126:I126"/>
    <mergeCell ref="C127:I127"/>
    <mergeCell ref="C128:I128"/>
    <mergeCell ref="B129:I129"/>
    <mergeCell ref="B88:J88"/>
    <mergeCell ref="C89:I89"/>
    <mergeCell ref="C90:I90"/>
    <mergeCell ref="C91:I91"/>
    <mergeCell ref="C92:I92"/>
    <mergeCell ref="B93:I93"/>
    <mergeCell ref="B94:J94"/>
    <mergeCell ref="B95:J95"/>
    <mergeCell ref="C96:I96"/>
    <mergeCell ref="C79:H79"/>
    <mergeCell ref="C80:H80"/>
    <mergeCell ref="C81:I81"/>
    <mergeCell ref="C82:I82"/>
    <mergeCell ref="C83:I83"/>
    <mergeCell ref="C84:I84"/>
    <mergeCell ref="B85:J85"/>
    <mergeCell ref="B86:J86"/>
    <mergeCell ref="B87:J87"/>
    <mergeCell ref="C115:I115"/>
    <mergeCell ref="C116:I116"/>
    <mergeCell ref="C117:I117"/>
    <mergeCell ref="B118:I118"/>
    <mergeCell ref="B119:J119"/>
    <mergeCell ref="B120:J120"/>
    <mergeCell ref="C121:I121"/>
    <mergeCell ref="C136:I136"/>
    <mergeCell ref="B137:I137"/>
    <mergeCell ref="C132:I132"/>
    <mergeCell ref="C133:I133"/>
    <mergeCell ref="C134:I134"/>
    <mergeCell ref="C135:I135"/>
    <mergeCell ref="B130:J130"/>
    <mergeCell ref="B131:J131"/>
    <mergeCell ref="B138:J138"/>
    <mergeCell ref="B139:J139"/>
    <mergeCell ref="B141:J141"/>
    <mergeCell ref="C142:H142"/>
    <mergeCell ref="B143:H143"/>
    <mergeCell ref="B181:C181"/>
    <mergeCell ref="D181:E181"/>
    <mergeCell ref="B182:I182"/>
    <mergeCell ref="B183:J183"/>
    <mergeCell ref="C144:H144"/>
    <mergeCell ref="B145:H145"/>
    <mergeCell ref="C146:H146"/>
    <mergeCell ref="B147:H147"/>
    <mergeCell ref="C148:H148"/>
    <mergeCell ref="C149:H149"/>
    <mergeCell ref="C150:H150"/>
    <mergeCell ref="C151:H151"/>
    <mergeCell ref="C152:H152"/>
    <mergeCell ref="C153:H153"/>
    <mergeCell ref="C154:H154"/>
    <mergeCell ref="C155:H155"/>
    <mergeCell ref="C156:H156"/>
    <mergeCell ref="B157:I157"/>
    <mergeCell ref="B158:J158"/>
    <mergeCell ref="B184:J184"/>
    <mergeCell ref="B185:J185"/>
    <mergeCell ref="B186:I186"/>
    <mergeCell ref="B187:I187"/>
    <mergeCell ref="B188:I188"/>
    <mergeCell ref="B189:I189"/>
    <mergeCell ref="B190:J190"/>
    <mergeCell ref="B191:J191"/>
    <mergeCell ref="B192:J192"/>
    <mergeCell ref="B194:J194"/>
    <mergeCell ref="B195:J195"/>
    <mergeCell ref="B196:H197"/>
    <mergeCell ref="I196:J197"/>
    <mergeCell ref="B198:H198"/>
    <mergeCell ref="I198:J198"/>
    <mergeCell ref="B199:J199"/>
    <mergeCell ref="H200:J200"/>
    <mergeCell ref="B200:G200"/>
    <mergeCell ref="B201:J201"/>
    <mergeCell ref="B202:G202"/>
    <mergeCell ref="H202:J202"/>
    <mergeCell ref="B203:J203"/>
    <mergeCell ref="B204:G204"/>
    <mergeCell ref="H204:J204"/>
    <mergeCell ref="B210:E210"/>
    <mergeCell ref="B211:E211"/>
    <mergeCell ref="B212:E212"/>
    <mergeCell ref="B205:J205"/>
    <mergeCell ref="B206:J206"/>
    <mergeCell ref="B208:E209"/>
    <mergeCell ref="F208:F209"/>
    <mergeCell ref="G208:G209"/>
    <mergeCell ref="H208:I208"/>
    <mergeCell ref="J208:J209"/>
    <mergeCell ref="B159:H159"/>
    <mergeCell ref="B160:C162"/>
    <mergeCell ref="D160:J160"/>
    <mergeCell ref="D161:J161"/>
    <mergeCell ref="D162:J162"/>
    <mergeCell ref="B163:J163"/>
    <mergeCell ref="B164:J164"/>
    <mergeCell ref="B165:J165"/>
    <mergeCell ref="B166:J166"/>
    <mergeCell ref="B167:I167"/>
    <mergeCell ref="C168:I168"/>
    <mergeCell ref="C169:I169"/>
    <mergeCell ref="C170:I170"/>
    <mergeCell ref="C171:I171"/>
    <mergeCell ref="C172:I172"/>
    <mergeCell ref="B173:I173"/>
    <mergeCell ref="C174:I174"/>
    <mergeCell ref="B175:I175"/>
    <mergeCell ref="B176:J176"/>
    <mergeCell ref="B177:J177"/>
    <mergeCell ref="G179:H179"/>
    <mergeCell ref="G180:H180"/>
    <mergeCell ref="G181:H181"/>
    <mergeCell ref="B178:C178"/>
    <mergeCell ref="D178:E178"/>
    <mergeCell ref="G178:H178"/>
    <mergeCell ref="B179:C179"/>
    <mergeCell ref="D179:E179"/>
    <mergeCell ref="B180:C180"/>
    <mergeCell ref="D180:E180"/>
  </mergeCells>
  <pageMargins left="0.25" right="0.25" top="0.75" bottom="0.75" header="0" footer="0"/>
  <pageSetup paperSize="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PCFP.20h</vt:lpstr>
      <vt:lpstr>PCFP.40h</vt:lpstr>
      <vt:lpstr>Planilha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Werle de Camargo</dc:creator>
  <cp:lastModifiedBy>Clauderson Piazzetta</cp:lastModifiedBy>
  <dcterms:created xsi:type="dcterms:W3CDTF">2022-02-23T15:10:21Z</dcterms:created>
  <dcterms:modified xsi:type="dcterms:W3CDTF">2022-03-08T18:50:20Z</dcterms:modified>
</cp:coreProperties>
</file>