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8800" windowHeight="12300" activeTab="2"/>
  </bookViews>
  <sheets>
    <sheet name="ORCAMENTO" sheetId="1" r:id="rId1"/>
    <sheet name="CUSTO DIRETO" sheetId="2" r:id="rId2"/>
    <sheet name="RESUMO" sheetId="3" r:id="rId3"/>
    <sheet name="COMPOSICOES" sheetId="4" r:id="rId4"/>
    <sheet name="COMPOSICOES PROPRIAS" sheetId="5" r:id="rId5"/>
    <sheet name="COMPOSICOES AUXILIARES" sheetId="6" r:id="rId6"/>
    <sheet name="COTAÇÕES" sheetId="12" r:id="rId7"/>
    <sheet name="CURVA ABC SERVICOS" sheetId="7" r:id="rId8"/>
    <sheet name="CURVA ABC INSUMOS" sheetId="8" r:id="rId9"/>
    <sheet name="CRONOGRAMA" sheetId="13" r:id="rId10"/>
    <sheet name="CRONOGRAMA INSUMOS" sheetId="10" r:id="rId11"/>
    <sheet name="ENCARGOS SOCIAIS" sheetId="11" r:id="rId12"/>
  </sheets>
  <definedNames>
    <definedName name="JR_PAGE_ANCHOR_0_1">ORCAMENTO!$A$1</definedName>
    <definedName name="JR_PAGE_ANCHOR_1_1">'CUSTO DIRETO'!$A$1</definedName>
    <definedName name="JR_PAGE_ANCHOR_10_1">'ENCARGOS SOCIAIS'!$A$1</definedName>
    <definedName name="JR_PAGE_ANCHOR_2_1">RESUMO!$A$1</definedName>
    <definedName name="JR_PAGE_ANCHOR_3_1">COMPOSICOES!$A$1</definedName>
    <definedName name="JR_PAGE_ANCHOR_4_1">'COMPOSICOES PROPRIAS'!$A$1</definedName>
    <definedName name="JR_PAGE_ANCHOR_5_1">'COMPOSICOES AUXILIARES'!$A$1</definedName>
    <definedName name="JR_PAGE_ANCHOR_6_1">'CURVA ABC SERVICOS'!$A$1</definedName>
    <definedName name="JR_PAGE_ANCHOR_7_1">'CURVA ABC INSUMOS'!$A$1</definedName>
    <definedName name="JR_PAGE_ANCHOR_8_1" localSheetId="9">CRONOGRAMA!$A$1</definedName>
    <definedName name="JR_PAGE_ANCHOR_8_1">#REF!</definedName>
    <definedName name="JR_PAGE_ANCHOR_9_1">'CRONOGRAMA INSUMOS'!$A$1</definedName>
  </definedNames>
  <calcPr calcId="162913"/>
</workbook>
</file>

<file path=xl/calcChain.xml><?xml version="1.0" encoding="utf-8"?>
<calcChain xmlns="http://schemas.openxmlformats.org/spreadsheetml/2006/main">
  <c r="K3" i="7" l="1"/>
  <c r="E13" i="13" l="1"/>
  <c r="E14" i="13" s="1"/>
  <c r="D14" i="13"/>
  <c r="D13" i="13"/>
  <c r="F12" i="13"/>
  <c r="F11" i="13"/>
  <c r="F10" i="13"/>
  <c r="F13" i="13" s="1"/>
  <c r="F9" i="13"/>
  <c r="F8" i="13"/>
  <c r="F7" i="13"/>
  <c r="F6" i="13"/>
  <c r="F5" i="13"/>
  <c r="F4" i="13"/>
  <c r="F3" i="13"/>
  <c r="C13" i="13"/>
  <c r="C11" i="13"/>
  <c r="C9" i="13"/>
  <c r="C7" i="13"/>
  <c r="C5" i="13"/>
  <c r="C3" i="13"/>
  <c r="H3" i="8" l="1"/>
  <c r="G10" i="8"/>
  <c r="H10" i="8" s="1"/>
  <c r="G67" i="8"/>
  <c r="H67" i="8" s="1"/>
  <c r="G82" i="8"/>
  <c r="H82" i="8" s="1"/>
  <c r="G26" i="8"/>
  <c r="H26" i="8" s="1"/>
  <c r="G58" i="8"/>
  <c r="H58" i="8" s="1"/>
  <c r="G3" i="8"/>
  <c r="H3" i="7"/>
  <c r="G41" i="7"/>
  <c r="H41" i="7" s="1"/>
  <c r="G13" i="7"/>
  <c r="H13" i="7" s="1"/>
  <c r="G50" i="7"/>
  <c r="H50" i="7" s="1"/>
  <c r="G22" i="7"/>
  <c r="H22" i="7" s="1"/>
  <c r="G38" i="7"/>
  <c r="H38" i="7" s="1"/>
  <c r="G3" i="7"/>
  <c r="D61" i="5"/>
  <c r="D64" i="5" s="1"/>
  <c r="D65" i="5" s="1"/>
  <c r="D53" i="5"/>
  <c r="D56" i="5" s="1"/>
  <c r="D57" i="5" s="1"/>
  <c r="D45" i="5"/>
  <c r="D48" i="5"/>
  <c r="D49" i="5" s="1"/>
  <c r="D37" i="5"/>
  <c r="D29" i="5"/>
  <c r="D25" i="5"/>
  <c r="D24" i="5"/>
  <c r="D23" i="5"/>
  <c r="D21" i="5"/>
  <c r="I9" i="12"/>
  <c r="G9" i="12"/>
  <c r="L9" i="12" s="1"/>
  <c r="M9" i="12" s="1"/>
  <c r="F9" i="12"/>
  <c r="K8" i="12"/>
  <c r="L8" i="12" s="1"/>
  <c r="M8" i="12" s="1"/>
  <c r="I8" i="12"/>
  <c r="G8" i="12"/>
  <c r="F8" i="12"/>
  <c r="K7" i="12"/>
  <c r="I7" i="12"/>
  <c r="G7" i="12"/>
  <c r="F7" i="12"/>
  <c r="L7" i="12" s="1"/>
  <c r="M7" i="12" s="1"/>
  <c r="K6" i="12"/>
  <c r="I6" i="12"/>
  <c r="G6" i="12"/>
  <c r="F6" i="12"/>
  <c r="L6" i="12" s="1"/>
  <c r="M6" i="12" s="1"/>
  <c r="I5" i="12"/>
  <c r="G5" i="12"/>
  <c r="F5" i="12"/>
  <c r="L5" i="12" s="1"/>
  <c r="M5" i="12" s="1"/>
  <c r="G4" i="12"/>
  <c r="L4" i="12" s="1"/>
  <c r="M4" i="12" s="1"/>
  <c r="E9" i="3"/>
  <c r="E5" i="3"/>
  <c r="E6" i="3"/>
  <c r="E7" i="3"/>
  <c r="E8" i="3"/>
  <c r="E4" i="3"/>
  <c r="D11" i="3"/>
  <c r="D10" i="3"/>
  <c r="D9" i="3"/>
  <c r="D8" i="3"/>
  <c r="D7" i="3"/>
  <c r="D6" i="3"/>
  <c r="D5" i="3"/>
  <c r="D4" i="3"/>
  <c r="J83" i="1"/>
  <c r="K26" i="2"/>
  <c r="L26" i="2" s="1"/>
  <c r="K27" i="2"/>
  <c r="L27" i="2" s="1"/>
  <c r="K28" i="2"/>
  <c r="L28" i="2" s="1"/>
  <c r="K29" i="2"/>
  <c r="L29" i="2" s="1"/>
  <c r="K30" i="2"/>
  <c r="L30" i="2" s="1"/>
  <c r="K25" i="2"/>
  <c r="L25" i="2" s="1"/>
  <c r="J82" i="1"/>
  <c r="J77" i="1"/>
  <c r="J56" i="1"/>
  <c r="J49" i="1"/>
  <c r="J9" i="1"/>
  <c r="J4" i="1"/>
  <c r="J26" i="1"/>
  <c r="J27" i="1"/>
  <c r="J28" i="1"/>
  <c r="J29" i="1"/>
  <c r="J30" i="1"/>
  <c r="J25" i="1"/>
  <c r="I26" i="1"/>
  <c r="I27" i="1"/>
  <c r="I28" i="1"/>
  <c r="I29" i="1"/>
  <c r="I30" i="1"/>
  <c r="I25" i="1"/>
  <c r="H26" i="1"/>
  <c r="H27" i="1"/>
  <c r="H28" i="1"/>
  <c r="H29" i="1"/>
  <c r="H30" i="1"/>
  <c r="H25" i="1"/>
  <c r="I75" i="7" l="1"/>
  <c r="I38" i="7"/>
  <c r="I50" i="7"/>
  <c r="L9" i="2"/>
  <c r="L82" i="2" s="1"/>
  <c r="L84" i="2" s="1"/>
  <c r="I236" i="8"/>
  <c r="D63" i="5"/>
  <c r="D55" i="5"/>
  <c r="D47" i="5"/>
  <c r="D39" i="5"/>
  <c r="D40" i="5"/>
  <c r="D41" i="5" s="1"/>
  <c r="D31" i="5"/>
  <c r="D32" i="5"/>
  <c r="D33" i="5" s="1"/>
  <c r="I22" i="8" l="1"/>
  <c r="I42" i="8"/>
  <c r="I62" i="8"/>
  <c r="I78" i="8"/>
  <c r="I98" i="8"/>
  <c r="I114" i="8"/>
  <c r="I130" i="8"/>
  <c r="I146" i="8"/>
  <c r="I162" i="8"/>
  <c r="I178" i="8"/>
  <c r="I194" i="8"/>
  <c r="I210" i="8"/>
  <c r="I226" i="8"/>
  <c r="I238" i="8"/>
  <c r="I7" i="8"/>
  <c r="I23" i="8"/>
  <c r="I39" i="8"/>
  <c r="I55" i="8"/>
  <c r="I75" i="8"/>
  <c r="I91" i="8"/>
  <c r="I107" i="8"/>
  <c r="I123" i="8"/>
  <c r="I139" i="8"/>
  <c r="I155" i="8"/>
  <c r="I171" i="8"/>
  <c r="I187" i="8"/>
  <c r="I203" i="8"/>
  <c r="I219" i="8"/>
  <c r="I5" i="8"/>
  <c r="I21" i="8"/>
  <c r="I37" i="8"/>
  <c r="I73" i="8"/>
  <c r="I101" i="8"/>
  <c r="I133" i="8"/>
  <c r="I4" i="8"/>
  <c r="I20" i="8"/>
  <c r="I36" i="8"/>
  <c r="I52" i="8"/>
  <c r="I68" i="8"/>
  <c r="I84" i="8"/>
  <c r="I100" i="8"/>
  <c r="I116" i="8"/>
  <c r="I132" i="8"/>
  <c r="I148" i="8"/>
  <c r="I164" i="8"/>
  <c r="I180" i="8"/>
  <c r="I196" i="8"/>
  <c r="I212" i="8"/>
  <c r="I228" i="8"/>
  <c r="H236" i="8"/>
  <c r="I6" i="8" s="1"/>
  <c r="I49" i="8"/>
  <c r="I61" i="8"/>
  <c r="I77" i="8"/>
  <c r="I97" i="8"/>
  <c r="I113" i="8"/>
  <c r="I129" i="8"/>
  <c r="I145" i="8"/>
  <c r="I161" i="8"/>
  <c r="I169" i="8"/>
  <c r="I165" i="8"/>
  <c r="I201" i="8"/>
  <c r="I217" i="8"/>
  <c r="I233" i="8"/>
  <c r="I173" i="8"/>
  <c r="I189" i="8"/>
  <c r="I205" i="8"/>
  <c r="I213" i="8"/>
  <c r="I177" i="8"/>
  <c r="I193" i="8"/>
  <c r="I225" i="8"/>
  <c r="I181" i="8"/>
  <c r="I229" i="8"/>
  <c r="I82" i="8"/>
  <c r="I58" i="8"/>
  <c r="I10" i="8"/>
  <c r="I3" i="8"/>
  <c r="J3" i="8" s="1"/>
  <c r="I6" i="7"/>
  <c r="I10" i="7"/>
  <c r="I14" i="7"/>
  <c r="I18" i="7"/>
  <c r="I26" i="7"/>
  <c r="I30" i="7"/>
  <c r="I34" i="7"/>
  <c r="I42" i="7"/>
  <c r="I46" i="7"/>
  <c r="I54" i="7"/>
  <c r="I58" i="7"/>
  <c r="I62" i="7"/>
  <c r="I66" i="7"/>
  <c r="I70" i="7"/>
  <c r="I7" i="7"/>
  <c r="I11" i="7"/>
  <c r="I15" i="7"/>
  <c r="I19" i="7"/>
  <c r="I23" i="7"/>
  <c r="I27" i="7"/>
  <c r="I31" i="7"/>
  <c r="I35" i="7"/>
  <c r="I39" i="7"/>
  <c r="I43" i="7"/>
  <c r="I47" i="7"/>
  <c r="I51" i="7"/>
  <c r="I55" i="7"/>
  <c r="I59" i="7"/>
  <c r="I63" i="7"/>
  <c r="I67" i="7"/>
  <c r="I71" i="7"/>
  <c r="I77" i="7"/>
  <c r="I5" i="7"/>
  <c r="I21" i="7"/>
  <c r="I29" i="7"/>
  <c r="I37" i="7"/>
  <c r="I45" i="7"/>
  <c r="I53" i="7"/>
  <c r="I61" i="7"/>
  <c r="I69" i="7"/>
  <c r="I8" i="7"/>
  <c r="I16" i="7"/>
  <c r="I24" i="7"/>
  <c r="I32" i="7"/>
  <c r="I40" i="7"/>
  <c r="I48" i="7"/>
  <c r="I56" i="7"/>
  <c r="I64" i="7"/>
  <c r="I72" i="7"/>
  <c r="I9" i="7"/>
  <c r="I17" i="7"/>
  <c r="I25" i="7"/>
  <c r="I33" i="7"/>
  <c r="I49" i="7"/>
  <c r="I57" i="7"/>
  <c r="I65" i="7"/>
  <c r="I73" i="7"/>
  <c r="I4" i="7"/>
  <c r="I12" i="7"/>
  <c r="I20" i="7"/>
  <c r="I28" i="7"/>
  <c r="I36" i="7"/>
  <c r="I44" i="7"/>
  <c r="I52" i="7"/>
  <c r="I60" i="7"/>
  <c r="I68" i="7"/>
  <c r="I3" i="7"/>
  <c r="J3" i="7" s="1"/>
  <c r="I13" i="7"/>
  <c r="I22" i="7"/>
  <c r="I41" i="7"/>
  <c r="I137" i="8" l="1"/>
  <c r="I105" i="8"/>
  <c r="I69" i="8"/>
  <c r="I41" i="8"/>
  <c r="I224" i="8"/>
  <c r="I208" i="8"/>
  <c r="I192" i="8"/>
  <c r="I176" i="8"/>
  <c r="I160" i="8"/>
  <c r="I144" i="8"/>
  <c r="I128" i="8"/>
  <c r="I112" i="8"/>
  <c r="I96" i="8"/>
  <c r="I80" i="8"/>
  <c r="I64" i="8"/>
  <c r="I48" i="8"/>
  <c r="I32" i="8"/>
  <c r="I16" i="8"/>
  <c r="I157" i="8"/>
  <c r="I125" i="8"/>
  <c r="I93" i="8"/>
  <c r="I65" i="8"/>
  <c r="I33" i="8"/>
  <c r="I17" i="8"/>
  <c r="I231" i="8"/>
  <c r="I215" i="8"/>
  <c r="I199" i="8"/>
  <c r="I183" i="8"/>
  <c r="I167" i="8"/>
  <c r="I151" i="8"/>
  <c r="I135" i="8"/>
  <c r="I119" i="8"/>
  <c r="I103" i="8"/>
  <c r="I87" i="8"/>
  <c r="I71" i="8"/>
  <c r="I51" i="8"/>
  <c r="I35" i="8"/>
  <c r="I19" i="8"/>
  <c r="I222" i="8"/>
  <c r="I206" i="8"/>
  <c r="I190" i="8"/>
  <c r="I174" i="8"/>
  <c r="I158" i="8"/>
  <c r="I142" i="8"/>
  <c r="I126" i="8"/>
  <c r="I110" i="8"/>
  <c r="I94" i="8"/>
  <c r="I74" i="8"/>
  <c r="I54" i="8"/>
  <c r="I38" i="8"/>
  <c r="I18" i="8"/>
  <c r="K3" i="8"/>
  <c r="J4" i="8"/>
  <c r="I220" i="8"/>
  <c r="I204" i="8"/>
  <c r="I188" i="8"/>
  <c r="I172" i="8"/>
  <c r="I156" i="8"/>
  <c r="I140" i="8"/>
  <c r="I124" i="8"/>
  <c r="I108" i="8"/>
  <c r="I92" i="8"/>
  <c r="I76" i="8"/>
  <c r="I60" i="8"/>
  <c r="I44" i="8"/>
  <c r="I28" i="8"/>
  <c r="I12" i="8"/>
  <c r="I149" i="8"/>
  <c r="I117" i="8"/>
  <c r="I85" i="8"/>
  <c r="I57" i="8"/>
  <c r="I29" i="8"/>
  <c r="I13" i="8"/>
  <c r="I227" i="8"/>
  <c r="I211" i="8"/>
  <c r="I195" i="8"/>
  <c r="I179" i="8"/>
  <c r="I163" i="8"/>
  <c r="I147" i="8"/>
  <c r="I131" i="8"/>
  <c r="I115" i="8"/>
  <c r="I99" i="8"/>
  <c r="I83" i="8"/>
  <c r="I63" i="8"/>
  <c r="I47" i="8"/>
  <c r="I31" i="8"/>
  <c r="I15" i="8"/>
  <c r="I234" i="8"/>
  <c r="I218" i="8"/>
  <c r="I202" i="8"/>
  <c r="I186" i="8"/>
  <c r="I170" i="8"/>
  <c r="I154" i="8"/>
  <c r="I138" i="8"/>
  <c r="I122" i="8"/>
  <c r="I106" i="8"/>
  <c r="I90" i="8"/>
  <c r="I70" i="8"/>
  <c r="I50" i="8"/>
  <c r="I34" i="8"/>
  <c r="I14" i="8"/>
  <c r="I67" i="8"/>
  <c r="I26" i="8"/>
  <c r="I209" i="8"/>
  <c r="I221" i="8"/>
  <c r="I197" i="8"/>
  <c r="I185" i="8"/>
  <c r="I153" i="8"/>
  <c r="I121" i="8"/>
  <c r="I89" i="8"/>
  <c r="I53" i="8"/>
  <c r="I232" i="8"/>
  <c r="I216" i="8"/>
  <c r="I200" i="8"/>
  <c r="I184" i="8"/>
  <c r="I168" i="8"/>
  <c r="I152" i="8"/>
  <c r="I136" i="8"/>
  <c r="I120" i="8"/>
  <c r="I104" i="8"/>
  <c r="I88" i="8"/>
  <c r="I72" i="8"/>
  <c r="I56" i="8"/>
  <c r="I40" i="8"/>
  <c r="I24" i="8"/>
  <c r="I8" i="8"/>
  <c r="I141" i="8"/>
  <c r="I109" i="8"/>
  <c r="I81" i="8"/>
  <c r="I45" i="8"/>
  <c r="I25" i="8"/>
  <c r="I9" i="8"/>
  <c r="I223" i="8"/>
  <c r="I207" i="8"/>
  <c r="I191" i="8"/>
  <c r="I175" i="8"/>
  <c r="I159" i="8"/>
  <c r="I143" i="8"/>
  <c r="I127" i="8"/>
  <c r="I111" i="8"/>
  <c r="I95" i="8"/>
  <c r="I79" i="8"/>
  <c r="I59" i="8"/>
  <c r="I43" i="8"/>
  <c r="I27" i="8"/>
  <c r="I11" i="8"/>
  <c r="I230" i="8"/>
  <c r="I214" i="8"/>
  <c r="I198" i="8"/>
  <c r="I182" i="8"/>
  <c r="I166" i="8"/>
  <c r="I150" i="8"/>
  <c r="I134" i="8"/>
  <c r="I118" i="8"/>
  <c r="I102" i="8"/>
  <c r="I86" i="8"/>
  <c r="I66" i="8"/>
  <c r="I46" i="8"/>
  <c r="I30" i="8"/>
  <c r="J4" i="7"/>
  <c r="K4" i="8" l="1"/>
  <c r="J5" i="8"/>
  <c r="K4" i="7"/>
  <c r="J5" i="7"/>
  <c r="K5" i="8" l="1"/>
  <c r="J6" i="8"/>
  <c r="J6" i="7"/>
  <c r="K5" i="7"/>
  <c r="K6" i="8" l="1"/>
  <c r="J7" i="8"/>
  <c r="J7" i="7"/>
  <c r="K6" i="7"/>
  <c r="J8" i="8" l="1"/>
  <c r="K7" i="8"/>
  <c r="J8" i="7"/>
  <c r="K7" i="7"/>
  <c r="J9" i="8" l="1"/>
  <c r="K8" i="8"/>
  <c r="J9" i="7"/>
  <c r="K8" i="7"/>
  <c r="K9" i="8" l="1"/>
  <c r="J10" i="8"/>
  <c r="J10" i="7"/>
  <c r="K9" i="7"/>
  <c r="J11" i="8" l="1"/>
  <c r="K10" i="8"/>
  <c r="J11" i="7"/>
  <c r="K10" i="7"/>
  <c r="J12" i="8" l="1"/>
  <c r="K11" i="8"/>
  <c r="J12" i="7"/>
  <c r="K11" i="7"/>
  <c r="J13" i="8" l="1"/>
  <c r="K12" i="8"/>
  <c r="J13" i="7"/>
  <c r="K12" i="7"/>
  <c r="J14" i="8" l="1"/>
  <c r="K13" i="8"/>
  <c r="J14" i="7"/>
  <c r="K13" i="7"/>
  <c r="J15" i="8" l="1"/>
  <c r="K14" i="8"/>
  <c r="J15" i="7"/>
  <c r="K14" i="7"/>
  <c r="J16" i="8" l="1"/>
  <c r="K15" i="8"/>
  <c r="J16" i="7"/>
  <c r="K15" i="7"/>
  <c r="J17" i="8" l="1"/>
  <c r="K16" i="8"/>
  <c r="J17" i="7"/>
  <c r="K16" i="7"/>
  <c r="J18" i="8" l="1"/>
  <c r="K17" i="8"/>
  <c r="J18" i="7"/>
  <c r="K17" i="7"/>
  <c r="J19" i="8" l="1"/>
  <c r="K18" i="8"/>
  <c r="J19" i="7"/>
  <c r="K18" i="7"/>
  <c r="J20" i="8" l="1"/>
  <c r="K19" i="8"/>
  <c r="J20" i="7"/>
  <c r="K19" i="7"/>
  <c r="J21" i="8" l="1"/>
  <c r="K20" i="8"/>
  <c r="J21" i="7"/>
  <c r="K20" i="7"/>
  <c r="J22" i="8" l="1"/>
  <c r="K21" i="8"/>
  <c r="J22" i="7"/>
  <c r="K21" i="7"/>
  <c r="J23" i="8" l="1"/>
  <c r="K22" i="8"/>
  <c r="J23" i="7"/>
  <c r="K22" i="7"/>
  <c r="J24" i="8" l="1"/>
  <c r="K23" i="8"/>
  <c r="J24" i="7"/>
  <c r="K23" i="7"/>
  <c r="J25" i="8" l="1"/>
  <c r="K24" i="8"/>
  <c r="J25" i="7"/>
  <c r="K24" i="7"/>
  <c r="K25" i="8" l="1"/>
  <c r="J26" i="8"/>
  <c r="J26" i="7"/>
  <c r="K25" i="7"/>
  <c r="K26" i="8" l="1"/>
  <c r="J27" i="8"/>
  <c r="J27" i="7"/>
  <c r="K26" i="7"/>
  <c r="K27" i="8" l="1"/>
  <c r="J28" i="8"/>
  <c r="J28" i="7"/>
  <c r="K27" i="7"/>
  <c r="J29" i="8" l="1"/>
  <c r="K28" i="8"/>
  <c r="J29" i="7"/>
  <c r="K28" i="7"/>
  <c r="J30" i="8" l="1"/>
  <c r="K29" i="8"/>
  <c r="J30" i="7"/>
  <c r="K29" i="7"/>
  <c r="J31" i="8" l="1"/>
  <c r="K30" i="8"/>
  <c r="J31" i="7"/>
  <c r="K30" i="7"/>
  <c r="J32" i="8" l="1"/>
  <c r="K31" i="8"/>
  <c r="J32" i="7"/>
  <c r="K31" i="7"/>
  <c r="J33" i="8" l="1"/>
  <c r="K32" i="8"/>
  <c r="J33" i="7"/>
  <c r="K32" i="7"/>
  <c r="K33" i="8" l="1"/>
  <c r="J34" i="8"/>
  <c r="J34" i="7"/>
  <c r="K33" i="7"/>
  <c r="K34" i="8" l="1"/>
  <c r="J35" i="8"/>
  <c r="J35" i="7"/>
  <c r="K34" i="7"/>
  <c r="K35" i="8" l="1"/>
  <c r="J36" i="8"/>
  <c r="J36" i="7"/>
  <c r="K35" i="7"/>
  <c r="K36" i="8" l="1"/>
  <c r="J37" i="8"/>
  <c r="J37" i="7"/>
  <c r="K36" i="7"/>
  <c r="J38" i="8" l="1"/>
  <c r="K37" i="8"/>
  <c r="J38" i="7"/>
  <c r="K37" i="7"/>
  <c r="K38" i="8" l="1"/>
  <c r="J39" i="8"/>
  <c r="J39" i="7"/>
  <c r="K38" i="7"/>
  <c r="J40" i="8" l="1"/>
  <c r="K39" i="8"/>
  <c r="J40" i="7"/>
  <c r="K39" i="7"/>
  <c r="K40" i="8" l="1"/>
  <c r="J41" i="8"/>
  <c r="J41" i="7"/>
  <c r="K40" i="7"/>
  <c r="J42" i="8" l="1"/>
  <c r="K41" i="8"/>
  <c r="J42" i="7"/>
  <c r="K41" i="7"/>
  <c r="K42" i="8" l="1"/>
  <c r="J43" i="8"/>
  <c r="J43" i="7"/>
  <c r="K42" i="7"/>
  <c r="J44" i="8" l="1"/>
  <c r="K43" i="8"/>
  <c r="J44" i="7"/>
  <c r="K43" i="7"/>
  <c r="K44" i="8" l="1"/>
  <c r="J45" i="8"/>
  <c r="J45" i="7"/>
  <c r="K44" i="7"/>
  <c r="J46" i="8" l="1"/>
  <c r="K45" i="8"/>
  <c r="J46" i="7"/>
  <c r="K45" i="7"/>
  <c r="K46" i="8" l="1"/>
  <c r="J47" i="8"/>
  <c r="J47" i="7"/>
  <c r="K46" i="7"/>
  <c r="J48" i="8" l="1"/>
  <c r="K47" i="8"/>
  <c r="J48" i="7"/>
  <c r="K47" i="7"/>
  <c r="K48" i="8" l="1"/>
  <c r="J49" i="8"/>
  <c r="J49" i="7"/>
  <c r="K48" i="7"/>
  <c r="J50" i="8" l="1"/>
  <c r="K49" i="8"/>
  <c r="J50" i="7"/>
  <c r="K49" i="7"/>
  <c r="J51" i="8" l="1"/>
  <c r="K50" i="8"/>
  <c r="J51" i="7"/>
  <c r="K50" i="7"/>
  <c r="J52" i="8" l="1"/>
  <c r="K51" i="8"/>
  <c r="J52" i="7"/>
  <c r="K51" i="7"/>
  <c r="J53" i="8" l="1"/>
  <c r="K52" i="8"/>
  <c r="J53" i="7"/>
  <c r="K52" i="7"/>
  <c r="J54" i="8" l="1"/>
  <c r="K53" i="8"/>
  <c r="J54" i="7"/>
  <c r="K53" i="7"/>
  <c r="J55" i="8" l="1"/>
  <c r="K54" i="8"/>
  <c r="J55" i="7"/>
  <c r="K54" i="7"/>
  <c r="J56" i="8" l="1"/>
  <c r="K55" i="8"/>
  <c r="J56" i="7"/>
  <c r="K55" i="7"/>
  <c r="J57" i="8" l="1"/>
  <c r="K56" i="8"/>
  <c r="J57" i="7"/>
  <c r="K56" i="7"/>
  <c r="J58" i="8" l="1"/>
  <c r="K57" i="8"/>
  <c r="J58" i="7"/>
  <c r="K57" i="7"/>
  <c r="J59" i="8" l="1"/>
  <c r="K58" i="8"/>
  <c r="J59" i="7"/>
  <c r="K58" i="7"/>
  <c r="J60" i="8" l="1"/>
  <c r="K59" i="8"/>
  <c r="J60" i="7"/>
  <c r="K59" i="7"/>
  <c r="J61" i="8" l="1"/>
  <c r="K60" i="8"/>
  <c r="J61" i="7"/>
  <c r="K60" i="7"/>
  <c r="J62" i="8" l="1"/>
  <c r="K61" i="8"/>
  <c r="J62" i="7"/>
  <c r="K61" i="7"/>
  <c r="J63" i="8" l="1"/>
  <c r="K62" i="8"/>
  <c r="J63" i="7"/>
  <c r="K62" i="7"/>
  <c r="J64" i="8" l="1"/>
  <c r="K63" i="8"/>
  <c r="J64" i="7"/>
  <c r="K63" i="7"/>
  <c r="J65" i="8" l="1"/>
  <c r="K64" i="8"/>
  <c r="J65" i="7"/>
  <c r="K64" i="7"/>
  <c r="J66" i="8" l="1"/>
  <c r="K65" i="8"/>
  <c r="J66" i="7"/>
  <c r="K65" i="7"/>
  <c r="J67" i="8" l="1"/>
  <c r="K66" i="8"/>
  <c r="J67" i="7"/>
  <c r="K66" i="7"/>
  <c r="J68" i="8" l="1"/>
  <c r="K67" i="8"/>
  <c r="J68" i="7"/>
  <c r="K67" i="7"/>
  <c r="J69" i="8" l="1"/>
  <c r="K68" i="8"/>
  <c r="J69" i="7"/>
  <c r="K68" i="7"/>
  <c r="J70" i="8" l="1"/>
  <c r="K69" i="8"/>
  <c r="J70" i="7"/>
  <c r="K69" i="7"/>
  <c r="K70" i="8" l="1"/>
  <c r="J71" i="8"/>
  <c r="J71" i="7"/>
  <c r="K70" i="7"/>
  <c r="J72" i="8" l="1"/>
  <c r="K71" i="8"/>
  <c r="J72" i="7"/>
  <c r="K71" i="7"/>
  <c r="J73" i="8" l="1"/>
  <c r="K72" i="8"/>
  <c r="J73" i="7"/>
  <c r="K73" i="7" s="1"/>
  <c r="K72" i="7"/>
  <c r="J74" i="8" l="1"/>
  <c r="K73" i="8"/>
  <c r="Q5" i="7"/>
  <c r="Q7" i="7"/>
  <c r="P6" i="7"/>
  <c r="P5" i="7"/>
  <c r="P7" i="7"/>
  <c r="Q6" i="7"/>
  <c r="J75" i="8" l="1"/>
  <c r="K74" i="8"/>
  <c r="J76" i="8" l="1"/>
  <c r="K75" i="8"/>
  <c r="K76" i="8" l="1"/>
  <c r="J77" i="8"/>
  <c r="J78" i="8" l="1"/>
  <c r="K77" i="8"/>
  <c r="J79" i="8" l="1"/>
  <c r="K78" i="8"/>
  <c r="J80" i="8" l="1"/>
  <c r="K79" i="8"/>
  <c r="J81" i="8" l="1"/>
  <c r="K80" i="8"/>
  <c r="J82" i="8" l="1"/>
  <c r="K81" i="8"/>
  <c r="J83" i="8" l="1"/>
  <c r="K82" i="8"/>
  <c r="J84" i="8" l="1"/>
  <c r="K83" i="8"/>
  <c r="J85" i="8" l="1"/>
  <c r="K84" i="8"/>
  <c r="J86" i="8" l="1"/>
  <c r="K85" i="8"/>
  <c r="J87" i="8" l="1"/>
  <c r="K86" i="8"/>
  <c r="J88" i="8" l="1"/>
  <c r="K87" i="8"/>
  <c r="J89" i="8" l="1"/>
  <c r="K88" i="8"/>
  <c r="J90" i="8" l="1"/>
  <c r="K89" i="8"/>
  <c r="J91" i="8" l="1"/>
  <c r="K90" i="8"/>
  <c r="J92" i="8" l="1"/>
  <c r="K91" i="8"/>
  <c r="J93" i="8" l="1"/>
  <c r="K92" i="8"/>
  <c r="J94" i="8" l="1"/>
  <c r="K93" i="8"/>
  <c r="J95" i="8" l="1"/>
  <c r="K94" i="8"/>
  <c r="J96" i="8" l="1"/>
  <c r="K95" i="8"/>
  <c r="J97" i="8" l="1"/>
  <c r="K96" i="8"/>
  <c r="J98" i="8" l="1"/>
  <c r="K97" i="8"/>
  <c r="J99" i="8" l="1"/>
  <c r="K98" i="8"/>
  <c r="J100" i="8" l="1"/>
  <c r="K99" i="8"/>
  <c r="J101" i="8" l="1"/>
  <c r="K100" i="8"/>
  <c r="J102" i="8" l="1"/>
  <c r="K101" i="8"/>
  <c r="J103" i="8" l="1"/>
  <c r="K102" i="8"/>
  <c r="J104" i="8" l="1"/>
  <c r="K103" i="8"/>
  <c r="J105" i="8" l="1"/>
  <c r="K104" i="8"/>
  <c r="J106" i="8" l="1"/>
  <c r="K105" i="8"/>
  <c r="J107" i="8" l="1"/>
  <c r="K106" i="8"/>
  <c r="J108" i="8" l="1"/>
  <c r="K107" i="8"/>
  <c r="J109" i="8" l="1"/>
  <c r="K108" i="8"/>
  <c r="J110" i="8" l="1"/>
  <c r="K109" i="8"/>
  <c r="J111" i="8" l="1"/>
  <c r="K110" i="8"/>
  <c r="J112" i="8" l="1"/>
  <c r="K111" i="8"/>
  <c r="J113" i="8" l="1"/>
  <c r="K112" i="8"/>
  <c r="J114" i="8" l="1"/>
  <c r="K113" i="8"/>
  <c r="J115" i="8" l="1"/>
  <c r="K114" i="8"/>
  <c r="J116" i="8" l="1"/>
  <c r="K115" i="8"/>
  <c r="J117" i="8" l="1"/>
  <c r="K116" i="8"/>
  <c r="J118" i="8" l="1"/>
  <c r="K117" i="8"/>
  <c r="J119" i="8" l="1"/>
  <c r="K118" i="8"/>
  <c r="J120" i="8" l="1"/>
  <c r="K119" i="8"/>
  <c r="J121" i="8" l="1"/>
  <c r="K120" i="8"/>
  <c r="J122" i="8" l="1"/>
  <c r="K121" i="8"/>
  <c r="J123" i="8" l="1"/>
  <c r="K122" i="8"/>
  <c r="J124" i="8" l="1"/>
  <c r="K123" i="8"/>
  <c r="J125" i="8" l="1"/>
  <c r="K124" i="8"/>
  <c r="J126" i="8" l="1"/>
  <c r="K125" i="8"/>
  <c r="J127" i="8" l="1"/>
  <c r="K126" i="8"/>
  <c r="J128" i="8" l="1"/>
  <c r="K127" i="8"/>
  <c r="J129" i="8" l="1"/>
  <c r="K128" i="8"/>
  <c r="J130" i="8" l="1"/>
  <c r="K129" i="8"/>
  <c r="J131" i="8" l="1"/>
  <c r="K130" i="8"/>
  <c r="J132" i="8" l="1"/>
  <c r="K131" i="8"/>
  <c r="J133" i="8" l="1"/>
  <c r="K132" i="8"/>
  <c r="J134" i="8" l="1"/>
  <c r="K133" i="8"/>
  <c r="J135" i="8" l="1"/>
  <c r="K134" i="8"/>
  <c r="J136" i="8" l="1"/>
  <c r="K135" i="8"/>
  <c r="J137" i="8" l="1"/>
  <c r="K136" i="8"/>
  <c r="J138" i="8" l="1"/>
  <c r="K137" i="8"/>
  <c r="J139" i="8" l="1"/>
  <c r="K138" i="8"/>
  <c r="J140" i="8" l="1"/>
  <c r="K139" i="8"/>
  <c r="J141" i="8" l="1"/>
  <c r="K140" i="8"/>
  <c r="J142" i="8" l="1"/>
  <c r="K141" i="8"/>
  <c r="J143" i="8" l="1"/>
  <c r="K142" i="8"/>
  <c r="J144" i="8" l="1"/>
  <c r="K143" i="8"/>
  <c r="J145" i="8" l="1"/>
  <c r="K144" i="8"/>
  <c r="J146" i="8" l="1"/>
  <c r="K145" i="8"/>
  <c r="J147" i="8" l="1"/>
  <c r="K146" i="8"/>
  <c r="J148" i="8" l="1"/>
  <c r="K147" i="8"/>
  <c r="J149" i="8" l="1"/>
  <c r="K148" i="8"/>
  <c r="J150" i="8" l="1"/>
  <c r="K149" i="8"/>
  <c r="J151" i="8" l="1"/>
  <c r="K150" i="8"/>
  <c r="J152" i="8" l="1"/>
  <c r="K151" i="8"/>
  <c r="J153" i="8" l="1"/>
  <c r="K152" i="8"/>
  <c r="J154" i="8" l="1"/>
  <c r="K153" i="8"/>
  <c r="J155" i="8" l="1"/>
  <c r="K154" i="8"/>
  <c r="J156" i="8" l="1"/>
  <c r="K155" i="8"/>
  <c r="J157" i="8" l="1"/>
  <c r="K156" i="8"/>
  <c r="J158" i="8" l="1"/>
  <c r="K157" i="8"/>
  <c r="J159" i="8" l="1"/>
  <c r="K158" i="8"/>
  <c r="J160" i="8" l="1"/>
  <c r="K159" i="8"/>
  <c r="J161" i="8" l="1"/>
  <c r="K160" i="8"/>
  <c r="J162" i="8" l="1"/>
  <c r="K161" i="8"/>
  <c r="J163" i="8" l="1"/>
  <c r="K162" i="8"/>
  <c r="J164" i="8" l="1"/>
  <c r="K163" i="8"/>
  <c r="J165" i="8" l="1"/>
  <c r="K164" i="8"/>
  <c r="J166" i="8" l="1"/>
  <c r="K165" i="8"/>
  <c r="J167" i="8" l="1"/>
  <c r="K166" i="8"/>
  <c r="J168" i="8" l="1"/>
  <c r="K167" i="8"/>
  <c r="J169" i="8" l="1"/>
  <c r="K168" i="8"/>
  <c r="J170" i="8" l="1"/>
  <c r="K169" i="8"/>
  <c r="J171" i="8" l="1"/>
  <c r="K170" i="8"/>
  <c r="J172" i="8" l="1"/>
  <c r="K171" i="8"/>
  <c r="J173" i="8" l="1"/>
  <c r="K172" i="8"/>
  <c r="J174" i="8" l="1"/>
  <c r="K173" i="8"/>
  <c r="J175" i="8" l="1"/>
  <c r="K174" i="8"/>
  <c r="J176" i="8" l="1"/>
  <c r="K175" i="8"/>
  <c r="J177" i="8" l="1"/>
  <c r="K176" i="8"/>
  <c r="J178" i="8" l="1"/>
  <c r="K177" i="8"/>
  <c r="J179" i="8" l="1"/>
  <c r="K178" i="8"/>
  <c r="J180" i="8" l="1"/>
  <c r="K179" i="8"/>
  <c r="J181" i="8" l="1"/>
  <c r="K180" i="8"/>
  <c r="J182" i="8" l="1"/>
  <c r="K181" i="8"/>
  <c r="J183" i="8" l="1"/>
  <c r="K182" i="8"/>
  <c r="J184" i="8" l="1"/>
  <c r="K183" i="8"/>
  <c r="J185" i="8" l="1"/>
  <c r="K184" i="8"/>
  <c r="J186" i="8" l="1"/>
  <c r="K185" i="8"/>
  <c r="J187" i="8" l="1"/>
  <c r="K186" i="8"/>
  <c r="J188" i="8" l="1"/>
  <c r="K187" i="8"/>
  <c r="J189" i="8" l="1"/>
  <c r="K188" i="8"/>
  <c r="J190" i="8" l="1"/>
  <c r="K189" i="8"/>
  <c r="J191" i="8" l="1"/>
  <c r="K190" i="8"/>
  <c r="J192" i="8" l="1"/>
  <c r="K191" i="8"/>
  <c r="J193" i="8" l="1"/>
  <c r="K192" i="8"/>
  <c r="J194" i="8" l="1"/>
  <c r="K193" i="8"/>
  <c r="J195" i="8" l="1"/>
  <c r="K194" i="8"/>
  <c r="J196" i="8" l="1"/>
  <c r="K195" i="8"/>
  <c r="J197" i="8" l="1"/>
  <c r="K196" i="8"/>
  <c r="J198" i="8" l="1"/>
  <c r="K197" i="8"/>
  <c r="J199" i="8" l="1"/>
  <c r="K198" i="8"/>
  <c r="J200" i="8" l="1"/>
  <c r="K199" i="8"/>
  <c r="J201" i="8" l="1"/>
  <c r="K200" i="8"/>
  <c r="J202" i="8" l="1"/>
  <c r="K201" i="8"/>
  <c r="J203" i="8" l="1"/>
  <c r="K202" i="8"/>
  <c r="J204" i="8" l="1"/>
  <c r="K203" i="8"/>
  <c r="J205" i="8" l="1"/>
  <c r="K204" i="8"/>
  <c r="J206" i="8" l="1"/>
  <c r="K205" i="8"/>
  <c r="J207" i="8" l="1"/>
  <c r="K206" i="8"/>
  <c r="J208" i="8" l="1"/>
  <c r="K207" i="8"/>
  <c r="J209" i="8" l="1"/>
  <c r="K208" i="8"/>
  <c r="J210" i="8" l="1"/>
  <c r="K209" i="8"/>
  <c r="J211" i="8" l="1"/>
  <c r="K210" i="8"/>
  <c r="J212" i="8" l="1"/>
  <c r="K211" i="8"/>
  <c r="J213" i="8" l="1"/>
  <c r="K212" i="8"/>
  <c r="J214" i="8" l="1"/>
  <c r="K213" i="8"/>
  <c r="J215" i="8" l="1"/>
  <c r="K214" i="8"/>
  <c r="J216" i="8" l="1"/>
  <c r="K215" i="8"/>
  <c r="J217" i="8" l="1"/>
  <c r="K216" i="8"/>
  <c r="J218" i="8" l="1"/>
  <c r="K217" i="8"/>
  <c r="J219" i="8" l="1"/>
  <c r="K218" i="8"/>
  <c r="J220" i="8" l="1"/>
  <c r="K219" i="8"/>
  <c r="J221" i="8" l="1"/>
  <c r="K220" i="8"/>
  <c r="J222" i="8" l="1"/>
  <c r="K221" i="8"/>
  <c r="J223" i="8" l="1"/>
  <c r="K222" i="8"/>
  <c r="J224" i="8" l="1"/>
  <c r="K223" i="8"/>
  <c r="J225" i="8" l="1"/>
  <c r="K224" i="8"/>
  <c r="J226" i="8" l="1"/>
  <c r="K225" i="8"/>
  <c r="J227" i="8" l="1"/>
  <c r="K226" i="8"/>
  <c r="J228" i="8" l="1"/>
  <c r="K227" i="8"/>
  <c r="J229" i="8" l="1"/>
  <c r="K228" i="8"/>
  <c r="J230" i="8" l="1"/>
  <c r="K229" i="8"/>
  <c r="J231" i="8" l="1"/>
  <c r="K230" i="8"/>
  <c r="J232" i="8" l="1"/>
  <c r="K231" i="8"/>
  <c r="J233" i="8" l="1"/>
  <c r="K232" i="8"/>
  <c r="J234" i="8" l="1"/>
  <c r="K234" i="8" s="1"/>
  <c r="K233" i="8"/>
  <c r="Q5" i="8" l="1"/>
  <c r="P6" i="8"/>
  <c r="Q6" i="8"/>
  <c r="P4" i="8"/>
  <c r="P5" i="8"/>
  <c r="Q4" i="8"/>
</calcChain>
</file>

<file path=xl/sharedStrings.xml><?xml version="1.0" encoding="utf-8"?>
<sst xmlns="http://schemas.openxmlformats.org/spreadsheetml/2006/main" count="8963" uniqueCount="1757">
  <si>
    <r>
      <rPr>
        <b/>
        <sz val="7"/>
        <rFont val="Arial"/>
        <family val="2"/>
      </rPr>
      <t>ITEM</t>
    </r>
  </si>
  <si>
    <r>
      <rPr>
        <b/>
        <sz val="7"/>
        <rFont val="Arial"/>
        <family val="2"/>
      </rPr>
      <t>CÓDIGO</t>
    </r>
  </si>
  <si>
    <r>
      <rPr>
        <b/>
        <sz val="7"/>
        <rFont val="Arial"/>
        <family val="2"/>
      </rPr>
      <t>DESCRIÇÃO</t>
    </r>
  </si>
  <si>
    <r>
      <rPr>
        <b/>
        <sz val="7"/>
        <rFont val="Arial"/>
        <family val="2"/>
      </rPr>
      <t>FONTE</t>
    </r>
  </si>
  <si>
    <r>
      <rPr>
        <b/>
        <sz val="7"/>
        <rFont val="Arial"/>
        <family val="2"/>
      </rPr>
      <t>UNID</t>
    </r>
  </si>
  <si>
    <r>
      <rPr>
        <b/>
        <sz val="7"/>
        <rFont val="Arial"/>
        <family val="2"/>
      </rPr>
      <t>QUANTIDADE</t>
    </r>
  </si>
  <si>
    <r>
      <rPr>
        <b/>
        <sz val="7"/>
        <rFont val="Arial"/>
        <family val="2"/>
      </rPr>
      <t>PREÇO UNITÁRIO R$</t>
    </r>
  </si>
  <si>
    <r>
      <rPr>
        <b/>
        <sz val="7"/>
        <rFont val="Arial"/>
        <family val="2"/>
      </rPr>
      <t>PREÇO
TOTAL R$</t>
    </r>
  </si>
  <si>
    <r>
      <rPr>
        <b/>
        <sz val="7"/>
        <rFont val="Arial"/>
        <family val="2"/>
      </rPr>
      <t>SEM BDI</t>
    </r>
  </si>
  <si>
    <r>
      <rPr>
        <b/>
        <sz val="7"/>
        <rFont val="Arial"/>
        <family val="2"/>
      </rPr>
      <t>BDI</t>
    </r>
  </si>
  <si>
    <r>
      <rPr>
        <b/>
        <sz val="7"/>
        <rFont val="Arial"/>
        <family val="2"/>
      </rPr>
      <t>COM BDI</t>
    </r>
  </si>
  <si>
    <r>
      <rPr>
        <b/>
        <sz val="7"/>
        <rFont val="Arial"/>
        <family val="2"/>
      </rPr>
      <t>1</t>
    </r>
  </si>
  <si>
    <r>
      <rPr>
        <b/>
        <sz val="7"/>
        <rFont val="Arial"/>
        <family val="2"/>
      </rPr>
      <t>Serviços preliminares</t>
    </r>
  </si>
  <si>
    <r>
      <rPr>
        <sz val="7"/>
        <rFont val="Arial"/>
        <family val="2"/>
      </rPr>
      <t>1.1</t>
    </r>
  </si>
  <si>
    <r>
      <rPr>
        <sz val="7"/>
        <rFont val="Arial"/>
        <family val="2"/>
      </rPr>
      <t>74209/001</t>
    </r>
  </si>
  <si>
    <r>
      <rPr>
        <sz val="7"/>
        <rFont val="Arial"/>
        <family val="2"/>
      </rPr>
      <t>PLACA DE OBRA EM CHAPA DE ACO GALVANIZADO</t>
    </r>
  </si>
  <si>
    <r>
      <rPr>
        <sz val="7"/>
        <rFont val="Arial"/>
        <family val="2"/>
      </rPr>
      <t>SINAPI</t>
    </r>
  </si>
  <si>
    <r>
      <rPr>
        <sz val="7"/>
        <rFont val="Arial"/>
        <family val="2"/>
      </rPr>
      <t>M2</t>
    </r>
  </si>
  <si>
    <r>
      <rPr>
        <sz val="7"/>
        <rFont val="Arial"/>
        <family val="2"/>
      </rPr>
      <t>1.2</t>
    </r>
  </si>
  <si>
    <r>
      <rPr>
        <sz val="7"/>
        <rFont val="Arial"/>
        <family val="2"/>
      </rPr>
      <t>020766</t>
    </r>
  </si>
  <si>
    <r>
      <rPr>
        <sz val="7"/>
        <rFont val="Arial"/>
        <family val="2"/>
      </rPr>
      <t>RETIRADA E REMOCAO DE ARVORES DE PEQUENO PORTE</t>
    </r>
  </si>
  <si>
    <r>
      <rPr>
        <sz val="7"/>
        <rFont val="Arial"/>
        <family val="2"/>
      </rPr>
      <t>SBC</t>
    </r>
  </si>
  <si>
    <r>
      <rPr>
        <sz val="7"/>
        <rFont val="Arial"/>
        <family val="2"/>
      </rPr>
      <t>UN</t>
    </r>
  </si>
  <si>
    <r>
      <rPr>
        <sz val="7"/>
        <rFont val="Arial"/>
        <family val="2"/>
      </rPr>
      <t>1.3</t>
    </r>
  </si>
  <si>
    <r>
      <rPr>
        <sz val="7"/>
        <rFont val="Arial"/>
        <family val="2"/>
      </rPr>
      <t>73672</t>
    </r>
  </si>
  <si>
    <r>
      <rPr>
        <sz val="7"/>
        <rFont val="Arial"/>
        <family val="2"/>
      </rPr>
      <t>DESMATAMENTO E LIMPEZA MECANIZADA DE TERRENO COM ARVORES ATE Ø 15CM, UTILIZANDO TRATOR DE ESTEIRAS</t>
    </r>
  </si>
  <si>
    <r>
      <rPr>
        <sz val="7"/>
        <rFont val="Arial"/>
        <family val="2"/>
      </rPr>
      <t>1.4</t>
    </r>
  </si>
  <si>
    <r>
      <rPr>
        <sz val="7"/>
        <rFont val="Arial"/>
        <family val="2"/>
      </rPr>
      <t>S99059S</t>
    </r>
  </si>
  <si>
    <r>
      <rPr>
        <sz val="7"/>
        <rFont val="Arial"/>
        <family val="2"/>
      </rPr>
      <t>Locacao convencional de obra, utilizando gabarito de tábuas corridas pontaletadas a cada 2,00m - 2 utilizações. af_10/2018</t>
    </r>
  </si>
  <si>
    <r>
      <rPr>
        <sz val="7"/>
        <rFont val="Arial"/>
        <family val="2"/>
      </rPr>
      <t>ORSE</t>
    </r>
  </si>
  <si>
    <r>
      <rPr>
        <sz val="7"/>
        <rFont val="Arial"/>
        <family val="2"/>
      </rPr>
      <t>m</t>
    </r>
  </si>
  <si>
    <r>
      <rPr>
        <b/>
        <sz val="7"/>
        <rFont val="Arial"/>
        <family val="2"/>
      </rPr>
      <t>2</t>
    </r>
  </si>
  <si>
    <r>
      <rPr>
        <b/>
        <sz val="7"/>
        <rFont val="Arial"/>
        <family val="2"/>
      </rPr>
      <t>Entrada de Energia</t>
    </r>
  </si>
  <si>
    <r>
      <rPr>
        <sz val="7"/>
        <rFont val="Arial"/>
        <family val="2"/>
      </rPr>
      <t>2.1</t>
    </r>
  </si>
  <si>
    <r>
      <rPr>
        <sz val="7"/>
        <rFont val="Arial"/>
        <family val="2"/>
      </rPr>
      <t>68.01.800</t>
    </r>
  </si>
  <si>
    <r>
      <rPr>
        <sz val="7"/>
        <rFont val="Arial"/>
        <family val="2"/>
      </rPr>
      <t>Poste de concreto circular, 600 kg, H = 11,00 m</t>
    </r>
  </si>
  <si>
    <r>
      <rPr>
        <sz val="7"/>
        <rFont val="Arial"/>
        <family val="2"/>
      </rPr>
      <t>CPOS</t>
    </r>
  </si>
  <si>
    <r>
      <rPr>
        <sz val="7"/>
        <rFont val="Arial"/>
        <family val="2"/>
      </rPr>
      <t>un</t>
    </r>
  </si>
  <si>
    <r>
      <rPr>
        <sz val="7"/>
        <rFont val="Arial"/>
        <family val="2"/>
      </rPr>
      <t>2.2</t>
    </r>
  </si>
  <si>
    <r>
      <rPr>
        <sz val="7"/>
        <rFont val="Arial"/>
        <family val="2"/>
      </rPr>
      <t>S02898</t>
    </r>
  </si>
  <si>
    <r>
      <rPr>
        <sz val="7"/>
        <rFont val="Arial"/>
        <family val="2"/>
      </rPr>
      <t>Fornecimento de manilha sapatilha em liga de alumínio</t>
    </r>
  </si>
  <si>
    <r>
      <rPr>
        <sz val="7"/>
        <rFont val="Arial"/>
        <family val="2"/>
      </rPr>
      <t>2.3</t>
    </r>
  </si>
  <si>
    <r>
      <rPr>
        <sz val="7"/>
        <rFont val="Arial"/>
        <family val="2"/>
      </rPr>
      <t>I00150</t>
    </r>
  </si>
  <si>
    <r>
      <rPr>
        <sz val="7"/>
        <rFont val="Arial"/>
        <family val="2"/>
      </rPr>
      <t>Alça preformada alumínio p/ ca 1/0 awg</t>
    </r>
  </si>
  <si>
    <r>
      <rPr>
        <sz val="7"/>
        <rFont val="Arial"/>
        <family val="2"/>
      </rPr>
      <t>2.4</t>
    </r>
  </si>
  <si>
    <r>
      <rPr>
        <sz val="7"/>
        <rFont val="Arial"/>
        <family val="2"/>
      </rPr>
      <t>E00198</t>
    </r>
  </si>
  <si>
    <r>
      <rPr>
        <sz val="7"/>
        <rFont val="Arial"/>
        <family val="2"/>
      </rPr>
      <t xml:space="preserve">Cinta galv. circular de 270mm </t>
    </r>
  </si>
  <si>
    <r>
      <rPr>
        <sz val="7"/>
        <rFont val="Arial"/>
        <family val="2"/>
      </rPr>
      <t>SEDOP</t>
    </r>
  </si>
  <si>
    <r>
      <rPr>
        <sz val="7"/>
        <rFont val="Arial"/>
        <family val="2"/>
      </rPr>
      <t>2.5</t>
    </r>
  </si>
  <si>
    <r>
      <rPr>
        <sz val="7"/>
        <rFont val="Arial"/>
        <family val="2"/>
      </rPr>
      <t>171157</t>
    </r>
  </si>
  <si>
    <r>
      <rPr>
        <sz val="7"/>
        <rFont val="Arial"/>
        <family val="2"/>
      </rPr>
      <t xml:space="preserve">Cinta de poste circular 240 mm </t>
    </r>
  </si>
  <si>
    <r>
      <rPr>
        <sz val="7"/>
        <rFont val="Arial"/>
        <family val="2"/>
      </rPr>
      <t>2.6</t>
    </r>
  </si>
  <si>
    <r>
      <rPr>
        <sz val="7"/>
        <rFont val="Arial"/>
        <family val="2"/>
      </rPr>
      <t>071835</t>
    </r>
  </si>
  <si>
    <r>
      <rPr>
        <sz val="7"/>
        <rFont val="Arial"/>
        <family val="2"/>
      </rPr>
      <t>PARAFUSO CABEÇA ABAULADA (FRANCES) M16 X 45 MM</t>
    </r>
  </si>
  <si>
    <r>
      <rPr>
        <sz val="7"/>
        <rFont val="Arial"/>
        <family val="2"/>
      </rPr>
      <t>AGETOP CIVIS</t>
    </r>
  </si>
  <si>
    <r>
      <rPr>
        <sz val="7"/>
        <rFont val="Arial"/>
        <family val="2"/>
      </rPr>
      <t>Un</t>
    </r>
  </si>
  <si>
    <r>
      <rPr>
        <sz val="7"/>
        <rFont val="Arial"/>
        <family val="2"/>
      </rPr>
      <t>2.7</t>
    </r>
  </si>
  <si>
    <r>
      <rPr>
        <sz val="7"/>
        <rFont val="Arial"/>
        <family val="2"/>
      </rPr>
      <t>071841</t>
    </r>
  </si>
  <si>
    <r>
      <rPr>
        <sz val="7"/>
        <rFont val="Arial"/>
        <family val="2"/>
      </rPr>
      <t>PARAFUSO CABEÇA ABAULADA (FRANCES) M16 X 150 MM</t>
    </r>
  </si>
  <si>
    <r>
      <rPr>
        <sz val="7"/>
        <rFont val="Arial"/>
        <family val="2"/>
      </rPr>
      <t>2.8</t>
    </r>
  </si>
  <si>
    <r>
      <rPr>
        <sz val="7"/>
        <rFont val="Arial"/>
        <family val="2"/>
      </rPr>
      <t>S02965</t>
    </r>
  </si>
  <si>
    <r>
      <rPr>
        <sz val="7"/>
        <rFont val="Arial"/>
        <family val="2"/>
      </rPr>
      <t>Fornecimento de conector cunha p/c 2 c/ 1/0 awg a1</t>
    </r>
  </si>
  <si>
    <r>
      <rPr>
        <sz val="7"/>
        <rFont val="Arial"/>
        <family val="2"/>
      </rPr>
      <t>2.9</t>
    </r>
  </si>
  <si>
    <r>
      <rPr>
        <sz val="7"/>
        <rFont val="Arial"/>
        <family val="2"/>
      </rPr>
      <t>IP 99.99.0150 (/)</t>
    </r>
  </si>
  <si>
    <r>
      <rPr>
        <sz val="7"/>
        <rFont val="Arial"/>
        <family val="2"/>
      </rPr>
      <t>Capa isolante com resina de silicone para conector tipo cunha em instalacao subterranea. Fornecimento e colocacao.</t>
    </r>
  </si>
  <si>
    <r>
      <rPr>
        <sz val="7"/>
        <rFont val="Arial"/>
        <family val="2"/>
      </rPr>
      <t>SCO</t>
    </r>
  </si>
  <si>
    <r>
      <rPr>
        <sz val="7"/>
        <rFont val="Arial"/>
        <family val="2"/>
      </rPr>
      <t>2.10</t>
    </r>
  </si>
  <si>
    <r>
      <rPr>
        <sz val="7"/>
        <rFont val="Arial"/>
        <family val="2"/>
      </rPr>
      <t>071110</t>
    </r>
  </si>
  <si>
    <r>
      <rPr>
        <sz val="7"/>
        <rFont val="Arial"/>
        <family val="2"/>
      </rPr>
      <t>CRUZETA POLIMÉRICA 90X112X2400 MM</t>
    </r>
  </si>
  <si>
    <r>
      <rPr>
        <sz val="7"/>
        <rFont val="Arial"/>
        <family val="2"/>
      </rPr>
      <t>2.11</t>
    </r>
  </si>
  <si>
    <r>
      <rPr>
        <sz val="7"/>
        <rFont val="Arial"/>
        <family val="2"/>
      </rPr>
      <t>S04032</t>
    </r>
  </si>
  <si>
    <r>
      <rPr>
        <sz val="7"/>
        <rFont val="Arial"/>
        <family val="2"/>
      </rPr>
      <t>Sela para cruzeta - Fornecimento</t>
    </r>
  </si>
  <si>
    <r>
      <rPr>
        <sz val="7"/>
        <rFont val="Arial"/>
        <family val="2"/>
      </rPr>
      <t>M</t>
    </r>
  </si>
  <si>
    <r>
      <rPr>
        <sz val="7"/>
        <rFont val="Arial"/>
        <family val="2"/>
      </rPr>
      <t>2.12</t>
    </r>
  </si>
  <si>
    <r>
      <rPr>
        <sz val="7"/>
        <rFont val="Arial"/>
        <family val="2"/>
      </rPr>
      <t>S03774</t>
    </r>
  </si>
  <si>
    <r>
      <rPr>
        <sz val="7"/>
        <rFont val="Arial"/>
        <family val="2"/>
      </rPr>
      <t>Fornecimento e instalaçõa de pino p/isolador 25kv</t>
    </r>
  </si>
  <si>
    <r>
      <rPr>
        <sz val="7"/>
        <rFont val="Arial"/>
        <family val="2"/>
      </rPr>
      <t>2.13</t>
    </r>
  </si>
  <si>
    <r>
      <rPr>
        <sz val="7"/>
        <rFont val="Arial"/>
        <family val="2"/>
      </rPr>
      <t>E00178</t>
    </r>
  </si>
  <si>
    <r>
      <rPr>
        <sz val="7"/>
        <rFont val="Arial"/>
        <family val="2"/>
      </rPr>
      <t xml:space="preserve">Pino p/ isolador </t>
    </r>
  </si>
  <si>
    <r>
      <rPr>
        <sz val="7"/>
        <rFont val="Arial"/>
        <family val="2"/>
      </rPr>
      <t>2.14</t>
    </r>
  </si>
  <si>
    <r>
      <rPr>
        <sz val="7"/>
        <rFont val="Arial"/>
        <family val="2"/>
      </rPr>
      <t>S02912</t>
    </r>
  </si>
  <si>
    <r>
      <rPr>
        <sz val="7"/>
        <rFont val="Arial"/>
        <family val="2"/>
      </rPr>
      <t>Fornecimento de parafuso cabeça quadrada 16 x 150mm</t>
    </r>
  </si>
  <si>
    <r>
      <rPr>
        <sz val="7"/>
        <rFont val="Arial"/>
        <family val="2"/>
      </rPr>
      <t>2.15</t>
    </r>
  </si>
  <si>
    <r>
      <rPr>
        <sz val="7"/>
        <rFont val="Arial"/>
        <family val="2"/>
      </rPr>
      <t>P.04.000.049513</t>
    </r>
  </si>
  <si>
    <r>
      <rPr>
        <sz val="7"/>
        <rFont val="Arial"/>
        <family val="2"/>
      </rPr>
      <t>Mão francesa perfilada de 5x38x38x993mm</t>
    </r>
  </si>
  <si>
    <r>
      <rPr>
        <sz val="7"/>
        <rFont val="Arial"/>
        <family val="2"/>
      </rPr>
      <t>071267</t>
    </r>
  </si>
  <si>
    <r>
      <rPr>
        <sz val="7"/>
        <rFont val="Arial"/>
        <family val="2"/>
      </rPr>
      <t>ELO FUSÍVEL 5 H</t>
    </r>
  </si>
  <si>
    <r>
      <rPr>
        <sz val="7"/>
        <rFont val="Arial"/>
        <family val="2"/>
      </rPr>
      <t>E00114</t>
    </r>
  </si>
  <si>
    <r>
      <rPr>
        <sz val="7"/>
        <rFont val="Arial"/>
        <family val="2"/>
      </rPr>
      <t xml:space="preserve">Pára-raios de distribuição(polimero) c/ suporte "L" </t>
    </r>
  </si>
  <si>
    <r>
      <rPr>
        <sz val="7"/>
        <rFont val="Arial"/>
        <family val="2"/>
      </rPr>
      <t>E00189</t>
    </r>
  </si>
  <si>
    <r>
      <rPr>
        <sz val="7"/>
        <rFont val="Arial"/>
        <family val="2"/>
      </rPr>
      <t xml:space="preserve">Conector a compressão bimetalico (p/para raios/chave fuzivel) </t>
    </r>
  </si>
  <si>
    <r>
      <rPr>
        <sz val="7"/>
        <rFont val="Arial"/>
        <family val="2"/>
      </rPr>
      <t>I00857S</t>
    </r>
  </si>
  <si>
    <r>
      <rPr>
        <sz val="7"/>
        <rFont val="Arial"/>
        <family val="2"/>
      </rPr>
      <t>Cabo de cobre nu 16 mm2 meio-duro</t>
    </r>
  </si>
  <si>
    <r>
      <rPr>
        <sz val="7"/>
        <rFont val="Arial"/>
        <family val="2"/>
      </rPr>
      <t>52846</t>
    </r>
  </si>
  <si>
    <r>
      <rPr>
        <sz val="7"/>
        <rFont val="Arial"/>
        <family val="2"/>
      </rPr>
      <t>CABO DE COBRE NU - 16,00MM2</t>
    </r>
  </si>
  <si>
    <r>
      <rPr>
        <sz val="7"/>
        <rFont val="Arial"/>
        <family val="2"/>
      </rPr>
      <t>SIURB</t>
    </r>
  </si>
  <si>
    <r>
      <rPr>
        <sz val="7"/>
        <rFont val="Arial"/>
        <family val="2"/>
      </rPr>
      <t>00039234</t>
    </r>
  </si>
  <si>
    <r>
      <rPr>
        <sz val="7"/>
        <rFont val="Arial"/>
        <family val="2"/>
      </rPr>
      <t>CABO DE COBRE, FLEXIVEL, CLASSE 4 OU 5, ISOLACAO EM PVC/A, ANTICHAMA BWF-B, 1 CONDUTOR, 450/750 V, SECAO NOMINAL 50 MM2</t>
    </r>
  </si>
  <si>
    <r>
      <rPr>
        <sz val="7"/>
        <rFont val="Arial"/>
        <family val="2"/>
      </rPr>
      <t>09.02.54 (E)</t>
    </r>
  </si>
  <si>
    <r>
      <rPr>
        <sz val="7"/>
        <rFont val="Arial"/>
        <family val="2"/>
      </rPr>
      <t>ELETRODUTO DE PVC CORRUGADO REFORÇADO, ANTICHAMA - 20MM (1/2")</t>
    </r>
  </si>
  <si>
    <r>
      <rPr>
        <sz val="7"/>
        <rFont val="Arial"/>
        <family val="2"/>
      </rPr>
      <t>E00191</t>
    </r>
  </si>
  <si>
    <r>
      <rPr>
        <sz val="7"/>
        <rFont val="Arial"/>
        <family val="2"/>
      </rPr>
      <t xml:space="preserve">Conector tipo parafuso fendido </t>
    </r>
  </si>
  <si>
    <r>
      <rPr>
        <sz val="7"/>
        <rFont val="Arial"/>
        <family val="2"/>
      </rPr>
      <t>73624</t>
    </r>
  </si>
  <si>
    <r>
      <rPr>
        <sz val="7"/>
        <rFont val="Arial"/>
        <family val="2"/>
      </rPr>
      <t>SUPORTE PARA TRANSFORMADOR EM POSTE DE CONCRETO CIRCULAR</t>
    </r>
  </si>
  <si>
    <r>
      <rPr>
        <sz val="7"/>
        <rFont val="Arial"/>
        <family val="2"/>
      </rPr>
      <t>S02919</t>
    </r>
  </si>
  <si>
    <r>
      <rPr>
        <sz val="7"/>
        <rFont val="Arial"/>
        <family val="2"/>
      </rPr>
      <t>Fornecimento de parafuso cabeça quadrada 16 x 500mm</t>
    </r>
  </si>
  <si>
    <r>
      <rPr>
        <sz val="7"/>
        <rFont val="Arial"/>
        <family val="2"/>
      </rPr>
      <t>071217</t>
    </r>
  </si>
  <si>
    <r>
      <rPr>
        <sz val="7"/>
        <rFont val="Arial"/>
        <family val="2"/>
      </rPr>
      <t>ELETRODUTO EM AÇO GALVANIZADO A FOGO DIÂMETRO 3" - PESADO</t>
    </r>
  </si>
  <si>
    <r>
      <rPr>
        <sz val="7"/>
        <rFont val="Arial"/>
        <family val="2"/>
      </rPr>
      <t>00002620</t>
    </r>
  </si>
  <si>
    <r>
      <rPr>
        <sz val="7"/>
        <rFont val="Arial"/>
        <family val="2"/>
      </rPr>
      <t>CURVA 90 GRAUS, PARA ELETRODUTO, EM ACO GALVANIZADO ELETROLITICO, DIAMETRO DE 80 MM (3")</t>
    </r>
  </si>
  <si>
    <r>
      <rPr>
        <sz val="7"/>
        <rFont val="Arial"/>
        <family val="2"/>
      </rPr>
      <t>09.14.57 (E)</t>
    </r>
  </si>
  <si>
    <r>
      <rPr>
        <sz val="7"/>
        <rFont val="Arial"/>
        <family val="2"/>
      </rPr>
      <t>BRAÇADEIRA PARA ELETRODUTO EM POSTE</t>
    </r>
  </si>
  <si>
    <r>
      <rPr>
        <sz val="7"/>
        <rFont val="Arial"/>
        <family val="2"/>
      </rPr>
      <t>S09009</t>
    </r>
  </si>
  <si>
    <r>
      <rPr>
        <sz val="7"/>
        <rFont val="Arial"/>
        <family val="2"/>
      </rPr>
      <t>Cabo de cobre isolado HEPR (XLPE), rigido, 95mm², 1kv / 90º C</t>
    </r>
  </si>
  <si>
    <r>
      <rPr>
        <sz val="7"/>
        <rFont val="Arial"/>
        <family val="2"/>
      </rPr>
      <t>S02918</t>
    </r>
  </si>
  <si>
    <r>
      <rPr>
        <sz val="7"/>
        <rFont val="Arial"/>
        <family val="2"/>
      </rPr>
      <t>Fornecimento de parafuso cabeça quadrada 16 x 450mm</t>
    </r>
  </si>
  <si>
    <r>
      <rPr>
        <sz val="7"/>
        <rFont val="Arial"/>
        <family val="2"/>
      </rPr>
      <t>S02845</t>
    </r>
  </si>
  <si>
    <r>
      <rPr>
        <sz val="7"/>
        <rFont val="Arial"/>
        <family val="2"/>
      </rPr>
      <t>Fornecimento de arruela quadrada 50mm c/ furo 18mm</t>
    </r>
  </si>
  <si>
    <r>
      <rPr>
        <sz val="7"/>
        <rFont val="Arial"/>
        <family val="2"/>
      </rPr>
      <t>E00188</t>
    </r>
  </si>
  <si>
    <r>
      <rPr>
        <sz val="7"/>
        <rFont val="Arial"/>
        <family val="2"/>
      </rPr>
      <t xml:space="preserve">Porca galv. quadrada de 24mm - rosca M 16x2 </t>
    </r>
  </si>
  <si>
    <r>
      <rPr>
        <sz val="7"/>
        <rFont val="Arial"/>
        <family val="2"/>
      </rPr>
      <t>IP 30.10.0112 (/)</t>
    </r>
  </si>
  <si>
    <r>
      <rPr>
        <sz val="7"/>
        <rFont val="Arial"/>
        <family val="2"/>
      </rPr>
      <t>Curva longa de 90o para eletroduto, de aco galvanizado, de 50mm (2"). Fornecimento.</t>
    </r>
  </si>
  <si>
    <r>
      <rPr>
        <b/>
        <sz val="7"/>
        <rFont val="Arial"/>
        <family val="2"/>
      </rPr>
      <t>3</t>
    </r>
  </si>
  <si>
    <r>
      <rPr>
        <b/>
        <sz val="7"/>
        <rFont val="Arial"/>
        <family val="2"/>
      </rPr>
      <t>Aterramento</t>
    </r>
  </si>
  <si>
    <r>
      <rPr>
        <sz val="7"/>
        <rFont val="Arial"/>
        <family val="2"/>
      </rPr>
      <t>3.1</t>
    </r>
  </si>
  <si>
    <r>
      <rPr>
        <sz val="7"/>
        <rFont val="Arial"/>
        <family val="2"/>
      </rPr>
      <t>S160333</t>
    </r>
  </si>
  <si>
    <r>
      <rPr>
        <sz val="7"/>
        <rFont val="Arial"/>
        <family val="2"/>
      </rPr>
      <t>Cabo de cobre nú 50 mm2, ref. TEL-5750, marca de referência Termotécnica ou equivalente, inclusive abertura e fechamento de vala para cabo dimensões 50x20cm - BDI = 30,90</t>
    </r>
  </si>
  <si>
    <r>
      <rPr>
        <sz val="7"/>
        <rFont val="Arial"/>
        <family val="2"/>
      </rPr>
      <t>IOPES</t>
    </r>
  </si>
  <si>
    <r>
      <rPr>
        <sz val="7"/>
        <rFont val="Arial"/>
        <family val="2"/>
      </rPr>
      <t>3.2</t>
    </r>
  </si>
  <si>
    <r>
      <rPr>
        <sz val="7"/>
        <rFont val="Arial"/>
        <family val="2"/>
      </rPr>
      <t>S02887</t>
    </r>
  </si>
  <si>
    <r>
      <rPr>
        <sz val="7"/>
        <rFont val="Arial"/>
        <family val="2"/>
      </rPr>
      <t>Fornecimento de haste cobreada copperweld p/ aterramento 5/8" x 3,00m, com conector</t>
    </r>
  </si>
  <si>
    <r>
      <rPr>
        <sz val="7"/>
        <rFont val="Arial"/>
        <family val="2"/>
      </rPr>
      <t>3.3</t>
    </r>
  </si>
  <si>
    <r>
      <rPr>
        <sz val="7"/>
        <rFont val="Arial"/>
        <family val="2"/>
      </rPr>
      <t>S11131</t>
    </r>
  </si>
  <si>
    <r>
      <rPr>
        <sz val="7"/>
        <rFont val="Arial"/>
        <family val="2"/>
      </rPr>
      <t>Fornecimento de cartucho para solda exotérmica para cabo 50 mm²</t>
    </r>
  </si>
  <si>
    <r>
      <rPr>
        <sz val="7"/>
        <rFont val="Arial"/>
        <family val="2"/>
      </rPr>
      <t>3.4</t>
    </r>
  </si>
  <si>
    <r>
      <rPr>
        <sz val="7"/>
        <rFont val="Arial"/>
        <family val="2"/>
      </rPr>
      <t>I8106</t>
    </r>
  </si>
  <si>
    <r>
      <rPr>
        <sz val="7"/>
        <rFont val="Arial"/>
        <family val="2"/>
      </rPr>
      <t>CADINHO LONGA VIDA</t>
    </r>
  </si>
  <si>
    <r>
      <rPr>
        <sz val="7"/>
        <rFont val="Arial"/>
        <family val="2"/>
      </rPr>
      <t>SEINFRA</t>
    </r>
  </si>
  <si>
    <r>
      <rPr>
        <sz val="7"/>
        <rFont val="Arial"/>
        <family val="2"/>
      </rPr>
      <t>3.5</t>
    </r>
  </si>
  <si>
    <r>
      <rPr>
        <sz val="7"/>
        <rFont val="Arial"/>
        <family val="2"/>
      </rPr>
      <t>I12845</t>
    </r>
  </si>
  <si>
    <r>
      <rPr>
        <sz val="7"/>
        <rFont val="Arial"/>
        <family val="2"/>
      </rPr>
      <t>Teste em malha de aterramento com utilização de terrômetro, com fornecimento de relatório com resultados encontrados e recomendações e ART.</t>
    </r>
  </si>
  <si>
    <r>
      <rPr>
        <sz val="7"/>
        <rFont val="Arial"/>
        <family val="2"/>
      </rPr>
      <t>3.6</t>
    </r>
  </si>
  <si>
    <r>
      <rPr>
        <sz val="7"/>
        <rFont val="Arial"/>
        <family val="2"/>
      </rPr>
      <t>09.11.15 (E)</t>
    </r>
  </si>
  <si>
    <r>
      <rPr>
        <sz val="7"/>
        <rFont val="Arial"/>
        <family val="2"/>
      </rPr>
      <t>CAIXA DE INSPEÇÃO DE ATERRAMENTO TIPO SUSPENSA EM PVC OU POLIPROPILENO</t>
    </r>
  </si>
  <si>
    <r>
      <rPr>
        <b/>
        <sz val="7"/>
        <rFont val="Arial"/>
        <family val="2"/>
      </rPr>
      <t>4</t>
    </r>
  </si>
  <si>
    <r>
      <rPr>
        <b/>
        <sz val="7"/>
        <rFont val="Arial"/>
        <family val="2"/>
      </rPr>
      <t>Quadro de medição</t>
    </r>
  </si>
  <si>
    <r>
      <rPr>
        <sz val="7"/>
        <rFont val="Arial"/>
        <family val="2"/>
      </rPr>
      <t>4.1</t>
    </r>
  </si>
  <si>
    <r>
      <rPr>
        <sz val="7"/>
        <rFont val="Arial"/>
        <family val="2"/>
      </rPr>
      <t>S151333</t>
    </r>
  </si>
  <si>
    <r>
      <rPr>
        <sz val="7"/>
        <rFont val="Arial"/>
        <family val="2"/>
      </rPr>
      <t>Disjuntor Compacto em caixa moldada tripolar 175 A, 50KA 220/240V / 25KA 380/415V (NBR IEC 60947-2), Ref. Siemens, GE, Schneider ou equivalente - BDI = 30,90</t>
    </r>
  </si>
  <si>
    <r>
      <rPr>
        <sz val="7"/>
        <rFont val="Arial"/>
        <family val="2"/>
      </rPr>
      <t>und</t>
    </r>
  </si>
  <si>
    <r>
      <rPr>
        <sz val="7"/>
        <rFont val="Arial"/>
        <family val="2"/>
      </rPr>
      <t>4.2</t>
    </r>
  </si>
  <si>
    <r>
      <rPr>
        <sz val="7"/>
        <rFont val="Arial"/>
        <family val="2"/>
      </rPr>
      <t>071184</t>
    </r>
  </si>
  <si>
    <r>
      <rPr>
        <sz val="7"/>
        <rFont val="Arial"/>
        <family val="2"/>
      </rPr>
      <t>DISPOSITIVO DE PROTEÇÃO CONTRA SURTOS (D.P.S.) 275V DE 8 A 40KA</t>
    </r>
  </si>
  <si>
    <r>
      <rPr>
        <sz val="7"/>
        <rFont val="Arial"/>
        <family val="2"/>
      </rPr>
      <t>4.3</t>
    </r>
  </si>
  <si>
    <r>
      <rPr>
        <sz val="7"/>
        <rFont val="Arial"/>
        <family val="2"/>
      </rPr>
      <t>I7410</t>
    </r>
  </si>
  <si>
    <r>
      <rPr>
        <sz val="7"/>
        <rFont val="Arial"/>
        <family val="2"/>
      </rPr>
      <t>TRILHO SUPORTE P/ FIXAÇÃO RÁPIDA DIN</t>
    </r>
  </si>
  <si>
    <r>
      <rPr>
        <sz val="7"/>
        <rFont val="Arial"/>
        <family val="2"/>
      </rPr>
      <t>4.4</t>
    </r>
  </si>
  <si>
    <r>
      <rPr>
        <sz val="7"/>
        <rFont val="Arial"/>
        <family val="2"/>
      </rPr>
      <t>S03188</t>
    </r>
  </si>
  <si>
    <r>
      <rPr>
        <sz val="7"/>
        <rFont val="Arial"/>
        <family val="2"/>
      </rPr>
      <t>Quadro de medição indireta para transformadores de até 112 kv, dim. 1,50x0,70x0,25m, exceto disjuntores</t>
    </r>
  </si>
  <si>
    <r>
      <rPr>
        <sz val="7"/>
        <rFont val="Arial"/>
        <family val="2"/>
      </rPr>
      <t>4.5</t>
    </r>
  </si>
  <si>
    <r>
      <rPr>
        <sz val="7"/>
        <rFont val="Arial"/>
        <family val="2"/>
      </rPr>
      <t>I13159</t>
    </r>
  </si>
  <si>
    <r>
      <rPr>
        <sz val="7"/>
        <rFont val="Arial"/>
        <family val="2"/>
      </rPr>
      <t>Barramento neutro e terra para quadro de distribuição</t>
    </r>
  </si>
  <si>
    <r>
      <rPr>
        <sz val="7"/>
        <rFont val="Arial"/>
        <family val="2"/>
      </rPr>
      <t>4.6</t>
    </r>
  </si>
  <si>
    <r>
      <rPr>
        <sz val="7"/>
        <rFont val="Arial"/>
        <family val="2"/>
      </rPr>
      <t>38.01.160</t>
    </r>
  </si>
  <si>
    <r>
      <rPr>
        <sz val="7"/>
        <rFont val="Arial"/>
        <family val="2"/>
      </rPr>
      <t>Eletroduto de PVC rígido roscável de 3´ - com acessórios</t>
    </r>
  </si>
  <si>
    <r>
      <rPr>
        <sz val="7"/>
        <rFont val="Arial"/>
        <family val="2"/>
      </rPr>
      <t>4.7</t>
    </r>
  </si>
  <si>
    <r>
      <rPr>
        <sz val="7"/>
        <rFont val="Arial"/>
        <family val="2"/>
      </rPr>
      <t>170359</t>
    </r>
  </si>
  <si>
    <r>
      <rPr>
        <sz val="7"/>
        <rFont val="Arial"/>
        <family val="2"/>
      </rPr>
      <t xml:space="preserve">Cabo de cobre 35mm2 - 750 V </t>
    </r>
  </si>
  <si>
    <r>
      <rPr>
        <sz val="7"/>
        <rFont val="Arial"/>
        <family val="2"/>
      </rPr>
      <t>4.8</t>
    </r>
  </si>
  <si>
    <r>
      <rPr>
        <sz val="7"/>
        <rFont val="Arial"/>
        <family val="2"/>
      </rPr>
      <t>4.9</t>
    </r>
  </si>
  <si>
    <r>
      <rPr>
        <sz val="7"/>
        <rFont val="Arial"/>
        <family val="2"/>
      </rPr>
      <t>171257</t>
    </r>
  </si>
  <si>
    <r>
      <rPr>
        <sz val="7"/>
        <rFont val="Arial"/>
        <family val="2"/>
      </rPr>
      <t>CAIXA DE PASSAGEM EM CONCRETO 500mm x 500mm x 500mm PARA CIRCUITO DE FORÇA (INSTALAÇÃO E MONTAGEM, COM O FORNECIMENTO DE TODOS OS MATERIAIS)</t>
    </r>
  </si>
  <si>
    <r>
      <rPr>
        <sz val="7"/>
        <rFont val="Arial"/>
        <family val="2"/>
      </rPr>
      <t>CAEMA</t>
    </r>
  </si>
  <si>
    <r>
      <rPr>
        <sz val="7"/>
        <rFont val="Arial"/>
        <family val="2"/>
      </rPr>
      <t>4.10</t>
    </r>
  </si>
  <si>
    <r>
      <rPr>
        <sz val="7"/>
        <rFont val="Arial"/>
        <family val="2"/>
      </rPr>
      <t>I06527</t>
    </r>
  </si>
  <si>
    <r>
      <rPr>
        <sz val="7"/>
        <rFont val="Arial"/>
        <family val="2"/>
      </rPr>
      <t>Eletroduto corrugado flexivel Ø 3" em PEAD, tipo Kanaduto/SW (Kanaflex ou similar)</t>
    </r>
  </si>
  <si>
    <r>
      <rPr>
        <sz val="7"/>
        <rFont val="Arial"/>
        <family val="2"/>
      </rPr>
      <t>4.11</t>
    </r>
  </si>
  <si>
    <r>
      <rPr>
        <sz val="7"/>
        <rFont val="Arial"/>
        <family val="2"/>
      </rPr>
      <t>S90093S</t>
    </r>
  </si>
  <si>
    <r>
      <rPr>
        <sz val="7"/>
        <rFont val="Arial"/>
        <family val="2"/>
      </rPr>
      <t>Escavação mecanizada de vala com prof. maior que 1,5 m até 3,0 m (média entre montante e jusante/uma composição por trecho), com escavadeira hidráulica (0,8 m3/111 hp), larg. de 1,5 m a 2,5 m, em solo de 1a categoria, locais com baixo nível de interf</t>
    </r>
  </si>
  <si>
    <r>
      <rPr>
        <sz val="7"/>
        <rFont val="Arial"/>
        <family val="2"/>
      </rPr>
      <t>m3</t>
    </r>
  </si>
  <si>
    <r>
      <rPr>
        <sz val="7"/>
        <rFont val="Arial"/>
        <family val="2"/>
      </rPr>
      <t>4.12</t>
    </r>
  </si>
  <si>
    <r>
      <rPr>
        <sz val="7"/>
        <rFont val="Arial"/>
        <family val="2"/>
      </rPr>
      <t>S93372S</t>
    </r>
  </si>
  <si>
    <r>
      <rPr>
        <sz val="7"/>
        <rFont val="Arial"/>
        <family val="2"/>
      </rPr>
      <t>Reaterro mecanizado de vala com escavadeira hidráulica (capacidade da caçamba: 0,8 m³ / potência: 111 hp), largura até 1,5 m, profundidade de 4,5 a 6,0 m, com solo de 1ª categoria em locais com baixo nível de interferência. af_04/2016</t>
    </r>
  </si>
  <si>
    <r>
      <rPr>
        <sz val="7"/>
        <rFont val="Arial"/>
        <family val="2"/>
      </rPr>
      <t>4.13</t>
    </r>
  </si>
  <si>
    <r>
      <rPr>
        <sz val="7"/>
        <rFont val="Arial"/>
        <family val="2"/>
      </rPr>
      <t>IP 10.30.0150 (/)</t>
    </r>
  </si>
  <si>
    <r>
      <rPr>
        <sz val="7"/>
        <rFont val="Arial"/>
        <family val="2"/>
      </rPr>
      <t>Conector de parafuso fendido (Split-Bolt) em liga de cobre. Fornecimento e instalacao.</t>
    </r>
  </si>
  <si>
    <r>
      <rPr>
        <sz val="7"/>
        <rFont val="Arial"/>
        <family val="2"/>
      </rPr>
      <t>4.14</t>
    </r>
  </si>
  <si>
    <r>
      <rPr>
        <sz val="7"/>
        <rFont val="Arial"/>
        <family val="2"/>
      </rPr>
      <t>078402</t>
    </r>
  </si>
  <si>
    <r>
      <rPr>
        <sz val="7"/>
        <rFont val="Arial"/>
        <family val="2"/>
      </rPr>
      <t>ISOLAMENTO DE CABOS E TERMINAIS COM PASTA DE SILICONE</t>
    </r>
  </si>
  <si>
    <r>
      <rPr>
        <sz val="7"/>
        <rFont val="Arial"/>
        <family val="2"/>
      </rPr>
      <t>4.15</t>
    </r>
  </si>
  <si>
    <r>
      <rPr>
        <sz val="7"/>
        <rFont val="Arial"/>
        <family val="2"/>
      </rPr>
      <t>72124</t>
    </r>
  </si>
  <si>
    <r>
      <rPr>
        <sz val="7"/>
        <rFont val="Arial"/>
        <family val="2"/>
      </rPr>
      <t>IMPERMEABILIZACAO DE SUPERFICIE COM MASTIQUE ELASTICO A BASE DE SILICONE, POR VOLUME.</t>
    </r>
  </si>
  <si>
    <r>
      <rPr>
        <sz val="7"/>
        <rFont val="Arial"/>
        <family val="2"/>
      </rPr>
      <t>DM3</t>
    </r>
  </si>
  <si>
    <r>
      <rPr>
        <sz val="7"/>
        <rFont val="Arial"/>
        <family val="2"/>
      </rPr>
      <t>4.16</t>
    </r>
  </si>
  <si>
    <r>
      <rPr>
        <sz val="7"/>
        <rFont val="Arial"/>
        <family val="2"/>
      </rPr>
      <t>PLEO-173360</t>
    </r>
  </si>
  <si>
    <r>
      <rPr>
        <sz val="7"/>
        <rFont val="Arial"/>
        <family val="2"/>
      </rPr>
      <t>PLACAS ACRILICAS (Perigo de Choque Elétrico)</t>
    </r>
  </si>
  <si>
    <r>
      <rPr>
        <sz val="7"/>
        <rFont val="Arial"/>
        <family val="2"/>
      </rPr>
      <t>PRÓPRIA</t>
    </r>
  </si>
  <si>
    <r>
      <rPr>
        <sz val="7"/>
        <rFont val="Arial"/>
        <family val="2"/>
      </rPr>
      <t>4.17</t>
    </r>
  </si>
  <si>
    <r>
      <rPr>
        <sz val="7"/>
        <rFont val="Arial"/>
        <family val="2"/>
      </rPr>
      <t>S03996</t>
    </r>
  </si>
  <si>
    <r>
      <rPr>
        <sz val="7"/>
        <rFont val="Arial"/>
        <family val="2"/>
      </rPr>
      <t>Terminal de compressão para cabo de 95 mm2 - Fornecimento</t>
    </r>
  </si>
  <si>
    <r>
      <rPr>
        <sz val="7"/>
        <rFont val="Arial"/>
        <family val="2"/>
      </rPr>
      <t>4.18</t>
    </r>
  </si>
  <si>
    <r>
      <rPr>
        <sz val="7"/>
        <rFont val="Arial"/>
        <family val="2"/>
      </rPr>
      <t>S07923</t>
    </r>
  </si>
  <si>
    <r>
      <rPr>
        <sz val="7"/>
        <rFont val="Arial"/>
        <family val="2"/>
      </rPr>
      <t>Terminal de compressão para cabo de 50 mm2 - fornecimento e instalação</t>
    </r>
  </si>
  <si>
    <r>
      <rPr>
        <sz val="7"/>
        <rFont val="Arial"/>
        <family val="2"/>
      </rPr>
      <t>4.19</t>
    </r>
  </si>
  <si>
    <r>
      <rPr>
        <sz val="7"/>
        <rFont val="Arial"/>
        <family val="2"/>
      </rPr>
      <t>PLEO-173205</t>
    </r>
  </si>
  <si>
    <r>
      <rPr>
        <sz val="7"/>
        <rFont val="Arial"/>
        <family val="2"/>
      </rPr>
      <t>TERMINAL TIPO OLHAL C/SOLDA</t>
    </r>
  </si>
  <si>
    <r>
      <rPr>
        <sz val="7"/>
        <rFont val="Arial"/>
        <family val="2"/>
      </rPr>
      <t>4.20</t>
    </r>
  </si>
  <si>
    <r>
      <rPr>
        <sz val="7"/>
        <rFont val="Arial"/>
        <family val="2"/>
      </rPr>
      <t>170415</t>
    </r>
  </si>
  <si>
    <r>
      <rPr>
        <sz val="7"/>
        <rFont val="Arial"/>
        <family val="2"/>
      </rPr>
      <t xml:space="preserve">Mureta de mediçao em alv.c/laje em conc.(c=2.20/l=0.50/h=2.0m) </t>
    </r>
  </si>
  <si>
    <r>
      <rPr>
        <b/>
        <sz val="7"/>
        <rFont val="Arial"/>
        <family val="2"/>
      </rPr>
      <t>5</t>
    </r>
  </si>
  <si>
    <r>
      <rPr>
        <b/>
        <sz val="7"/>
        <rFont val="Arial"/>
        <family val="2"/>
      </rPr>
      <t>Mão de Obra</t>
    </r>
  </si>
  <si>
    <r>
      <rPr>
        <sz val="7"/>
        <rFont val="Arial"/>
        <family val="2"/>
      </rPr>
      <t>5.1</t>
    </r>
  </si>
  <si>
    <r>
      <rPr>
        <sz val="7"/>
        <rFont val="Arial"/>
        <family val="2"/>
      </rPr>
      <t>88264</t>
    </r>
  </si>
  <si>
    <r>
      <rPr>
        <sz val="7"/>
        <rFont val="Arial"/>
        <family val="2"/>
      </rPr>
      <t>ELETRICISTA COM ENCARGOS COMPLEMENTARES</t>
    </r>
  </si>
  <si>
    <r>
      <rPr>
        <sz val="7"/>
        <rFont val="Arial"/>
        <family val="2"/>
      </rPr>
      <t>H</t>
    </r>
  </si>
  <si>
    <r>
      <rPr>
        <sz val="7"/>
        <rFont val="Arial"/>
        <family val="2"/>
      </rPr>
      <t>5.2</t>
    </r>
  </si>
  <si>
    <r>
      <rPr>
        <sz val="7"/>
        <rFont val="Arial"/>
        <family val="2"/>
      </rPr>
      <t>00000247</t>
    </r>
  </si>
  <si>
    <r>
      <rPr>
        <sz val="7"/>
        <rFont val="Arial"/>
        <family val="2"/>
      </rPr>
      <t>AJUDANTE DE ELETRICISTA</t>
    </r>
  </si>
  <si>
    <r>
      <rPr>
        <sz val="7"/>
        <rFont val="Arial"/>
        <family val="2"/>
      </rPr>
      <t>5.3</t>
    </r>
  </si>
  <si>
    <r>
      <rPr>
        <sz val="7"/>
        <rFont val="Arial"/>
        <family val="2"/>
      </rPr>
      <t>S02990</t>
    </r>
  </si>
  <si>
    <r>
      <rPr>
        <sz val="7"/>
        <rFont val="Arial"/>
        <family val="2"/>
      </rPr>
      <t>Mão-de-obra para implantação de transformador trifásico de 15 a 112,5kva</t>
    </r>
  </si>
  <si>
    <r>
      <rPr>
        <b/>
        <sz val="6"/>
        <rFont val="Arial"/>
        <family val="2"/>
      </rPr>
      <t>VALOR ORÇAMENTO:</t>
    </r>
  </si>
  <si>
    <r>
      <rPr>
        <b/>
        <sz val="6"/>
        <rFont val="Arial"/>
        <family val="2"/>
      </rPr>
      <t>VALOR BDI TOTAL:</t>
    </r>
  </si>
  <si>
    <r>
      <rPr>
        <b/>
        <sz val="6"/>
        <rFont val="Arial"/>
        <family val="2"/>
      </rPr>
      <t>VALOR TOTAL:</t>
    </r>
  </si>
  <si>
    <r>
      <rPr>
        <b/>
        <sz val="7"/>
        <rFont val="Arial"/>
        <family val="2"/>
      </rPr>
      <t>UNIDADE</t>
    </r>
  </si>
  <si>
    <r>
      <rPr>
        <b/>
        <sz val="7"/>
        <rFont val="Arial"/>
        <family val="2"/>
      </rPr>
      <t>QTD</t>
    </r>
  </si>
  <si>
    <r>
      <rPr>
        <b/>
        <sz val="7"/>
        <rFont val="Arial"/>
        <family val="2"/>
      </rPr>
      <t>CUSTO DIRETO (R$)</t>
    </r>
  </si>
  <si>
    <r>
      <rPr>
        <b/>
        <sz val="7"/>
        <rFont val="Arial"/>
        <family val="2"/>
      </rPr>
      <t>PREÇO
UNITÁRIO (R$)</t>
    </r>
  </si>
  <si>
    <r>
      <rPr>
        <b/>
        <sz val="7"/>
        <rFont val="Arial"/>
        <family val="2"/>
      </rPr>
      <t>PREÇO
TOTAL (R$)</t>
    </r>
  </si>
  <si>
    <r>
      <rPr>
        <b/>
        <sz val="6"/>
        <rFont val="Arial"/>
        <family val="2"/>
      </rPr>
      <t>MÃO DE OBRA</t>
    </r>
  </si>
  <si>
    <r>
      <rPr>
        <b/>
        <sz val="6"/>
        <rFont val="Arial"/>
        <family val="2"/>
      </rPr>
      <t>MATERIAL</t>
    </r>
  </si>
  <si>
    <r>
      <rPr>
        <b/>
        <sz val="6"/>
        <rFont val="Arial"/>
        <family val="2"/>
      </rPr>
      <t>EQUIPAMENTO</t>
    </r>
  </si>
  <si>
    <r>
      <rPr>
        <b/>
        <sz val="6"/>
        <rFont val="Arial"/>
        <family val="2"/>
      </rPr>
      <t>OUTROS</t>
    </r>
  </si>
  <si>
    <r>
      <rPr>
        <b/>
        <sz val="8"/>
        <rFont val="Arial"/>
        <family val="2"/>
      </rPr>
      <t>Serviços preliminares</t>
    </r>
  </si>
  <si>
    <r>
      <rPr>
        <b/>
        <sz val="8"/>
        <rFont val="Arial"/>
        <family val="2"/>
      </rPr>
      <t>Entrada de Energia</t>
    </r>
  </si>
  <si>
    <r>
      <rPr>
        <b/>
        <sz val="8"/>
        <rFont val="Arial"/>
        <family val="2"/>
      </rPr>
      <t>Aterramento</t>
    </r>
  </si>
  <si>
    <r>
      <rPr>
        <b/>
        <sz val="8"/>
        <rFont val="Arial"/>
        <family val="2"/>
      </rPr>
      <t>Quadro de medição</t>
    </r>
  </si>
  <si>
    <r>
      <rPr>
        <b/>
        <sz val="8"/>
        <rFont val="Arial"/>
        <family val="2"/>
      </rPr>
      <t>Mão de Obra</t>
    </r>
  </si>
  <si>
    <t/>
  </si>
  <si>
    <r>
      <rPr>
        <b/>
        <sz val="8"/>
        <rFont val="Arial"/>
        <family val="2"/>
      </rPr>
      <t>1.1. 74209/001 - PLACA DE OBRA EM CHAPA DE ACO GALVANIZADO (M2)</t>
    </r>
  </si>
  <si>
    <r>
      <rPr>
        <b/>
        <sz val="6"/>
        <rFont val="Calibri"/>
        <family val="2"/>
      </rPr>
      <t>MATERIAL</t>
    </r>
  </si>
  <si>
    <r>
      <rPr>
        <b/>
        <sz val="6"/>
        <rFont val="Arial"/>
        <family val="2"/>
      </rPr>
      <t>FONTE</t>
    </r>
  </si>
  <si>
    <r>
      <rPr>
        <b/>
        <sz val="6"/>
        <rFont val="Arial"/>
        <family val="2"/>
      </rPr>
      <t>UNID</t>
    </r>
  </si>
  <si>
    <r>
      <rPr>
        <b/>
        <sz val="6"/>
        <rFont val="Arial"/>
        <family val="2"/>
      </rPr>
      <t>COEFICIENTE</t>
    </r>
  </si>
  <si>
    <r>
      <rPr>
        <b/>
        <sz val="6"/>
        <rFont val="Arial"/>
        <family val="2"/>
      </rPr>
      <t>PREÇO UNITÁRIO</t>
    </r>
  </si>
  <si>
    <r>
      <rPr>
        <b/>
        <sz val="6"/>
        <rFont val="Arial"/>
        <family val="2"/>
      </rPr>
      <t>TOTAL</t>
    </r>
  </si>
  <si>
    <r>
      <rPr>
        <sz val="7"/>
        <rFont val="Calibri"/>
        <family val="2"/>
      </rPr>
      <t>00004417</t>
    </r>
  </si>
  <si>
    <r>
      <rPr>
        <sz val="7"/>
        <rFont val="Calibri"/>
        <family val="2"/>
      </rPr>
      <t>SARRAFO DE MADEIRA NAO APARELHADA *2,5 X 7* CM, MACARANDUBA, ANGELIM OU EQUIVALENTE DA REGIAO</t>
    </r>
  </si>
  <si>
    <r>
      <rPr>
        <sz val="7"/>
        <rFont val="Calibri"/>
        <family val="2"/>
      </rPr>
      <t>SINAPI</t>
    </r>
  </si>
  <si>
    <r>
      <rPr>
        <sz val="7"/>
        <rFont val="Calibri"/>
        <family val="2"/>
      </rPr>
      <t>M</t>
    </r>
  </si>
  <si>
    <r>
      <rPr>
        <sz val="7"/>
        <rFont val="Calibri"/>
        <family val="2"/>
      </rPr>
      <t>00004491</t>
    </r>
  </si>
  <si>
    <r>
      <rPr>
        <sz val="7"/>
        <rFont val="Calibri"/>
        <family val="2"/>
      </rPr>
      <t>PONTALETE DE MADEIRA NAO APARELHADA *7,5 X 7,5* CM (3 X 3 ") PINUS, MISTA OU EQUIVALENTE DA REGIAO</t>
    </r>
  </si>
  <si>
    <r>
      <rPr>
        <sz val="7"/>
        <rFont val="Calibri"/>
        <family val="2"/>
      </rPr>
      <t>00004813</t>
    </r>
  </si>
  <si>
    <r>
      <rPr>
        <sz val="7"/>
        <rFont val="Calibri"/>
        <family val="2"/>
      </rPr>
      <t>PLACA DE OBRA (PARA CONSTRUCAO CIVIL) EM CHAPA GALVANIZADA *N. 22*, ADESIVADA, DE *2,0 X 1,125* M</t>
    </r>
  </si>
  <si>
    <r>
      <rPr>
        <sz val="7"/>
        <rFont val="Calibri"/>
        <family val="2"/>
      </rPr>
      <t>M2</t>
    </r>
  </si>
  <si>
    <r>
      <rPr>
        <sz val="7"/>
        <rFont val="Calibri"/>
        <family val="2"/>
      </rPr>
      <t>00005075</t>
    </r>
  </si>
  <si>
    <r>
      <rPr>
        <sz val="7"/>
        <rFont val="Calibri"/>
        <family val="2"/>
      </rPr>
      <t>PREGO DE ACO POLIDO COM CABECA 18 X 30 (2 3/4 X 10)</t>
    </r>
  </si>
  <si>
    <r>
      <rPr>
        <sz val="7"/>
        <rFont val="Calibri"/>
        <family val="2"/>
      </rPr>
      <t>KG</t>
    </r>
  </si>
  <si>
    <r>
      <rPr>
        <b/>
        <sz val="6"/>
        <rFont val="Calibri"/>
        <family val="2"/>
      </rPr>
      <t>TOTAL MATERIAL:</t>
    </r>
  </si>
  <si>
    <r>
      <rPr>
        <b/>
        <sz val="6"/>
        <rFont val="Calibri"/>
        <family val="2"/>
      </rPr>
      <t>SERVICO</t>
    </r>
  </si>
  <si>
    <r>
      <rPr>
        <sz val="7"/>
        <rFont val="Calibri"/>
        <family val="2"/>
      </rPr>
      <t>88262</t>
    </r>
  </si>
  <si>
    <r>
      <rPr>
        <sz val="7"/>
        <rFont val="Calibri"/>
        <family val="2"/>
      </rPr>
      <t>CARPINTEIRO DE FORMAS COM ENCARGOS COMPLEMENTARES</t>
    </r>
  </si>
  <si>
    <r>
      <rPr>
        <sz val="7"/>
        <rFont val="Calibri"/>
        <family val="2"/>
      </rPr>
      <t>H</t>
    </r>
  </si>
  <si>
    <r>
      <rPr>
        <sz val="7"/>
        <rFont val="Calibri"/>
        <family val="2"/>
      </rPr>
      <t>88316</t>
    </r>
  </si>
  <si>
    <r>
      <rPr>
        <sz val="7"/>
        <rFont val="Calibri"/>
        <family val="2"/>
      </rPr>
      <t>SERVENTE COM ENCARGOS COMPLEMENTARES</t>
    </r>
  </si>
  <si>
    <r>
      <rPr>
        <sz val="7"/>
        <rFont val="Calibri"/>
        <family val="2"/>
      </rPr>
      <t>94962</t>
    </r>
  </si>
  <si>
    <r>
      <rPr>
        <sz val="7"/>
        <rFont val="Calibri"/>
        <family val="2"/>
      </rPr>
      <t>CONCRETO MAGRO PARA LASTRO, TRAÇO 1:4,5:4,5 (CIMENTO/ AREIA MÉDIA/ BRITA 1)  - PREPARO MECÂNICO COM BETONEIRA 400 L. AF_07/2016</t>
    </r>
  </si>
  <si>
    <r>
      <rPr>
        <sz val="7"/>
        <rFont val="Calibri"/>
        <family val="2"/>
      </rPr>
      <t>M3</t>
    </r>
  </si>
  <si>
    <r>
      <rPr>
        <b/>
        <sz val="6"/>
        <rFont val="Calibri"/>
        <family val="2"/>
      </rPr>
      <t>TOTAL SERVICO:</t>
    </r>
  </si>
  <si>
    <r>
      <rPr>
        <b/>
        <sz val="7"/>
        <rFont val="Arial"/>
        <family val="2"/>
      </rPr>
      <t>VALOR SEM ENCARGOS:</t>
    </r>
  </si>
  <si>
    <r>
      <rPr>
        <b/>
        <sz val="7"/>
        <rFont val="Arial"/>
        <family val="2"/>
      </rPr>
      <t>VALOR ENCARGOS (83.74%):</t>
    </r>
  </si>
  <si>
    <r>
      <rPr>
        <b/>
        <sz val="7"/>
        <rFont val="Arial"/>
        <family val="2"/>
      </rPr>
      <t>VALOR COM ENCARGOS:</t>
    </r>
  </si>
  <si>
    <r>
      <rPr>
        <b/>
        <sz val="7"/>
        <rFont val="Arial"/>
        <family val="2"/>
      </rPr>
      <t>VALOR BDI (27.00%):</t>
    </r>
  </si>
  <si>
    <r>
      <rPr>
        <b/>
        <sz val="7"/>
        <rFont val="Arial"/>
        <family val="2"/>
      </rPr>
      <t>VALOR COM BDI:</t>
    </r>
  </si>
  <si>
    <r>
      <rPr>
        <b/>
        <sz val="8"/>
        <rFont val="Arial"/>
        <family val="2"/>
      </rPr>
      <t>1.2. 020766 - RETIRADA E REMOCAO DE ARVORES DE PEQUENO PORTE (UN)</t>
    </r>
  </si>
  <si>
    <r>
      <rPr>
        <b/>
        <sz val="6"/>
        <rFont val="Calibri"/>
        <family val="2"/>
      </rPr>
      <t>MAO DE OBRA</t>
    </r>
  </si>
  <si>
    <r>
      <rPr>
        <sz val="7"/>
        <rFont val="Calibri"/>
        <family val="2"/>
      </rPr>
      <t>I099900</t>
    </r>
  </si>
  <si>
    <r>
      <rPr>
        <sz val="7"/>
        <rFont val="Calibri"/>
        <family val="2"/>
      </rPr>
      <t>SERVENTE</t>
    </r>
  </si>
  <si>
    <r>
      <rPr>
        <sz val="7"/>
        <rFont val="Calibri"/>
        <family val="2"/>
      </rPr>
      <t>SBC</t>
    </r>
  </si>
  <si>
    <r>
      <rPr>
        <b/>
        <sz val="6"/>
        <rFont val="Calibri"/>
        <family val="2"/>
      </rPr>
      <t>TOTAL MAO DE OBRA:</t>
    </r>
  </si>
  <si>
    <r>
      <rPr>
        <b/>
        <sz val="7"/>
        <rFont val="Arial"/>
        <family val="2"/>
      </rPr>
      <t>VALOR ENCARGOS (113.15%):</t>
    </r>
  </si>
  <si>
    <r>
      <rPr>
        <b/>
        <sz val="8"/>
        <rFont val="Arial"/>
        <family val="2"/>
      </rPr>
      <t>1.3. 73672 - DESMATAMENTO E LIMPEZA MECANIZADA DE TERRENO COM ARVORES ATE Ø 15CM, UTILIZANDO TRATOR DE ESTEIRAS (M2)</t>
    </r>
  </si>
  <si>
    <r>
      <rPr>
        <sz val="7"/>
        <rFont val="Calibri"/>
        <family val="2"/>
      </rPr>
      <t>5851</t>
    </r>
  </si>
  <si>
    <r>
      <rPr>
        <sz val="7"/>
        <rFont val="Calibri"/>
        <family val="2"/>
      </rPr>
      <t>TRATOR DE ESTEIRAS, POTÊNCIA 150 HP, PESO OPERACIONAL 16,7 T, COM RODA MOTRIZ ELEVADA E LÂMINA 3,18 M3 - CHP DIURNO. AF_06/2014</t>
    </r>
  </si>
  <si>
    <r>
      <rPr>
        <sz val="7"/>
        <rFont val="Calibri"/>
        <family val="2"/>
      </rPr>
      <t>CHP</t>
    </r>
  </si>
  <si>
    <r>
      <rPr>
        <b/>
        <sz val="8"/>
        <rFont val="Arial"/>
        <family val="2"/>
      </rPr>
      <t>1.4. S99059S - Locacao convencional de obra, utilizando gabarito de tábuas corridas pontaletadas a cada 2,00m - 2 utilizações. af_10/2018 (m)</t>
    </r>
  </si>
  <si>
    <r>
      <rPr>
        <sz val="7"/>
        <rFont val="Calibri"/>
        <family val="2"/>
      </rPr>
      <t>I04417S</t>
    </r>
  </si>
  <si>
    <r>
      <rPr>
        <sz val="7"/>
        <rFont val="Calibri"/>
        <family val="2"/>
      </rPr>
      <t>Sarrafo de madeira nao aparelhada *2,5 x 7* cm, macaranduba, angelim ou equivalente da regiao</t>
    </r>
  </si>
  <si>
    <r>
      <rPr>
        <sz val="7"/>
        <rFont val="Calibri"/>
        <family val="2"/>
      </rPr>
      <t>ORSE</t>
    </r>
  </si>
  <si>
    <r>
      <rPr>
        <sz val="7"/>
        <rFont val="Calibri"/>
        <family val="2"/>
      </rPr>
      <t>m</t>
    </r>
  </si>
  <si>
    <r>
      <rPr>
        <sz val="7"/>
        <rFont val="Calibri"/>
        <family val="2"/>
      </rPr>
      <t>I04433S</t>
    </r>
  </si>
  <si>
    <r>
      <rPr>
        <sz val="7"/>
        <rFont val="Calibri"/>
        <family val="2"/>
      </rPr>
      <t>Peca de madeira nao aparelhada *7,5 x 7,5* cm (3 x 3 ") macaranduba, angelim ou equivalente da regiao</t>
    </r>
  </si>
  <si>
    <r>
      <rPr>
        <sz val="7"/>
        <rFont val="Calibri"/>
        <family val="2"/>
      </rPr>
      <t>I05068S</t>
    </r>
  </si>
  <si>
    <r>
      <rPr>
        <sz val="7"/>
        <rFont val="Calibri"/>
        <family val="2"/>
      </rPr>
      <t>Prego de aco polido com cabeca 17 x 21 (2 x 11)</t>
    </r>
  </si>
  <si>
    <r>
      <rPr>
        <sz val="7"/>
        <rFont val="Calibri"/>
        <family val="2"/>
      </rPr>
      <t>kg</t>
    </r>
  </si>
  <si>
    <r>
      <rPr>
        <sz val="7"/>
        <rFont val="Calibri"/>
        <family val="2"/>
      </rPr>
      <t>I07356S</t>
    </r>
  </si>
  <si>
    <r>
      <rPr>
        <sz val="7"/>
        <rFont val="Calibri"/>
        <family val="2"/>
      </rPr>
      <t>Tinta acrilica premium, cor branco fosco</t>
    </r>
  </si>
  <si>
    <r>
      <rPr>
        <sz val="7"/>
        <rFont val="Calibri"/>
        <family val="2"/>
      </rPr>
      <t>l</t>
    </r>
  </si>
  <si>
    <r>
      <rPr>
        <sz val="7"/>
        <rFont val="Calibri"/>
        <family val="2"/>
      </rPr>
      <t>I10567S</t>
    </r>
  </si>
  <si>
    <r>
      <rPr>
        <sz val="7"/>
        <rFont val="Calibri"/>
        <family val="2"/>
      </rPr>
      <t>Tabua de madeira nao aparelhada *2,5 x 23* cm (1 x 9 ") pinus, mista ou equivalente da regiao</t>
    </r>
  </si>
  <si>
    <r>
      <rPr>
        <sz val="7"/>
        <rFont val="Calibri"/>
        <family val="2"/>
      </rPr>
      <t>S88239S</t>
    </r>
  </si>
  <si>
    <r>
      <rPr>
        <sz val="7"/>
        <rFont val="Calibri"/>
        <family val="2"/>
      </rPr>
      <t>Ajudante de carpinteiro com encargos complementares</t>
    </r>
  </si>
  <si>
    <r>
      <rPr>
        <sz val="7"/>
        <rFont val="Calibri"/>
        <family val="2"/>
      </rPr>
      <t>h</t>
    </r>
  </si>
  <si>
    <r>
      <rPr>
        <sz val="7"/>
        <rFont val="Calibri"/>
        <family val="2"/>
      </rPr>
      <t>S88262S</t>
    </r>
  </si>
  <si>
    <r>
      <rPr>
        <sz val="7"/>
        <rFont val="Calibri"/>
        <family val="2"/>
      </rPr>
      <t>Carpinteiro de formas com encargos complementares</t>
    </r>
  </si>
  <si>
    <r>
      <rPr>
        <sz val="7"/>
        <rFont val="Calibri"/>
        <family val="2"/>
      </rPr>
      <t>S91692S</t>
    </r>
  </si>
  <si>
    <r>
      <rPr>
        <sz val="7"/>
        <rFont val="Calibri"/>
        <family val="2"/>
      </rPr>
      <t>Serra circular de bancada com motor elétrico potência de 5hp, com coifa para disco 10" - chp diurno. af_08/2015</t>
    </r>
  </si>
  <si>
    <r>
      <rPr>
        <sz val="7"/>
        <rFont val="Calibri"/>
        <family val="2"/>
      </rPr>
      <t>chp</t>
    </r>
  </si>
  <si>
    <r>
      <rPr>
        <sz val="7"/>
        <rFont val="Calibri"/>
        <family val="2"/>
      </rPr>
      <t>S91693S</t>
    </r>
  </si>
  <si>
    <r>
      <rPr>
        <sz val="7"/>
        <rFont val="Calibri"/>
        <family val="2"/>
      </rPr>
      <t>Serra circular de bancada com motor elétrico potência de 5hp, com coifa para disco 10" - chi diurno. af_08/2015</t>
    </r>
  </si>
  <si>
    <r>
      <rPr>
        <sz val="7"/>
        <rFont val="Calibri"/>
        <family val="2"/>
      </rPr>
      <t>chi</t>
    </r>
  </si>
  <si>
    <r>
      <rPr>
        <sz val="7"/>
        <rFont val="Calibri"/>
        <family val="2"/>
      </rPr>
      <t>S94974S</t>
    </r>
  </si>
  <si>
    <r>
      <rPr>
        <sz val="7"/>
        <rFont val="Calibri"/>
        <family val="2"/>
      </rPr>
      <t>Concreto magro para lastro, traço 1:4,5:4,5 (cimento/ areia média/ brita 1)  - preparo manual. af_07/2016</t>
    </r>
  </si>
  <si>
    <r>
      <rPr>
        <sz val="7"/>
        <rFont val="Calibri"/>
        <family val="2"/>
      </rPr>
      <t>m3</t>
    </r>
  </si>
  <si>
    <r>
      <rPr>
        <sz val="7"/>
        <rFont val="Calibri"/>
        <family val="2"/>
      </rPr>
      <t>S99062S</t>
    </r>
  </si>
  <si>
    <r>
      <rPr>
        <sz val="7"/>
        <rFont val="Calibri"/>
        <family val="2"/>
      </rPr>
      <t>Marcação de pontos em gabarito ou cavalete. af_10/2018</t>
    </r>
  </si>
  <si>
    <r>
      <rPr>
        <sz val="7"/>
        <rFont val="Calibri"/>
        <family val="2"/>
      </rPr>
      <t>un</t>
    </r>
  </si>
  <si>
    <r>
      <rPr>
        <b/>
        <sz val="7"/>
        <rFont val="Arial"/>
        <family val="2"/>
      </rPr>
      <t>VALOR ENCARGOS (114.17%):</t>
    </r>
  </si>
  <si>
    <r>
      <rPr>
        <b/>
        <sz val="8"/>
        <rFont val="Arial"/>
        <family val="2"/>
      </rPr>
      <t>2.1. 68.01.800 - Poste de concreto circular, 600 kg, H = 11,00 m (un)</t>
    </r>
  </si>
  <si>
    <r>
      <rPr>
        <b/>
        <sz val="6"/>
        <rFont val="Calibri"/>
        <family val="2"/>
      </rPr>
      <t>EQUIPAMENTO</t>
    </r>
  </si>
  <si>
    <r>
      <rPr>
        <sz val="7"/>
        <rFont val="Calibri"/>
        <family val="2"/>
      </rPr>
      <t>S.01.000.080125</t>
    </r>
  </si>
  <si>
    <r>
      <rPr>
        <sz val="7"/>
        <rFont val="Calibri"/>
        <family val="2"/>
      </rPr>
      <t>Betoneira reversível com carregador, capac. 320 litros, acionamento do motor combustão interna (diesel e gasolina) ou motor elétrico Alfa 320</t>
    </r>
  </si>
  <si>
    <r>
      <rPr>
        <sz val="7"/>
        <rFont val="Calibri"/>
        <family val="2"/>
      </rPr>
      <t>CPOS</t>
    </r>
  </si>
  <si>
    <r>
      <rPr>
        <sz val="7"/>
        <rFont val="Calibri"/>
        <family val="2"/>
      </rPr>
      <t>S.01.000.080351</t>
    </r>
  </si>
  <si>
    <r>
      <rPr>
        <sz val="7"/>
        <rFont val="Calibri"/>
        <family val="2"/>
      </rPr>
      <t>Guindauto MUNCK M-640/18 com lança telescópica capacidade 3750 kg</t>
    </r>
  </si>
  <si>
    <r>
      <rPr>
        <b/>
        <sz val="6"/>
        <rFont val="Calibri"/>
        <family val="2"/>
      </rPr>
      <t>TOTAL EQUIPAMENTO:</t>
    </r>
  </si>
  <si>
    <r>
      <rPr>
        <sz val="7"/>
        <rFont val="Calibri"/>
        <family val="2"/>
      </rPr>
      <t>B.01.000.010115</t>
    </r>
  </si>
  <si>
    <r>
      <rPr>
        <sz val="7"/>
        <rFont val="Calibri"/>
        <family val="2"/>
      </rPr>
      <t>Eletricista</t>
    </r>
  </si>
  <si>
    <r>
      <rPr>
        <sz val="7"/>
        <rFont val="Calibri"/>
        <family val="2"/>
      </rPr>
      <t>B.01.000.010139</t>
    </r>
  </si>
  <si>
    <r>
      <rPr>
        <sz val="7"/>
        <rFont val="Calibri"/>
        <family val="2"/>
      </rPr>
      <t>Pedreiro</t>
    </r>
  </si>
  <si>
    <r>
      <rPr>
        <sz val="7"/>
        <rFont val="Calibri"/>
        <family val="2"/>
      </rPr>
      <t>B.01.000.010146</t>
    </r>
  </si>
  <si>
    <r>
      <rPr>
        <sz val="7"/>
        <rFont val="Calibri"/>
        <family val="2"/>
      </rPr>
      <t>Servente</t>
    </r>
  </si>
  <si>
    <r>
      <rPr>
        <sz val="7"/>
        <rFont val="Calibri"/>
        <family val="2"/>
      </rPr>
      <t>B.04.000.020503</t>
    </r>
  </si>
  <si>
    <r>
      <rPr>
        <sz val="7"/>
        <rFont val="Calibri"/>
        <family val="2"/>
      </rPr>
      <t>Areia média lavada (a granel caçamba fechada)</t>
    </r>
  </si>
  <si>
    <r>
      <rPr>
        <sz val="7"/>
        <rFont val="Calibri"/>
        <family val="2"/>
      </rPr>
      <t>m³</t>
    </r>
  </si>
  <si>
    <r>
      <rPr>
        <sz val="7"/>
        <rFont val="Calibri"/>
        <family val="2"/>
      </rPr>
      <t>B.02.000.020508</t>
    </r>
  </si>
  <si>
    <r>
      <rPr>
        <sz val="7"/>
        <rFont val="Calibri"/>
        <family val="2"/>
      </rPr>
      <t>Cimento CPII-E-32 (sacos de 50 kg)</t>
    </r>
  </si>
  <si>
    <r>
      <rPr>
        <sz val="7"/>
        <rFont val="Calibri"/>
        <family val="2"/>
      </rPr>
      <t>B.05.000.020518</t>
    </r>
  </si>
  <si>
    <r>
      <rPr>
        <sz val="7"/>
        <rFont val="Calibri"/>
        <family val="2"/>
      </rPr>
      <t>Pedra britada nº médios 1.2.3 e 4 (a granel)</t>
    </r>
  </si>
  <si>
    <r>
      <rPr>
        <sz val="7"/>
        <rFont val="Calibri"/>
        <family val="2"/>
      </rPr>
      <t>P.21.000.040003</t>
    </r>
  </si>
  <si>
    <r>
      <rPr>
        <sz val="7"/>
        <rFont val="Calibri"/>
        <family val="2"/>
      </rPr>
      <t>Poste concreto armado circular, H= 11m p/600kgf</t>
    </r>
  </si>
  <si>
    <r>
      <rPr>
        <b/>
        <sz val="7"/>
        <rFont val="Arial"/>
        <family val="2"/>
      </rPr>
      <t>VALOR ENCARGOS (96.21%):</t>
    </r>
  </si>
  <si>
    <r>
      <rPr>
        <b/>
        <sz val="8"/>
        <rFont val="Arial"/>
        <family val="2"/>
      </rPr>
      <t>2.2. S02898 - Fornecimento de manilha sapatilha em liga de alumínio (un)</t>
    </r>
  </si>
  <si>
    <r>
      <rPr>
        <sz val="7"/>
        <rFont val="Calibri"/>
        <family val="2"/>
      </rPr>
      <t>I01585</t>
    </r>
  </si>
  <si>
    <r>
      <rPr>
        <sz val="7"/>
        <rFont val="Calibri"/>
        <family val="2"/>
      </rPr>
      <t>Manilha sapatilha liga alumínio</t>
    </r>
  </si>
  <si>
    <r>
      <rPr>
        <b/>
        <sz val="7"/>
        <rFont val="Arial"/>
        <family val="2"/>
      </rPr>
      <t>VALOR ENCARGOS:</t>
    </r>
  </si>
  <si>
    <r>
      <rPr>
        <b/>
        <sz val="8"/>
        <rFont val="Arial"/>
        <family val="2"/>
      </rPr>
      <t>2.3. I00150 - Alça preformada alumínio p/ ca 1/0 awg (un)</t>
    </r>
  </si>
  <si>
    <r>
      <rPr>
        <b/>
        <sz val="8"/>
        <rFont val="Arial"/>
        <family val="2"/>
      </rPr>
      <t>2.4. E00198 - Cinta galv. circular de 270mm  (UN)</t>
    </r>
  </si>
  <si>
    <r>
      <rPr>
        <b/>
        <sz val="8"/>
        <rFont val="Arial"/>
        <family val="2"/>
      </rPr>
      <t>2.5. 171157 - Cinta de poste circular 240 mm  (UN)</t>
    </r>
  </si>
  <si>
    <r>
      <rPr>
        <sz val="7"/>
        <rFont val="Calibri"/>
        <family val="2"/>
      </rPr>
      <t>O00007</t>
    </r>
  </si>
  <si>
    <r>
      <rPr>
        <sz val="7"/>
        <rFont val="Calibri"/>
        <family val="2"/>
      </rPr>
      <t xml:space="preserve">SERVENTE COM ENCARGOS COMPLEMENTARES </t>
    </r>
  </si>
  <si>
    <r>
      <rPr>
        <sz val="7"/>
        <rFont val="Calibri"/>
        <family val="2"/>
      </rPr>
      <t>SEDOP</t>
    </r>
  </si>
  <si>
    <r>
      <rPr>
        <sz val="7"/>
        <rFont val="Calibri"/>
        <family val="2"/>
      </rPr>
      <t>O00010</t>
    </r>
  </si>
  <si>
    <r>
      <rPr>
        <sz val="7"/>
        <rFont val="Calibri"/>
        <family val="2"/>
      </rPr>
      <t xml:space="preserve">ELETRICISTA COM ENCARGOS COMPLEMENTARES </t>
    </r>
  </si>
  <si>
    <r>
      <rPr>
        <sz val="7"/>
        <rFont val="Calibri"/>
        <family val="2"/>
      </rPr>
      <t>E00468</t>
    </r>
  </si>
  <si>
    <r>
      <rPr>
        <sz val="7"/>
        <rFont val="Calibri"/>
        <family val="2"/>
      </rPr>
      <t xml:space="preserve">Cinta de poste circular 240 mm </t>
    </r>
  </si>
  <si>
    <r>
      <rPr>
        <sz val="7"/>
        <rFont val="Calibri"/>
        <family val="2"/>
      </rPr>
      <t>UN</t>
    </r>
  </si>
  <si>
    <r>
      <rPr>
        <b/>
        <sz val="7"/>
        <rFont val="Arial"/>
        <family val="2"/>
      </rPr>
      <t>VALOR ENCARGOS (89.42%):</t>
    </r>
  </si>
  <si>
    <r>
      <rPr>
        <b/>
        <sz val="8"/>
        <rFont val="Arial"/>
        <family val="2"/>
      </rPr>
      <t>2.6. 071835 - PARAFUSO CABEÇA ABAULADA (FRANCES) M16 X 45 MM (Un)</t>
    </r>
  </si>
  <si>
    <r>
      <rPr>
        <sz val="7"/>
        <rFont val="Calibri"/>
        <family val="2"/>
      </rPr>
      <t>0008</t>
    </r>
  </si>
  <si>
    <r>
      <rPr>
        <sz val="7"/>
        <rFont val="Calibri"/>
        <family val="2"/>
      </rPr>
      <t>AJUDANTE</t>
    </r>
  </si>
  <si>
    <r>
      <rPr>
        <sz val="7"/>
        <rFont val="Calibri"/>
        <family val="2"/>
      </rPr>
      <t>AGETOP CIVIS</t>
    </r>
  </si>
  <si>
    <r>
      <rPr>
        <sz val="7"/>
        <rFont val="Calibri"/>
        <family val="2"/>
      </rPr>
      <t>0012</t>
    </r>
  </si>
  <si>
    <r>
      <rPr>
        <sz val="7"/>
        <rFont val="Calibri"/>
        <family val="2"/>
      </rPr>
      <t>ELETRICISTA</t>
    </r>
  </si>
  <si>
    <r>
      <rPr>
        <sz val="7"/>
        <rFont val="Calibri"/>
        <family val="2"/>
      </rPr>
      <t>3706</t>
    </r>
  </si>
  <si>
    <r>
      <rPr>
        <sz val="7"/>
        <rFont val="Calibri"/>
        <family val="2"/>
      </rPr>
      <t>PARAFUSO CABEÇA ABAULADA(FRANCES) M16 X 45 MM</t>
    </r>
  </si>
  <si>
    <r>
      <rPr>
        <b/>
        <sz val="7"/>
        <rFont val="Arial"/>
        <family val="2"/>
      </rPr>
      <t>VALOR ENCARGOS (89.05%):</t>
    </r>
  </si>
  <si>
    <r>
      <rPr>
        <b/>
        <sz val="8"/>
        <rFont val="Arial"/>
        <family val="2"/>
      </rPr>
      <t>2.7. 071841 - PARAFUSO CABEÇA ABAULADA (FRANCES) M16 X 150 MM (Un)</t>
    </r>
  </si>
  <si>
    <r>
      <rPr>
        <sz val="7"/>
        <rFont val="Calibri"/>
        <family val="2"/>
      </rPr>
      <t>3705</t>
    </r>
  </si>
  <si>
    <r>
      <rPr>
        <sz val="7"/>
        <rFont val="Calibri"/>
        <family val="2"/>
      </rPr>
      <t>PARAFUSO CABEÇA ABAULADA( FRANCES) M16 X 150 MM</t>
    </r>
  </si>
  <si>
    <r>
      <rPr>
        <b/>
        <sz val="8"/>
        <rFont val="Arial"/>
        <family val="2"/>
      </rPr>
      <t>2.8. S02965 - Fornecimento de conector cunha p/c 2 c/ 1/0 awg a1 (un)</t>
    </r>
  </si>
  <si>
    <r>
      <rPr>
        <sz val="7"/>
        <rFont val="Calibri"/>
        <family val="2"/>
      </rPr>
      <t>I02673</t>
    </r>
  </si>
  <si>
    <r>
      <rPr>
        <sz val="7"/>
        <rFont val="Calibri"/>
        <family val="2"/>
      </rPr>
      <t>Conector cunha p/c 2 c/ 1/0 awg a1</t>
    </r>
  </si>
  <si>
    <r>
      <rPr>
        <b/>
        <sz val="8"/>
        <rFont val="Arial"/>
        <family val="2"/>
      </rPr>
      <t>2.9. IP 99.99.0150 (/) - Capa isolante com resina de silicone para conector tipo cunha em instalacao subterranea. Fornecimento e colocacao. (un)</t>
    </r>
  </si>
  <si>
    <r>
      <rPr>
        <b/>
        <sz val="6"/>
        <rFont val="Calibri"/>
        <family val="2"/>
      </rPr>
      <t>GERAL</t>
    </r>
  </si>
  <si>
    <r>
      <rPr>
        <sz val="7"/>
        <rFont val="Calibri"/>
        <family val="2"/>
      </rPr>
      <t>EVE000050</t>
    </r>
  </si>
  <si>
    <r>
      <rPr>
        <sz val="7"/>
        <rFont val="Calibri"/>
        <family val="2"/>
      </rPr>
      <t>3% incidente sobre mao de obra direta com Encargos Sociais para cobrir despesas relativa a equipamentos de protecao individual, uniformes e ferramentas (+ 3.0%)</t>
    </r>
  </si>
  <si>
    <r>
      <rPr>
        <sz val="7"/>
        <rFont val="Calibri"/>
        <family val="2"/>
      </rPr>
      <t>SCO</t>
    </r>
  </si>
  <si>
    <r>
      <rPr>
        <sz val="7"/>
        <rFont val="Calibri"/>
        <family val="2"/>
      </rPr>
      <t>%</t>
    </r>
  </si>
  <si>
    <r>
      <rPr>
        <b/>
        <sz val="6"/>
        <rFont val="Calibri"/>
        <family val="2"/>
      </rPr>
      <t>TOTAL GERAL:</t>
    </r>
  </si>
  <si>
    <r>
      <rPr>
        <sz val="7"/>
        <rFont val="Calibri"/>
        <family val="2"/>
      </rPr>
      <t>MOD000200</t>
    </r>
  </si>
  <si>
    <r>
      <rPr>
        <sz val="7"/>
        <rFont val="Calibri"/>
        <family val="2"/>
      </rPr>
      <t>Ajudante de montador eletromecanico</t>
    </r>
  </si>
  <si>
    <r>
      <rPr>
        <sz val="7"/>
        <rFont val="Calibri"/>
        <family val="2"/>
      </rPr>
      <t>MAT028550</t>
    </r>
  </si>
  <si>
    <r>
      <rPr>
        <sz val="7"/>
        <rFont val="Calibri"/>
        <family val="2"/>
      </rPr>
      <t>Capa isolante em polipropileno, subterranea, geleada, AMP ou similar</t>
    </r>
  </si>
  <si>
    <r>
      <rPr>
        <b/>
        <sz val="7"/>
        <rFont val="Arial"/>
        <family val="2"/>
      </rPr>
      <t>VALOR ENCARGOS (121.78%):</t>
    </r>
  </si>
  <si>
    <r>
      <rPr>
        <b/>
        <sz val="8"/>
        <rFont val="Arial"/>
        <family val="2"/>
      </rPr>
      <t>2.10. 071110 - CRUZETA POLIMÉRICA 90X112X2400 MM (Un)</t>
    </r>
  </si>
  <si>
    <r>
      <rPr>
        <sz val="7"/>
        <rFont val="Calibri"/>
        <family val="2"/>
      </rPr>
      <t>3692</t>
    </r>
  </si>
  <si>
    <r>
      <rPr>
        <sz val="7"/>
        <rFont val="Calibri"/>
        <family val="2"/>
      </rPr>
      <t>CRUZETA POLIMÉRICA 90X112X2400 MM</t>
    </r>
  </si>
  <si>
    <r>
      <rPr>
        <b/>
        <sz val="8"/>
        <rFont val="Arial"/>
        <family val="2"/>
      </rPr>
      <t>2.11. S04032 - Sela para cruzeta - Fornecimento (M)</t>
    </r>
  </si>
  <si>
    <r>
      <rPr>
        <sz val="7"/>
        <rFont val="Calibri"/>
        <family val="2"/>
      </rPr>
      <t>I03174</t>
    </r>
  </si>
  <si>
    <r>
      <rPr>
        <sz val="7"/>
        <rFont val="Calibri"/>
        <family val="2"/>
      </rPr>
      <t>Sela para cruzeta</t>
    </r>
  </si>
  <si>
    <r>
      <rPr>
        <b/>
        <sz val="8"/>
        <rFont val="Arial"/>
        <family val="2"/>
      </rPr>
      <t>2.12. S03774 - Fornecimento e instalaçõa de pino p/isolador 25kv (un)</t>
    </r>
  </si>
  <si>
    <r>
      <rPr>
        <sz val="7"/>
        <rFont val="Calibri"/>
        <family val="2"/>
      </rPr>
      <t>I02436S</t>
    </r>
  </si>
  <si>
    <r>
      <rPr>
        <sz val="7"/>
        <rFont val="Calibri"/>
        <family val="2"/>
      </rPr>
      <t>I01750</t>
    </r>
  </si>
  <si>
    <r>
      <rPr>
        <sz val="7"/>
        <rFont val="Calibri"/>
        <family val="2"/>
      </rPr>
      <t>Pino "u" p/ isolador</t>
    </r>
  </si>
  <si>
    <r>
      <rPr>
        <sz val="7"/>
        <rFont val="Calibri"/>
        <family val="2"/>
      </rPr>
      <t>S10552</t>
    </r>
  </si>
  <si>
    <r>
      <rPr>
        <sz val="7"/>
        <rFont val="Calibri"/>
        <family val="2"/>
      </rPr>
      <t>Encargos Complementares - Eletricista</t>
    </r>
  </si>
  <si>
    <r>
      <rPr>
        <b/>
        <sz val="8"/>
        <rFont val="Arial"/>
        <family val="2"/>
      </rPr>
      <t>2.13. E00178 - Pino p/ isolador  (UN)</t>
    </r>
  </si>
  <si>
    <r>
      <rPr>
        <b/>
        <sz val="8"/>
        <rFont val="Arial"/>
        <family val="2"/>
      </rPr>
      <t>2.14. S02912 - Fornecimento de parafuso cabeça quadrada 16 x 150mm (un)</t>
    </r>
  </si>
  <si>
    <r>
      <rPr>
        <sz val="7"/>
        <rFont val="Calibri"/>
        <family val="2"/>
      </rPr>
      <t>I01678</t>
    </r>
  </si>
  <si>
    <r>
      <rPr>
        <sz val="7"/>
        <rFont val="Calibri"/>
        <family val="2"/>
      </rPr>
      <t>Parafuso cabeça quadrada 16 x 150mm</t>
    </r>
  </si>
  <si>
    <r>
      <rPr>
        <b/>
        <sz val="8"/>
        <rFont val="Arial"/>
        <family val="2"/>
      </rPr>
      <t>2.15. P.04.000.049513 - Mão francesa perfilada de 5x38x38x993mm (un)</t>
    </r>
  </si>
  <si>
    <r>
      <rPr>
        <b/>
        <sz val="8"/>
        <rFont val="Arial"/>
        <family val="2"/>
      </rPr>
      <t>2.16. 071267 - ELO FUSÍVEL 5 H (Un)</t>
    </r>
  </si>
  <si>
    <r>
      <rPr>
        <sz val="7"/>
        <rFont val="Calibri"/>
        <family val="2"/>
      </rPr>
      <t>3836</t>
    </r>
  </si>
  <si>
    <r>
      <rPr>
        <sz val="7"/>
        <rFont val="Calibri"/>
        <family val="2"/>
      </rPr>
      <t>ELO FUSÍVEL 5 H</t>
    </r>
  </si>
  <si>
    <r>
      <rPr>
        <b/>
        <sz val="8"/>
        <rFont val="Arial"/>
        <family val="2"/>
      </rPr>
      <t>2.17. E00114 - Pára-raios de distribuição(polimero) c/ suporte "L"  (UN)</t>
    </r>
  </si>
  <si>
    <r>
      <rPr>
        <b/>
        <sz val="8"/>
        <rFont val="Arial"/>
        <family val="2"/>
      </rPr>
      <t>2.18. E00189 - Conector a compressão bimetalico (p/para raios/chave fuzivel)  (UN)</t>
    </r>
  </si>
  <si>
    <r>
      <rPr>
        <b/>
        <sz val="8"/>
        <rFont val="Arial"/>
        <family val="2"/>
      </rPr>
      <t>2.19. I00857S - Cabo de cobre nu 16 mm2 meio-duro (m)</t>
    </r>
  </si>
  <si>
    <r>
      <rPr>
        <b/>
        <sz val="8"/>
        <rFont val="Arial"/>
        <family val="2"/>
      </rPr>
      <t>2.20. 52846 - CABO DE COBRE NU - 16,00MM2 (M)</t>
    </r>
  </si>
  <si>
    <r>
      <rPr>
        <b/>
        <sz val="8"/>
        <rFont val="Arial"/>
        <family val="2"/>
      </rPr>
      <t>2.21. 00039234 - CABO DE COBRE, FLEXIVEL, CLASSE 4 OU 5, ISOLACAO EM PVC/A, ANTICHAMA BWF-B, 1 CONDUTOR, 450/750 V, SECAO NOMINAL 50 MM2 (M)</t>
    </r>
  </si>
  <si>
    <r>
      <rPr>
        <b/>
        <sz val="8"/>
        <rFont val="Arial"/>
        <family val="2"/>
      </rPr>
      <t>2.22. 09.02.54 (E) - ELETRODUTO DE PVC CORRUGADO REFORÇADO, ANTICHAMA - 20MM (1/2") (M)</t>
    </r>
  </si>
  <si>
    <r>
      <rPr>
        <sz val="7"/>
        <rFont val="Calibri"/>
        <family val="2"/>
      </rPr>
      <t>02041</t>
    </r>
  </si>
  <si>
    <r>
      <rPr>
        <sz val="7"/>
        <rFont val="Calibri"/>
        <family val="2"/>
      </rPr>
      <t>ELETRICISTA (SGSP)</t>
    </r>
  </si>
  <si>
    <r>
      <rPr>
        <sz val="7"/>
        <rFont val="Calibri"/>
        <family val="2"/>
      </rPr>
      <t>SIURB</t>
    </r>
  </si>
  <si>
    <r>
      <rPr>
        <sz val="7"/>
        <rFont val="Calibri"/>
        <family val="2"/>
      </rPr>
      <t>02044</t>
    </r>
  </si>
  <si>
    <r>
      <rPr>
        <sz val="7"/>
        <rFont val="Calibri"/>
        <family val="2"/>
      </rPr>
      <t>AJUDANTE DE ELETRICISTA (SGSP)</t>
    </r>
  </si>
  <si>
    <r>
      <rPr>
        <sz val="7"/>
        <rFont val="Calibri"/>
        <family val="2"/>
      </rPr>
      <t>52301</t>
    </r>
  </si>
  <si>
    <r>
      <rPr>
        <sz val="7"/>
        <rFont val="Calibri"/>
        <family val="2"/>
      </rPr>
      <t>ELETRODUTO DE PVC CORRUGADO REFORÇADO, ANTICHAMA, 1/2"</t>
    </r>
  </si>
  <si>
    <r>
      <rPr>
        <b/>
        <sz val="7"/>
        <rFont val="Arial"/>
        <family val="2"/>
      </rPr>
      <t>VALOR ENCARGOS (130.27%):</t>
    </r>
  </si>
  <si>
    <r>
      <rPr>
        <b/>
        <sz val="8"/>
        <rFont val="Arial"/>
        <family val="2"/>
      </rPr>
      <t>2.23. E00191 - Conector tipo parafuso fendido  (UN)</t>
    </r>
  </si>
  <si>
    <r>
      <rPr>
        <b/>
        <sz val="8"/>
        <rFont val="Arial"/>
        <family val="2"/>
      </rPr>
      <t>2.24. 73624 - SUPORTE PARA TRANSFORMADOR EM POSTE DE CONCRETO CIRCULAR (UN)</t>
    </r>
  </si>
  <si>
    <r>
      <rPr>
        <sz val="7"/>
        <rFont val="Calibri"/>
        <family val="2"/>
      </rPr>
      <t>00012327</t>
    </r>
  </si>
  <si>
    <r>
      <rPr>
        <sz val="7"/>
        <rFont val="Calibri"/>
        <family val="2"/>
      </rPr>
      <t>CINTA CIRCULAR EM ACO GALVANIZADO DE 210 MM DE DIAMETRO PARA INSTALACAO DE TRANSFORMADOR EM POSTE DE CONCRETO</t>
    </r>
  </si>
  <si>
    <r>
      <rPr>
        <sz val="7"/>
        <rFont val="Calibri"/>
        <family val="2"/>
      </rPr>
      <t>88247</t>
    </r>
  </si>
  <si>
    <r>
      <rPr>
        <sz val="7"/>
        <rFont val="Calibri"/>
        <family val="2"/>
      </rPr>
      <t>AUXILIAR DE ELETRICISTA COM ENCARGOS COMPLEMENTARES</t>
    </r>
  </si>
  <si>
    <r>
      <rPr>
        <sz val="7"/>
        <rFont val="Calibri"/>
        <family val="2"/>
      </rPr>
      <t>88264</t>
    </r>
  </si>
  <si>
    <r>
      <rPr>
        <sz val="7"/>
        <rFont val="Calibri"/>
        <family val="2"/>
      </rPr>
      <t>ELETRICISTA COM ENCARGOS COMPLEMENTARES</t>
    </r>
  </si>
  <si>
    <r>
      <rPr>
        <b/>
        <sz val="8"/>
        <rFont val="Arial"/>
        <family val="2"/>
      </rPr>
      <t>2.25. S02919 - Fornecimento de parafuso cabeça quadrada 16 x 500mm (un)</t>
    </r>
  </si>
  <si>
    <r>
      <rPr>
        <sz val="7"/>
        <rFont val="Calibri"/>
        <family val="2"/>
      </rPr>
      <t>I01685</t>
    </r>
  </si>
  <si>
    <r>
      <rPr>
        <sz val="7"/>
        <rFont val="Calibri"/>
        <family val="2"/>
      </rPr>
      <t>Parafuso cabeça quadrada 16 x 500mm</t>
    </r>
  </si>
  <si>
    <r>
      <rPr>
        <b/>
        <sz val="8"/>
        <rFont val="Arial"/>
        <family val="2"/>
      </rPr>
      <t>2.26. 071217 - ELETRODUTO EM AÇO GALVANIZADO A FOGO DIÂMETRO 3" - PESADO (M)</t>
    </r>
  </si>
  <si>
    <r>
      <rPr>
        <sz val="7"/>
        <rFont val="Calibri"/>
        <family val="2"/>
      </rPr>
      <t>3276</t>
    </r>
  </si>
  <si>
    <r>
      <rPr>
        <sz val="7"/>
        <rFont val="Calibri"/>
        <family val="2"/>
      </rPr>
      <t>ELETRODUTO EM AÇO GALVANIZADO A FOGO DIÂMETRO 3" - PESADO</t>
    </r>
  </si>
  <si>
    <r>
      <rPr>
        <b/>
        <sz val="8"/>
        <rFont val="Arial"/>
        <family val="2"/>
      </rPr>
      <t>2.27. 00002620 - CURVA 90 GRAUS, PARA ELETRODUTO, EM ACO GALVANIZADO ELETROLITICO, DIAMETRO DE 80 MM (3") (UN)</t>
    </r>
  </si>
  <si>
    <r>
      <rPr>
        <b/>
        <sz val="8"/>
        <rFont val="Arial"/>
        <family val="2"/>
      </rPr>
      <t>2.28. 09.14.57 (E) - BRAÇADEIRA PARA ELETRODUTO EM POSTE (UN)</t>
    </r>
  </si>
  <si>
    <r>
      <rPr>
        <sz val="7"/>
        <rFont val="Calibri"/>
        <family val="2"/>
      </rPr>
      <t>61041</t>
    </r>
  </si>
  <si>
    <r>
      <rPr>
        <sz val="7"/>
        <rFont val="Calibri"/>
        <family val="2"/>
      </rPr>
      <t>BRAÇADEIRA PARA ELETRODUTO EM POSTE</t>
    </r>
  </si>
  <si>
    <r>
      <rPr>
        <sz val="7"/>
        <rFont val="Calibri"/>
        <family val="2"/>
      </rPr>
      <t>Un</t>
    </r>
  </si>
  <si>
    <r>
      <rPr>
        <b/>
        <sz val="8"/>
        <rFont val="Arial"/>
        <family val="2"/>
      </rPr>
      <t>2.29. S09009 - Cabo de cobre isolado HEPR (XLPE), rigido, 95mm², 1kv / 90º C (m)</t>
    </r>
  </si>
  <si>
    <r>
      <rPr>
        <sz val="7"/>
        <rFont val="Calibri"/>
        <family val="2"/>
      </rPr>
      <t>I06111S</t>
    </r>
  </si>
  <si>
    <r>
      <rPr>
        <sz val="7"/>
        <rFont val="Calibri"/>
        <family val="2"/>
      </rPr>
      <t>Servente de obras</t>
    </r>
  </si>
  <si>
    <r>
      <rPr>
        <sz val="7"/>
        <rFont val="Calibri"/>
        <family val="2"/>
      </rPr>
      <t>I09295</t>
    </r>
  </si>
  <si>
    <r>
      <rPr>
        <sz val="7"/>
        <rFont val="Calibri"/>
        <family val="2"/>
      </rPr>
      <t>Cabo de cobre isolado HEPR (XLPE),  95mm²,  1kv / 90º C</t>
    </r>
  </si>
  <si>
    <r>
      <rPr>
        <sz val="7"/>
        <rFont val="Calibri"/>
        <family val="2"/>
      </rPr>
      <t>S10549</t>
    </r>
  </si>
  <si>
    <r>
      <rPr>
        <sz val="7"/>
        <rFont val="Calibri"/>
        <family val="2"/>
      </rPr>
      <t>Encargos Complementares - Servente</t>
    </r>
  </si>
  <si>
    <r>
      <rPr>
        <b/>
        <sz val="8"/>
        <rFont val="Arial"/>
        <family val="2"/>
      </rPr>
      <t>2.30. S02918 - Fornecimento de parafuso cabeça quadrada 16 x 450mm (un)</t>
    </r>
  </si>
  <si>
    <r>
      <rPr>
        <sz val="7"/>
        <rFont val="Calibri"/>
        <family val="2"/>
      </rPr>
      <t>I01684</t>
    </r>
  </si>
  <si>
    <r>
      <rPr>
        <sz val="7"/>
        <rFont val="Calibri"/>
        <family val="2"/>
      </rPr>
      <t>Parafuso cabeça quadrada 16 x 450mm</t>
    </r>
  </si>
  <si>
    <r>
      <rPr>
        <b/>
        <sz val="8"/>
        <rFont val="Arial"/>
        <family val="2"/>
      </rPr>
      <t>2.31. S02845 - Fornecimento de arruela quadrada 50mm c/ furo 18mm (un)</t>
    </r>
  </si>
  <si>
    <r>
      <rPr>
        <sz val="7"/>
        <rFont val="Calibri"/>
        <family val="2"/>
      </rPr>
      <t>I00223</t>
    </r>
  </si>
  <si>
    <r>
      <rPr>
        <sz val="7"/>
        <rFont val="Calibri"/>
        <family val="2"/>
      </rPr>
      <t>Arruela quadrada galvanizada 50 mm c/furo 18 mm (11/16")</t>
    </r>
  </si>
  <si>
    <r>
      <rPr>
        <b/>
        <sz val="8"/>
        <rFont val="Arial"/>
        <family val="2"/>
      </rPr>
      <t>2.32. E00188 - Porca galv. quadrada de 24mm - rosca M 16x2  (UN)</t>
    </r>
  </si>
  <si>
    <r>
      <rPr>
        <b/>
        <sz val="8"/>
        <rFont val="Arial"/>
        <family val="2"/>
      </rPr>
      <t>2.33. IP 30.10.0112 (/) - Curva longa de 90o para eletroduto, de aco galvanizado, de 50mm (2"). Fornecimento. (un)</t>
    </r>
  </si>
  <si>
    <r>
      <rPr>
        <sz val="7"/>
        <rFont val="Calibri"/>
        <family val="2"/>
      </rPr>
      <t>MAT043950</t>
    </r>
  </si>
  <si>
    <r>
      <rPr>
        <sz val="7"/>
        <rFont val="Calibri"/>
        <family val="2"/>
      </rPr>
      <t>Curva de aco galvanizado, eletrolitico, para eletroduto, diametro nominal de 2"</t>
    </r>
  </si>
  <si>
    <r>
      <rPr>
        <b/>
        <sz val="8"/>
        <rFont val="Arial"/>
        <family val="2"/>
      </rPr>
      <t>3.1. S160333 - Cabo de cobre nú 50 mm2, ref. TEL-5750, marca de referência Termotécnica ou equivalente, inclusive abertura e fechamento de vala para cabo dimensões 50x20cm (m)</t>
    </r>
  </si>
  <si>
    <r>
      <rPr>
        <b/>
        <sz val="7"/>
        <rFont val="Arial"/>
        <family val="2"/>
      </rPr>
      <t>MÃO DE OBRA</t>
    </r>
  </si>
  <si>
    <r>
      <rPr>
        <b/>
        <sz val="7"/>
        <rFont val="Arial"/>
        <family val="2"/>
      </rPr>
      <t>CONSUMO</t>
    </r>
  </si>
  <si>
    <r>
      <rPr>
        <b/>
        <sz val="7"/>
        <rFont val="Arial"/>
        <family val="2"/>
      </rPr>
      <t>SALÁRIO HORA</t>
    </r>
  </si>
  <si>
    <r>
      <rPr>
        <b/>
        <sz val="7"/>
        <rFont val="Arial"/>
        <family val="2"/>
      </rPr>
      <t>CUSTO HORÁRIO</t>
    </r>
  </si>
  <si>
    <r>
      <rPr>
        <sz val="7"/>
        <rFont val="Arial"/>
        <family val="2"/>
      </rPr>
      <t>I010101</t>
    </r>
  </si>
  <si>
    <r>
      <rPr>
        <sz val="7"/>
        <rFont val="Arial"/>
        <family val="2"/>
      </rPr>
      <t>AJUDANTE</t>
    </r>
  </si>
  <si>
    <r>
      <rPr>
        <sz val="7"/>
        <rFont val="Arial"/>
        <family val="2"/>
      </rPr>
      <t>I010115</t>
    </r>
  </si>
  <si>
    <r>
      <rPr>
        <sz val="7"/>
        <rFont val="Arial"/>
        <family val="2"/>
      </rPr>
      <t>ELETRICISTA</t>
    </r>
  </si>
  <si>
    <r>
      <rPr>
        <sz val="7"/>
        <rFont val="Arial"/>
        <family val="2"/>
      </rPr>
      <t>I010146</t>
    </r>
  </si>
  <si>
    <r>
      <rPr>
        <sz val="7"/>
        <rFont val="Arial"/>
        <family val="2"/>
      </rPr>
      <t>SERVENTE</t>
    </r>
  </si>
  <si>
    <r>
      <rPr>
        <b/>
        <sz val="6"/>
        <rFont val="Arial"/>
        <family val="2"/>
      </rPr>
      <t>TOTAL MÃO DE OBRA:</t>
    </r>
  </si>
  <si>
    <r>
      <rPr>
        <b/>
        <sz val="7"/>
        <rFont val="Arial"/>
        <family val="2"/>
      </rPr>
      <t>Custo Horário da Execução:</t>
    </r>
  </si>
  <si>
    <r>
      <rPr>
        <b/>
        <sz val="7"/>
        <rFont val="Arial"/>
        <family val="2"/>
      </rPr>
      <t>Produção da Equipe:</t>
    </r>
  </si>
  <si>
    <r>
      <rPr>
        <b/>
        <sz val="7"/>
        <rFont val="Arial"/>
        <family val="2"/>
      </rPr>
      <t>Custo Unitário da Execução:</t>
    </r>
  </si>
  <si>
    <r>
      <rPr>
        <b/>
        <sz val="7"/>
        <rFont val="Arial"/>
        <family val="2"/>
      </rPr>
      <t>MATERIAIS</t>
    </r>
  </si>
  <si>
    <r>
      <rPr>
        <b/>
        <sz val="7"/>
        <rFont val="Arial"/>
        <family val="2"/>
      </rPr>
      <t>VALOR UNITÁRIO</t>
    </r>
  </si>
  <si>
    <r>
      <rPr>
        <b/>
        <sz val="7"/>
        <rFont val="Arial"/>
        <family val="2"/>
      </rPr>
      <t>CUSTO UNITÁRIO</t>
    </r>
  </si>
  <si>
    <r>
      <rPr>
        <sz val="7"/>
        <rFont val="Arial"/>
        <family val="2"/>
      </rPr>
      <t>I043044</t>
    </r>
  </si>
  <si>
    <r>
      <rPr>
        <sz val="7"/>
        <rFont val="Arial"/>
        <family val="2"/>
      </rPr>
      <t>CABO COBRE NU TEMPERA MEIO DURA 50MM2</t>
    </r>
  </si>
  <si>
    <r>
      <rPr>
        <b/>
        <sz val="6"/>
        <rFont val="Arial"/>
        <family val="2"/>
      </rPr>
      <t>TOTAL MATERIAIS:</t>
    </r>
  </si>
  <si>
    <r>
      <rPr>
        <b/>
        <sz val="7"/>
        <rFont val="Arial"/>
        <family val="2"/>
      </rPr>
      <t>Custo Direto Total:</t>
    </r>
  </si>
  <si>
    <r>
      <rPr>
        <b/>
        <sz val="7"/>
        <rFont val="Arial"/>
        <family val="2"/>
      </rPr>
      <t>VALOR ENCARGOS (128.33%):</t>
    </r>
  </si>
  <si>
    <r>
      <rPr>
        <b/>
        <sz val="7"/>
        <rFont val="Arial"/>
        <family val="2"/>
      </rPr>
      <t>VALOR BDI (30.90%):</t>
    </r>
  </si>
  <si>
    <r>
      <rPr>
        <b/>
        <sz val="8"/>
        <rFont val="Arial"/>
        <family val="2"/>
      </rPr>
      <t>3.2. S02887 - Fornecimento de haste cobreada copperweld p/ aterramento 5/8" x 3,00m, com conector (un)</t>
    </r>
  </si>
  <si>
    <r>
      <rPr>
        <sz val="7"/>
        <rFont val="Calibri"/>
        <family val="2"/>
      </rPr>
      <t>I00664</t>
    </r>
  </si>
  <si>
    <r>
      <rPr>
        <sz val="7"/>
        <rFont val="Calibri"/>
        <family val="2"/>
      </rPr>
      <t>Conector p/ haste de aterramento 5/8"</t>
    </r>
  </si>
  <si>
    <r>
      <rPr>
        <sz val="7"/>
        <rFont val="Calibri"/>
        <family val="2"/>
      </rPr>
      <t>I03379S</t>
    </r>
  </si>
  <si>
    <r>
      <rPr>
        <sz val="7"/>
        <rFont val="Calibri"/>
        <family val="2"/>
      </rPr>
      <t>!em processo de desativacao! haste de aterramento em aco com 3,00 m de comprimento e dn = 5/8", revestida com baixa camada de cobre, sem conector</t>
    </r>
  </si>
  <si>
    <r>
      <rPr>
        <b/>
        <sz val="8"/>
        <rFont val="Arial"/>
        <family val="2"/>
      </rPr>
      <t>3.3. S11131 - Fornecimento de cartucho para solda exotérmica para cabo 50 mm² (un)</t>
    </r>
  </si>
  <si>
    <r>
      <rPr>
        <sz val="7"/>
        <rFont val="Calibri"/>
        <family val="2"/>
      </rPr>
      <t>I11977</t>
    </r>
  </si>
  <si>
    <r>
      <rPr>
        <sz val="7"/>
        <rFont val="Calibri"/>
        <family val="2"/>
      </rPr>
      <t>Cartucho p/ solda exotermica nr 45</t>
    </r>
  </si>
  <si>
    <r>
      <rPr>
        <b/>
        <sz val="8"/>
        <rFont val="Arial"/>
        <family val="2"/>
      </rPr>
      <t>3.4. I8106 - CADINHO LONGA VIDA (UN)</t>
    </r>
  </si>
  <si>
    <r>
      <rPr>
        <b/>
        <sz val="8"/>
        <rFont val="Arial"/>
        <family val="2"/>
      </rPr>
      <t>3.5. I12845 - Teste em malha de aterramento com utilização de terrômetro, com fornecimento de relatório com resultados encontrados e recomendações e ART. (un)</t>
    </r>
  </si>
  <si>
    <r>
      <rPr>
        <b/>
        <sz val="8"/>
        <rFont val="Arial"/>
        <family val="2"/>
      </rPr>
      <t>3.6. 09.11.15 (E) - CAIXA DE INSPEÇÃO DE ATERRAMENTO TIPO SUSPENSA EM PVC OU POLIPROPILENO (UN)</t>
    </r>
  </si>
  <si>
    <r>
      <rPr>
        <sz val="7"/>
        <rFont val="Calibri"/>
        <family val="2"/>
      </rPr>
      <t>57215</t>
    </r>
  </si>
  <si>
    <r>
      <rPr>
        <sz val="7"/>
        <rFont val="Calibri"/>
        <family val="2"/>
      </rPr>
      <t>CAIXA SUSPENSA P/ INSPEÇÃO DE TERRA - POLIPROPILENO OU PVC</t>
    </r>
  </si>
  <si>
    <r>
      <rPr>
        <b/>
        <sz val="8"/>
        <rFont val="Arial"/>
        <family val="2"/>
      </rPr>
      <t>4.1. S151333 - Disjuntor Compacto em caixa moldada tripolar 175 A, 50KA 220/240V / 25KA 380/415V (NBR IEC 60947-2), Ref. Siemens, GE, Schneider ou equivalente (und)</t>
    </r>
  </si>
  <si>
    <r>
      <rPr>
        <sz val="7"/>
        <rFont val="Arial"/>
        <family val="2"/>
      </rPr>
      <t>I044805</t>
    </r>
  </si>
  <si>
    <r>
      <rPr>
        <sz val="7"/>
        <rFont val="Arial"/>
        <family val="2"/>
      </rPr>
      <t>DISJUNTOR TERMOMAG.TIPO TED,3POLOS,175A,GE/SIMILAR</t>
    </r>
  </si>
  <si>
    <r>
      <rPr>
        <b/>
        <sz val="8"/>
        <rFont val="Arial"/>
        <family val="2"/>
      </rPr>
      <t>4.2. 071184 - DISPOSITIVO DE PROTEÇÃO CONTRA SURTOS (D.P.S.) 275V DE 8 A 40KA (Un)</t>
    </r>
  </si>
  <si>
    <r>
      <rPr>
        <sz val="7"/>
        <rFont val="Calibri"/>
        <family val="2"/>
      </rPr>
      <t>3939</t>
    </r>
  </si>
  <si>
    <r>
      <rPr>
        <sz val="7"/>
        <rFont val="Calibri"/>
        <family val="2"/>
      </rPr>
      <t>DISPOSITIVO DE PROTEÇÃO CONTRA SURTOS(DPS) 275V DE 8 A 40KA</t>
    </r>
  </si>
  <si>
    <r>
      <rPr>
        <b/>
        <sz val="8"/>
        <rFont val="Arial"/>
        <family val="2"/>
      </rPr>
      <t>4.3. I7410 - TRILHO SUPORTE P/ FIXAÇÃO RÁPIDA DIN (M)</t>
    </r>
  </si>
  <si>
    <r>
      <rPr>
        <b/>
        <sz val="8"/>
        <rFont val="Arial"/>
        <family val="2"/>
      </rPr>
      <t>4.4. S03188 - Quadro de medição indireta para transformadores de até 112 kv, dim. 1,50x0,70x0,25m, exceto disjuntores (un)</t>
    </r>
  </si>
  <si>
    <r>
      <rPr>
        <sz val="7"/>
        <rFont val="Calibri"/>
        <family val="2"/>
      </rPr>
      <t>I02599</t>
    </r>
  </si>
  <si>
    <r>
      <rPr>
        <sz val="7"/>
        <rFont val="Calibri"/>
        <family val="2"/>
      </rPr>
      <t>Caixa para medição indireta p/ transformadores até 112 kva, dim. 1,50x0,70x0,25m</t>
    </r>
  </si>
  <si>
    <r>
      <rPr>
        <b/>
        <sz val="8"/>
        <rFont val="Arial"/>
        <family val="2"/>
      </rPr>
      <t>4.5. I13159 - Barramento neutro e terra para quadro de distribuição (un)</t>
    </r>
  </si>
  <si>
    <r>
      <rPr>
        <b/>
        <sz val="8"/>
        <rFont val="Arial"/>
        <family val="2"/>
      </rPr>
      <t>4.6. 38.01.160 - Eletroduto de PVC rígido roscável de 3´ - com acessórios (m)</t>
    </r>
  </si>
  <si>
    <r>
      <rPr>
        <sz val="7"/>
        <rFont val="Calibri"/>
        <family val="2"/>
      </rPr>
      <t>B.01.000.010116</t>
    </r>
  </si>
  <si>
    <r>
      <rPr>
        <sz val="7"/>
        <rFont val="Calibri"/>
        <family val="2"/>
      </rPr>
      <t>Ajudante eletricista</t>
    </r>
  </si>
  <si>
    <r>
      <rPr>
        <sz val="7"/>
        <rFont val="Calibri"/>
        <family val="2"/>
      </rPr>
      <t>P.02.000.042508</t>
    </r>
  </si>
  <si>
    <r>
      <rPr>
        <sz val="7"/>
        <rFont val="Calibri"/>
        <family val="2"/>
      </rPr>
      <t>Eletroduto de PVC rígido roscável de 85mm (3´)</t>
    </r>
  </si>
  <si>
    <r>
      <rPr>
        <b/>
        <sz val="8"/>
        <rFont val="Arial"/>
        <family val="2"/>
      </rPr>
      <t>4.7. 170359 - Cabo de cobre 35mm2 - 750 V  (M)</t>
    </r>
  </si>
  <si>
    <r>
      <rPr>
        <sz val="7"/>
        <rFont val="Calibri"/>
        <family val="2"/>
      </rPr>
      <t>E00078</t>
    </r>
  </si>
  <si>
    <r>
      <rPr>
        <sz val="7"/>
        <rFont val="Calibri"/>
        <family val="2"/>
      </rPr>
      <t xml:space="preserve">Cabo de cobre 35mm2 - 750V </t>
    </r>
  </si>
  <si>
    <r>
      <rPr>
        <sz val="7"/>
        <rFont val="Calibri"/>
        <family val="2"/>
      </rPr>
      <t>E00020</t>
    </r>
  </si>
  <si>
    <r>
      <rPr>
        <sz val="7"/>
        <rFont val="Calibri"/>
        <family val="2"/>
      </rPr>
      <t xml:space="preserve">Fita isolante </t>
    </r>
  </si>
  <si>
    <r>
      <rPr>
        <b/>
        <sz val="8"/>
        <rFont val="Arial"/>
        <family val="2"/>
      </rPr>
      <t>4.8. 00039234 - CABO DE COBRE, FLEXIVEL, CLASSE 4 OU 5, ISOLACAO EM PVC/A, ANTICHAMA BWF-B, 1 CONDUTOR, 450/750 V, SECAO NOMINAL 50 MM2 (M)</t>
    </r>
  </si>
  <si>
    <r>
      <rPr>
        <b/>
        <sz val="8"/>
        <rFont val="Arial"/>
        <family val="2"/>
      </rPr>
      <t>4.9. 171257 - CAIXA DE PASSAGEM EM CONCRETO 500mm x 500mm x 500mm PARA CIRCUITO DE FORÇA (INSTALAÇÃO E MONTAGEM, COM O FORNECIMENTO DE TODOS OS MATERIAIS) (un)</t>
    </r>
  </si>
  <si>
    <r>
      <rPr>
        <sz val="7"/>
        <rFont val="Calibri"/>
        <family val="2"/>
      </rPr>
      <t>050301</t>
    </r>
  </si>
  <si>
    <r>
      <rPr>
        <sz val="7"/>
        <rFont val="Calibri"/>
        <family val="2"/>
      </rPr>
      <t>ESCAVAÇÃO MANUAL DE POÇOS E CAVAS DE FUNDAÇÃO EM SOLO DE 1ª CAT. EXECUTADA COM PROFUNDIDADE ATÉ 1,50m</t>
    </r>
  </si>
  <si>
    <r>
      <rPr>
        <sz val="7"/>
        <rFont val="Calibri"/>
        <family val="2"/>
      </rPr>
      <t>CAEMA</t>
    </r>
  </si>
  <si>
    <r>
      <rPr>
        <sz val="7"/>
        <rFont val="Calibri"/>
        <family val="2"/>
      </rPr>
      <t>050510</t>
    </r>
  </si>
  <si>
    <r>
      <rPr>
        <sz val="7"/>
        <rFont val="Calibri"/>
        <family val="2"/>
      </rPr>
      <t>EXECUÇÃO DE ENVOLTÓRIA OU BERÇO DE BRITA EM VALAS, INCLUINDO LANÇAMENTO, ESPALHAMENTO E COMPACTAÇÃO COM SOQUETE MANUAL, COM</t>
    </r>
  </si>
  <si>
    <r>
      <rPr>
        <sz val="7"/>
        <rFont val="Calibri"/>
        <family val="2"/>
      </rPr>
      <t>502601</t>
    </r>
  </si>
  <si>
    <r>
      <rPr>
        <sz val="7"/>
        <rFont val="Calibri"/>
        <family val="2"/>
      </rPr>
      <t>CONCRETO ARMADO P/CX/P.V.(ACO=40KG,FORMA=15M2)</t>
    </r>
  </si>
  <si>
    <r>
      <rPr>
        <sz val="7"/>
        <rFont val="Calibri"/>
        <family val="2"/>
      </rPr>
      <t>503116</t>
    </r>
  </si>
  <si>
    <r>
      <rPr>
        <sz val="7"/>
        <rFont val="Calibri"/>
        <family val="2"/>
      </rPr>
      <t>TAMPA CONCRETO PREMOLDADO FCK=15,0 MPA E=10 CM</t>
    </r>
  </si>
  <si>
    <r>
      <rPr>
        <b/>
        <sz val="7"/>
        <rFont val="Arial"/>
        <family val="2"/>
      </rPr>
      <t>VALOR ENCARGOS (116.68%):</t>
    </r>
  </si>
  <si>
    <r>
      <rPr>
        <b/>
        <sz val="8"/>
        <rFont val="Arial"/>
        <family val="2"/>
      </rPr>
      <t>4.10. I06527 - Eletroduto corrugado flexivel Ø 3" em PEAD, tipo Kanaduto/SW (Kanaflex ou similar) (m)</t>
    </r>
  </si>
  <si>
    <r>
      <rPr>
        <b/>
        <sz val="8"/>
        <rFont val="Arial"/>
        <family val="2"/>
      </rPr>
      <t>4.11. S90093S - Escavação mecanizada de vala com prof. maior que 1,5 m até 3,0 m (média entre montante e jusante/uma composição por trecho), com escavadeira hidráulica (0,8 m3/111 hp), larg. de 1,5 m a 2,5 m, em solo de 1a categoria, locais com baixo nível de interf (m3)</t>
    </r>
  </si>
  <si>
    <r>
      <rPr>
        <sz val="7"/>
        <rFont val="Calibri"/>
        <family val="2"/>
      </rPr>
      <t>S05631S</t>
    </r>
  </si>
  <si>
    <r>
      <rPr>
        <sz val="7"/>
        <rFont val="Calibri"/>
        <family val="2"/>
      </rPr>
      <t>Escavadeira hidráulica sobre esteiras, caçamba 0,80 m3, peso operacional 17 t, potencia bruta 111 hp - chp diurno. af_06/2014</t>
    </r>
  </si>
  <si>
    <r>
      <rPr>
        <sz val="7"/>
        <rFont val="Calibri"/>
        <family val="2"/>
      </rPr>
      <t>S05632S</t>
    </r>
  </si>
  <si>
    <r>
      <rPr>
        <sz val="7"/>
        <rFont val="Calibri"/>
        <family val="2"/>
      </rPr>
      <t>Escavadeira hidráulica sobre esteiras, caçamba 0,80 m3, peso operacional 17 t, potencia bruta 111 hp - chi diurno. af_06/2014</t>
    </r>
  </si>
  <si>
    <r>
      <rPr>
        <sz val="7"/>
        <rFont val="Calibri"/>
        <family val="2"/>
      </rPr>
      <t>S88316S</t>
    </r>
  </si>
  <si>
    <r>
      <rPr>
        <sz val="7"/>
        <rFont val="Calibri"/>
        <family val="2"/>
      </rPr>
      <t>Servente com encargos complementares</t>
    </r>
  </si>
  <si>
    <r>
      <rPr>
        <b/>
        <sz val="8"/>
        <rFont val="Arial"/>
        <family val="2"/>
      </rPr>
      <t>4.12. S93372S - Reaterro mecanizado de vala com escavadeira hidráulica (capacidade da caçamba: 0,8 m³ / potência: 111 hp), largura até 1,5 m, profundidade de 4,5 a 6,0 m, com solo de 1ª categoria em locais com baixo nível de interferência. af_04/2016 (m3)</t>
    </r>
  </si>
  <si>
    <r>
      <rPr>
        <sz val="7"/>
        <rFont val="Calibri"/>
        <family val="2"/>
      </rPr>
      <t>S91533S</t>
    </r>
  </si>
  <si>
    <r>
      <rPr>
        <sz val="7"/>
        <rFont val="Calibri"/>
        <family val="2"/>
      </rPr>
      <t>Compactador de solos de percussão (soquete) com motor a gasolina 4 tempos, potência 4 cv - chp diurno. af_08/2015</t>
    </r>
  </si>
  <si>
    <r>
      <rPr>
        <sz val="7"/>
        <rFont val="Calibri"/>
        <family val="2"/>
      </rPr>
      <t>S91534S</t>
    </r>
  </si>
  <si>
    <r>
      <rPr>
        <sz val="7"/>
        <rFont val="Calibri"/>
        <family val="2"/>
      </rPr>
      <t>Compactador de solos de percussão (soquete) com motor a gasolina 4 tempos, potência 4 cv - chi diurno. af_08/2015</t>
    </r>
  </si>
  <si>
    <r>
      <rPr>
        <sz val="7"/>
        <rFont val="Calibri"/>
        <family val="2"/>
      </rPr>
      <t>S95606S</t>
    </r>
  </si>
  <si>
    <r>
      <rPr>
        <sz val="7"/>
        <rFont val="Calibri"/>
        <family val="2"/>
      </rPr>
      <t>Umidificação de material para valas com caminhão pipa 10000l. af_11/2016</t>
    </r>
  </si>
  <si>
    <r>
      <rPr>
        <b/>
        <sz val="8"/>
        <rFont val="Arial"/>
        <family val="2"/>
      </rPr>
      <t>4.13. IP 10.30.0150 (/) - Conector de parafuso fendido (Split-Bolt) em liga de cobre. Fornecimento e instalacao. (un)</t>
    </r>
  </si>
  <si>
    <r>
      <rPr>
        <sz val="7"/>
        <rFont val="Calibri"/>
        <family val="2"/>
      </rPr>
      <t>MAT038550</t>
    </r>
  </si>
  <si>
    <r>
      <rPr>
        <sz val="7"/>
        <rFont val="Calibri"/>
        <family val="2"/>
      </rPr>
      <t>Conector de parafuso fendido, KS-17, Burndy ou similar</t>
    </r>
  </si>
  <si>
    <r>
      <rPr>
        <b/>
        <sz val="8"/>
        <rFont val="Arial"/>
        <family val="2"/>
      </rPr>
      <t>4.14. 078402 - ISOLAMENTO DE CABOS E TERMINAIS COM PASTA DE SILICONE (UN)</t>
    </r>
  </si>
  <si>
    <r>
      <rPr>
        <sz val="7"/>
        <rFont val="Calibri"/>
        <family val="2"/>
      </rPr>
      <t>I099250</t>
    </r>
  </si>
  <si>
    <r>
      <rPr>
        <sz val="7"/>
        <rFont val="Calibri"/>
        <family val="2"/>
      </rPr>
      <t>I010140</t>
    </r>
  </si>
  <si>
    <r>
      <rPr>
        <sz val="7"/>
        <rFont val="Calibri"/>
        <family val="2"/>
      </rPr>
      <t>SILICONE REPELENTE AGUA SUVINIL 5L</t>
    </r>
  </si>
  <si>
    <r>
      <rPr>
        <sz val="7"/>
        <rFont val="Calibri"/>
        <family val="2"/>
      </rPr>
      <t>LT</t>
    </r>
  </si>
  <si>
    <r>
      <rPr>
        <b/>
        <sz val="8"/>
        <rFont val="Arial"/>
        <family val="2"/>
      </rPr>
      <t>4.15. 72124 - IMPERMEABILIZACAO DE SUPERFICIE COM MASTIQUE ELASTICO A BASE DE SILICONE, POR VOLUME. (DM3)</t>
    </r>
  </si>
  <si>
    <r>
      <rPr>
        <sz val="7"/>
        <rFont val="Calibri"/>
        <family val="2"/>
      </rPr>
      <t>00000142</t>
    </r>
  </si>
  <si>
    <r>
      <rPr>
        <sz val="7"/>
        <rFont val="Calibri"/>
        <family val="2"/>
      </rPr>
      <t>SELANTE ELASTICO MONOCOMPONENTE A BASE DE POLIURETANO PARA JUNTAS DIVERSAS</t>
    </r>
  </si>
  <si>
    <r>
      <rPr>
        <sz val="7"/>
        <rFont val="Calibri"/>
        <family val="2"/>
      </rPr>
      <t>310ML</t>
    </r>
  </si>
  <si>
    <r>
      <rPr>
        <sz val="7"/>
        <rFont val="Calibri"/>
        <family val="2"/>
      </rPr>
      <t>88270</t>
    </r>
  </si>
  <si>
    <r>
      <rPr>
        <sz val="7"/>
        <rFont val="Calibri"/>
        <family val="2"/>
      </rPr>
      <t>IMPERMEABILIZADOR COM ENCARGOS COMPLEMENTARES</t>
    </r>
  </si>
  <si>
    <r>
      <rPr>
        <b/>
        <sz val="8"/>
        <rFont val="Arial"/>
        <family val="2"/>
      </rPr>
      <t>4.16. PLEO-173360 - PLACAS ACRILICAS (Perigo de Choque Elétrico) (UN)</t>
    </r>
  </si>
  <si>
    <r>
      <rPr>
        <b/>
        <sz val="8"/>
        <rFont val="Arial"/>
        <family val="2"/>
      </rPr>
      <t>4.17. S03996 - Terminal de compressão para cabo de 95 mm2 - Fornecimento (Un)</t>
    </r>
  </si>
  <si>
    <r>
      <rPr>
        <sz val="7"/>
        <rFont val="Calibri"/>
        <family val="2"/>
      </rPr>
      <t>I01580S</t>
    </r>
  </si>
  <si>
    <r>
      <rPr>
        <sz val="7"/>
        <rFont val="Calibri"/>
        <family val="2"/>
      </rPr>
      <t>Terminal a compressao em cobre estanhado para cabo 95 mm2, 1 furo e 1 compressao, para parafuso de fixacao m12</t>
    </r>
  </si>
  <si>
    <r>
      <rPr>
        <b/>
        <sz val="8"/>
        <rFont val="Arial"/>
        <family val="2"/>
      </rPr>
      <t>4.18. S07923 - Terminal de compressão para cabo de 50 mm2 - fornecimento e instalação (un)</t>
    </r>
  </si>
  <si>
    <r>
      <rPr>
        <sz val="7"/>
        <rFont val="Calibri"/>
        <family val="2"/>
      </rPr>
      <t>I01578S</t>
    </r>
  </si>
  <si>
    <r>
      <rPr>
        <sz val="7"/>
        <rFont val="Calibri"/>
        <family val="2"/>
      </rPr>
      <t>Terminal a compressao em cobre estanhado para cabo 50 mm2, 1 furo e 1 compressao, para parafuso de fixacao m8</t>
    </r>
  </si>
  <si>
    <r>
      <rPr>
        <sz val="7"/>
        <rFont val="Calibri"/>
        <family val="2"/>
      </rPr>
      <t>I07880</t>
    </r>
  </si>
  <si>
    <r>
      <rPr>
        <sz val="7"/>
        <rFont val="Calibri"/>
        <family val="2"/>
      </rPr>
      <t>Alicate de compressão para terminais de compressão de cabos com seção até 120mm2</t>
    </r>
  </si>
  <si>
    <r>
      <rPr>
        <b/>
        <sz val="8"/>
        <rFont val="Arial"/>
        <family val="2"/>
      </rPr>
      <t>4.19. PLEO-173205 - TERMINAL TIPO OLHAL C/SOLDA (UN)</t>
    </r>
  </si>
  <si>
    <r>
      <rPr>
        <b/>
        <sz val="8"/>
        <rFont val="Arial"/>
        <family val="2"/>
      </rPr>
      <t>4.20. 170415 - Mureta de mediçao em alv.c/laje em conc.(c=2.20/l=0.50/h=2.0m)  (UN)</t>
    </r>
  </si>
  <si>
    <r>
      <rPr>
        <sz val="7"/>
        <rFont val="Calibri"/>
        <family val="2"/>
      </rPr>
      <t>030010</t>
    </r>
  </si>
  <si>
    <r>
      <rPr>
        <sz val="7"/>
        <rFont val="Calibri"/>
        <family val="2"/>
      </rPr>
      <t xml:space="preserve">Escavação manual ate 1.50m de profundidade </t>
    </r>
  </si>
  <si>
    <r>
      <rPr>
        <sz val="7"/>
        <rFont val="Calibri"/>
        <family val="2"/>
      </rPr>
      <t>040025</t>
    </r>
  </si>
  <si>
    <r>
      <rPr>
        <sz val="7"/>
        <rFont val="Calibri"/>
        <family val="2"/>
      </rPr>
      <t xml:space="preserve">Fundação corrida/bloco c/pedra preta arg.no traço 1:8 </t>
    </r>
  </si>
  <si>
    <r>
      <rPr>
        <sz val="7"/>
        <rFont val="Calibri"/>
        <family val="2"/>
      </rPr>
      <t>040026</t>
    </r>
  </si>
  <si>
    <r>
      <rPr>
        <sz val="7"/>
        <rFont val="Calibri"/>
        <family val="2"/>
      </rPr>
      <t xml:space="preserve">Baldrame em conc.ciclópico c/pedra preta incl.forma </t>
    </r>
  </si>
  <si>
    <r>
      <rPr>
        <sz val="7"/>
        <rFont val="Calibri"/>
        <family val="2"/>
      </rPr>
      <t>050267</t>
    </r>
  </si>
  <si>
    <r>
      <rPr>
        <sz val="7"/>
        <rFont val="Calibri"/>
        <family val="2"/>
      </rPr>
      <t xml:space="preserve">Concreto armado Fck=18 MPA c/ forma mad. branca </t>
    </r>
  </si>
  <si>
    <r>
      <rPr>
        <sz val="7"/>
        <rFont val="Calibri"/>
        <family val="2"/>
      </rPr>
      <t>060045</t>
    </r>
  </si>
  <si>
    <r>
      <rPr>
        <sz val="7"/>
        <rFont val="Calibri"/>
        <family val="2"/>
      </rPr>
      <t xml:space="preserve">Alvenaria tijolo de barro a singelo </t>
    </r>
  </si>
  <si>
    <r>
      <rPr>
        <sz val="7"/>
        <rFont val="Calibri"/>
        <family val="2"/>
      </rPr>
      <t>080151</t>
    </r>
  </si>
  <si>
    <r>
      <rPr>
        <sz val="7"/>
        <rFont val="Calibri"/>
        <family val="2"/>
      </rPr>
      <t xml:space="preserve">Impermeabilização de lajes e calhas (Igolflex+Sika1) </t>
    </r>
  </si>
  <si>
    <r>
      <rPr>
        <sz val="7"/>
        <rFont val="Calibri"/>
        <family val="2"/>
      </rPr>
      <t>110143</t>
    </r>
  </si>
  <si>
    <r>
      <rPr>
        <sz val="7"/>
        <rFont val="Calibri"/>
        <family val="2"/>
      </rPr>
      <t xml:space="preserve">Chapisco de cimento e areia no traço 1:3 </t>
    </r>
  </si>
  <si>
    <r>
      <rPr>
        <sz val="7"/>
        <rFont val="Calibri"/>
        <family val="2"/>
      </rPr>
      <t>110763</t>
    </r>
  </si>
  <si>
    <r>
      <rPr>
        <sz val="7"/>
        <rFont val="Calibri"/>
        <family val="2"/>
      </rPr>
      <t xml:space="preserve">Reboco com argamassa 1:6:Adit. Plast. </t>
    </r>
  </si>
  <si>
    <r>
      <rPr>
        <sz val="7"/>
        <rFont val="Calibri"/>
        <family val="2"/>
      </rPr>
      <t>130111</t>
    </r>
  </si>
  <si>
    <r>
      <rPr>
        <sz val="7"/>
        <rFont val="Calibri"/>
        <family val="2"/>
      </rPr>
      <t xml:space="preserve">Camada impermeabilizadora e=10cm c/pedra preta (incl. Sika 1) </t>
    </r>
  </si>
  <si>
    <r>
      <rPr>
        <sz val="7"/>
        <rFont val="Calibri"/>
        <family val="2"/>
      </rPr>
      <t>130113</t>
    </r>
  </si>
  <si>
    <r>
      <rPr>
        <sz val="7"/>
        <rFont val="Calibri"/>
        <family val="2"/>
      </rPr>
      <t xml:space="preserve">Cimentado liso e=2cm traço 1:3 </t>
    </r>
  </si>
  <si>
    <r>
      <rPr>
        <sz val="7"/>
        <rFont val="Calibri"/>
        <family val="2"/>
      </rPr>
      <t>150654</t>
    </r>
  </si>
  <si>
    <r>
      <rPr>
        <sz val="7"/>
        <rFont val="Calibri"/>
        <family val="2"/>
      </rPr>
      <t xml:space="preserve">PVA sobre muro </t>
    </r>
  </si>
  <si>
    <r>
      <rPr>
        <b/>
        <sz val="8"/>
        <rFont val="Arial"/>
        <family val="2"/>
      </rPr>
      <t>5.1. 88264 - ELETRICISTA COM ENCARGOS COMPLEMENTARES (H)</t>
    </r>
  </si>
  <si>
    <r>
      <rPr>
        <sz val="7"/>
        <rFont val="Calibri"/>
        <family val="2"/>
      </rPr>
      <t>00037370</t>
    </r>
  </si>
  <si>
    <r>
      <rPr>
        <sz val="7"/>
        <rFont val="Calibri"/>
        <family val="2"/>
      </rPr>
      <t>ALIMENTACAO - HORISTA (COLETADO CAIXA)</t>
    </r>
  </si>
  <si>
    <r>
      <rPr>
        <sz val="7"/>
        <rFont val="Calibri"/>
        <family val="2"/>
      </rPr>
      <t>00037371</t>
    </r>
  </si>
  <si>
    <r>
      <rPr>
        <sz val="7"/>
        <rFont val="Calibri"/>
        <family val="2"/>
      </rPr>
      <t>TRANSPORTE - HORISTA (COLETADO CAIXA)</t>
    </r>
  </si>
  <si>
    <r>
      <rPr>
        <sz val="7"/>
        <rFont val="Calibri"/>
        <family val="2"/>
      </rPr>
      <t>00037372</t>
    </r>
  </si>
  <si>
    <r>
      <rPr>
        <sz val="7"/>
        <rFont val="Calibri"/>
        <family val="2"/>
      </rPr>
      <t>EXAMES - HORISTA (COLETADO CAIXA)</t>
    </r>
  </si>
  <si>
    <r>
      <rPr>
        <sz val="7"/>
        <rFont val="Calibri"/>
        <family val="2"/>
      </rPr>
      <t>00037373</t>
    </r>
  </si>
  <si>
    <r>
      <rPr>
        <sz val="7"/>
        <rFont val="Calibri"/>
        <family val="2"/>
      </rPr>
      <t>SEGURO - HORISTA (COLETADO CAIXA)</t>
    </r>
  </si>
  <si>
    <r>
      <rPr>
        <sz val="7"/>
        <rFont val="Calibri"/>
        <family val="2"/>
      </rPr>
      <t>00002436</t>
    </r>
  </si>
  <si>
    <r>
      <rPr>
        <sz val="7"/>
        <rFont val="Calibri"/>
        <family val="2"/>
      </rPr>
      <t>00043460</t>
    </r>
  </si>
  <si>
    <r>
      <rPr>
        <sz val="7"/>
        <rFont val="Calibri"/>
        <family val="2"/>
      </rPr>
      <t>FERRAMENTAS - FAMILIA ELETRICISTA - HORISTA (ENCARGOS COMPLEMENTARES - COLETADO CAIXA)</t>
    </r>
  </si>
  <si>
    <r>
      <rPr>
        <sz val="7"/>
        <rFont val="Calibri"/>
        <family val="2"/>
      </rPr>
      <t>00043484</t>
    </r>
  </si>
  <si>
    <r>
      <rPr>
        <sz val="7"/>
        <rFont val="Calibri"/>
        <family val="2"/>
      </rPr>
      <t>EPI - FAMILIA ELETRICISTA - HORISTA (ENCARGOS COMPLEMENTARES - COLETADO CAIXA)</t>
    </r>
  </si>
  <si>
    <r>
      <rPr>
        <sz val="7"/>
        <rFont val="Calibri"/>
        <family val="2"/>
      </rPr>
      <t>95332</t>
    </r>
  </si>
  <si>
    <r>
      <rPr>
        <sz val="7"/>
        <rFont val="Calibri"/>
        <family val="2"/>
      </rPr>
      <t>CURSO DE CAPACITAÇÃO PARA ELETRICISTA (ENCARGOS COMPLEMENTARES) - HORISTA</t>
    </r>
  </si>
  <si>
    <r>
      <rPr>
        <b/>
        <sz val="8"/>
        <rFont val="Arial"/>
        <family val="2"/>
      </rPr>
      <t>5.2. 00000247 - AJUDANTE DE ELETRICISTA (H)</t>
    </r>
  </si>
  <si>
    <r>
      <rPr>
        <b/>
        <sz val="8"/>
        <rFont val="Arial"/>
        <family val="2"/>
      </rPr>
      <t>5.3. S02990 - Mão-de-obra para implantação de transformador trifásico de 15 a 112,5kva (un)</t>
    </r>
  </si>
  <si>
    <r>
      <rPr>
        <sz val="7"/>
        <rFont val="Calibri"/>
        <family val="2"/>
      </rPr>
      <t>I00055</t>
    </r>
  </si>
  <si>
    <r>
      <rPr>
        <sz val="7"/>
        <rFont val="Calibri"/>
        <family val="2"/>
      </rPr>
      <t>Unidade de Serviço padrao Energisa</t>
    </r>
  </si>
  <si>
    <r>
      <rPr>
        <sz val="7"/>
        <rFont val="Calibri"/>
        <family val="2"/>
      </rPr>
      <t>us</t>
    </r>
  </si>
  <si>
    <r>
      <rPr>
        <b/>
        <sz val="8"/>
        <rFont val="Arial"/>
        <family val="2"/>
      </rPr>
      <t>PLEO-173360 - PLACAS ACRILICAS (UN)</t>
    </r>
  </si>
  <si>
    <r>
      <rPr>
        <b/>
        <sz val="8"/>
        <rFont val="Arial"/>
        <family val="2"/>
      </rPr>
      <t>PLEO-173205 - TERMINAL TIPO OLHAL C/SOLDA (UN)</t>
    </r>
  </si>
  <si>
    <r>
      <rPr>
        <b/>
        <sz val="8"/>
        <rFont val="Arial"/>
        <family val="2"/>
      </rPr>
      <t>88262 - CARPINTEIRO DE FORMAS COM ENCARGOS COMPLEMENTARES (H)</t>
    </r>
  </si>
  <si>
    <r>
      <rPr>
        <sz val="7"/>
        <rFont val="Calibri"/>
        <family val="2"/>
      </rPr>
      <t>00001213</t>
    </r>
  </si>
  <si>
    <r>
      <rPr>
        <sz val="7"/>
        <rFont val="Calibri"/>
        <family val="2"/>
      </rPr>
      <t>CARPINTEIRO DE FORMAS</t>
    </r>
  </si>
  <si>
    <r>
      <rPr>
        <sz val="7"/>
        <rFont val="Calibri"/>
        <family val="2"/>
      </rPr>
      <t>00043459</t>
    </r>
  </si>
  <si>
    <r>
      <rPr>
        <sz val="7"/>
        <rFont val="Calibri"/>
        <family val="2"/>
      </rPr>
      <t>FERRAMENTAS - FAMILIA CARPINTEIRO DE FORMAS - HORISTA (ENCARGOS COMPLEMENTARES - COLETADO CAIXA)</t>
    </r>
  </si>
  <si>
    <r>
      <rPr>
        <sz val="7"/>
        <rFont val="Calibri"/>
        <family val="2"/>
      </rPr>
      <t>00043483</t>
    </r>
  </si>
  <si>
    <r>
      <rPr>
        <sz val="7"/>
        <rFont val="Calibri"/>
        <family val="2"/>
      </rPr>
      <t>EPI - FAMILIA CARPINTEIRO DE FORMAS - HORISTA (ENCARGOS COMPLEMENTARES - COLETADO CAIXA)</t>
    </r>
  </si>
  <si>
    <r>
      <rPr>
        <sz val="7"/>
        <rFont val="Calibri"/>
        <family val="2"/>
      </rPr>
      <t>95330</t>
    </r>
  </si>
  <si>
    <r>
      <rPr>
        <sz val="7"/>
        <rFont val="Calibri"/>
        <family val="2"/>
      </rPr>
      <t>CURSO DE CAPACITAÇÃO PARA CARPINTEIRO DE FÔRMAS (ENCARGOS COMPLEMENTARES) - HORISTA</t>
    </r>
  </si>
  <si>
    <r>
      <rPr>
        <b/>
        <sz val="8"/>
        <rFont val="Arial"/>
        <family val="2"/>
      </rPr>
      <t>95330 - CURSO DE CAPACITAÇÃO PARA CARPINTEIRO DE FÔRMAS (ENCARGOS COMPLEMENTARES) - HORISTA (H)</t>
    </r>
  </si>
  <si>
    <r>
      <rPr>
        <b/>
        <sz val="8"/>
        <rFont val="Arial"/>
        <family val="2"/>
      </rPr>
      <t>88316 - SERVENTE COM ENCARGOS COMPLEMENTARES (H)</t>
    </r>
  </si>
  <si>
    <r>
      <rPr>
        <sz val="7"/>
        <rFont val="Calibri"/>
        <family val="2"/>
      </rPr>
      <t>00006111</t>
    </r>
  </si>
  <si>
    <r>
      <rPr>
        <sz val="7"/>
        <rFont val="Calibri"/>
        <family val="2"/>
      </rPr>
      <t>SERVENTE DE OBRAS</t>
    </r>
  </si>
  <si>
    <r>
      <rPr>
        <sz val="7"/>
        <rFont val="Calibri"/>
        <family val="2"/>
      </rPr>
      <t>00043467</t>
    </r>
  </si>
  <si>
    <r>
      <rPr>
        <sz val="7"/>
        <rFont val="Calibri"/>
        <family val="2"/>
      </rPr>
      <t>FERRAMENTAS - FAMILIA SERVENTE - HORISTA (ENCARGOS COMPLEMENTARES - COLETADO CAIXA)</t>
    </r>
  </si>
  <si>
    <r>
      <rPr>
        <sz val="7"/>
        <rFont val="Calibri"/>
        <family val="2"/>
      </rPr>
      <t>00043491</t>
    </r>
  </si>
  <si>
    <r>
      <rPr>
        <sz val="7"/>
        <rFont val="Calibri"/>
        <family val="2"/>
      </rPr>
      <t>EPI - FAMILIA SERVENTE - HORISTA (ENCARGOS COMPLEMENTARES - COLETADO CAIXA)</t>
    </r>
  </si>
  <si>
    <r>
      <rPr>
        <sz val="7"/>
        <rFont val="Calibri"/>
        <family val="2"/>
      </rPr>
      <t>95378</t>
    </r>
  </si>
  <si>
    <r>
      <rPr>
        <sz val="7"/>
        <rFont val="Calibri"/>
        <family val="2"/>
      </rPr>
      <t>CURSO DE CAPACITAÇÃO PARA SERVENTE (ENCARGOS COMPLEMENTARES) - HORISTA</t>
    </r>
  </si>
  <si>
    <r>
      <rPr>
        <b/>
        <sz val="8"/>
        <rFont val="Arial"/>
        <family val="2"/>
      </rPr>
      <t>95378 - CURSO DE CAPACITAÇÃO PARA SERVENTE (ENCARGOS COMPLEMENTARES) - HORISTA (H)</t>
    </r>
  </si>
  <si>
    <r>
      <rPr>
        <b/>
        <sz val="8"/>
        <rFont val="Arial"/>
        <family val="2"/>
      </rPr>
      <t>94962 - CONCRETO MAGRO PARA LASTRO, TRAÇO 1:4,5:4,5 (CIMENTO/ AREIA MÉDIA/ BRITA 1)  - PREPARO MECÂNICO COM BETONEIRA 400 L. AF_07/2016 (M3)</t>
    </r>
  </si>
  <si>
    <r>
      <rPr>
        <sz val="7"/>
        <rFont val="Calibri"/>
        <family val="2"/>
      </rPr>
      <t>00000370</t>
    </r>
  </si>
  <si>
    <r>
      <rPr>
        <sz val="7"/>
        <rFont val="Calibri"/>
        <family val="2"/>
      </rPr>
      <t>AREIA MEDIA - POSTO JAZIDA/FORNECEDOR (RETIRADO NA JAZIDA, SEM TRANSPORTE)</t>
    </r>
  </si>
  <si>
    <r>
      <rPr>
        <sz val="7"/>
        <rFont val="Calibri"/>
        <family val="2"/>
      </rPr>
      <t>00001379</t>
    </r>
  </si>
  <si>
    <r>
      <rPr>
        <sz val="7"/>
        <rFont val="Calibri"/>
        <family val="2"/>
      </rPr>
      <t>CIMENTO PORTLAND COMPOSTO CP II-32</t>
    </r>
  </si>
  <si>
    <r>
      <rPr>
        <sz val="7"/>
        <rFont val="Calibri"/>
        <family val="2"/>
      </rPr>
      <t>00004721</t>
    </r>
  </si>
  <si>
    <r>
      <rPr>
        <sz val="7"/>
        <rFont val="Calibri"/>
        <family val="2"/>
      </rPr>
      <t>PEDRA BRITADA N. 1 (9,5 a 19 MM) POSTO PEDREIRA/FORNECEDOR, SEM FRETE</t>
    </r>
  </si>
  <si>
    <r>
      <rPr>
        <sz val="7"/>
        <rFont val="Calibri"/>
        <family val="2"/>
      </rPr>
      <t>88377</t>
    </r>
  </si>
  <si>
    <r>
      <rPr>
        <sz val="7"/>
        <rFont val="Calibri"/>
        <family val="2"/>
      </rPr>
      <t>OPERADOR DE BETONEIRA ESTACIONÁRIA/MISTURADOR COM ENCARGOS COMPLEMENTARES</t>
    </r>
  </si>
  <si>
    <r>
      <rPr>
        <sz val="7"/>
        <rFont val="Calibri"/>
        <family val="2"/>
      </rPr>
      <t>88830</t>
    </r>
  </si>
  <si>
    <r>
      <rPr>
        <sz val="7"/>
        <rFont val="Calibri"/>
        <family val="2"/>
      </rPr>
      <t>BETONEIRA CAPACIDADE NOMINAL DE 400 L, CAPACIDADE DE MISTURA 280 L, MOTOR ELÉTRICO TRIFÁSICO POTÊNCIA DE 2 CV, SEM CARREGADOR - CHP DIURNO. AF_10/2014</t>
    </r>
  </si>
  <si>
    <r>
      <rPr>
        <sz val="7"/>
        <rFont val="Calibri"/>
        <family val="2"/>
      </rPr>
      <t>88831</t>
    </r>
  </si>
  <si>
    <r>
      <rPr>
        <sz val="7"/>
        <rFont val="Calibri"/>
        <family val="2"/>
      </rPr>
      <t>BETONEIRA CAPACIDADE NOMINAL DE 400 L, CAPACIDADE DE MISTURA 280 L, MOTOR ELÉTRICO TRIFÁSICO POTÊNCIA DE 2 CV, SEM CARREGADOR - CHI DIURNO. AF_10/2014</t>
    </r>
  </si>
  <si>
    <r>
      <rPr>
        <sz val="7"/>
        <rFont val="Calibri"/>
        <family val="2"/>
      </rPr>
      <t>CHI</t>
    </r>
  </si>
  <si>
    <r>
      <rPr>
        <b/>
        <sz val="8"/>
        <rFont val="Arial"/>
        <family val="2"/>
      </rPr>
      <t>88377 - OPERADOR DE BETONEIRA ESTACIONÁRIA/MISTURADOR COM ENCARGOS COMPLEMENTARES (H)</t>
    </r>
  </si>
  <si>
    <r>
      <rPr>
        <sz val="7"/>
        <rFont val="Calibri"/>
        <family val="2"/>
      </rPr>
      <t>00037666</t>
    </r>
  </si>
  <si>
    <r>
      <rPr>
        <sz val="7"/>
        <rFont val="Calibri"/>
        <family val="2"/>
      </rPr>
      <t>OPERADOR DE BETONEIRA ESTACIONARIA/MISTURADOR</t>
    </r>
  </si>
  <si>
    <r>
      <rPr>
        <sz val="7"/>
        <rFont val="Calibri"/>
        <family val="2"/>
      </rPr>
      <t>00043464</t>
    </r>
  </si>
  <si>
    <r>
      <rPr>
        <sz val="7"/>
        <rFont val="Calibri"/>
        <family val="2"/>
      </rPr>
      <t>FERRAMENTAS - FAMILIA OPERADOR ESCAVADEIRA - HORISTA (ENCARGOS COMPLEMENTARES - COLETADO CAIXA)</t>
    </r>
  </si>
  <si>
    <r>
      <rPr>
        <sz val="7"/>
        <rFont val="Calibri"/>
        <family val="2"/>
      </rPr>
      <t>00043488</t>
    </r>
  </si>
  <si>
    <r>
      <rPr>
        <sz val="7"/>
        <rFont val="Calibri"/>
        <family val="2"/>
      </rPr>
      <t>EPI - FAMILIA OPERADOR ESCAVADEIRA - HORISTA (ENCARGOS COMPLEMENTARES - COLETADO CAIXA)</t>
    </r>
  </si>
  <si>
    <r>
      <rPr>
        <sz val="7"/>
        <rFont val="Calibri"/>
        <family val="2"/>
      </rPr>
      <t>95389</t>
    </r>
  </si>
  <si>
    <r>
      <rPr>
        <sz val="7"/>
        <rFont val="Calibri"/>
        <family val="2"/>
      </rPr>
      <t>CURSO DE CAPACITAÇÃO PARA OPERADOR DE BETONEIRA ESTACIONÁRIA/MISTURADOR (ENCARGOS COMPLEMENTARES) - HORISTA</t>
    </r>
  </si>
  <si>
    <r>
      <rPr>
        <b/>
        <sz val="8"/>
        <rFont val="Arial"/>
        <family val="2"/>
      </rPr>
      <t>95389 - CURSO DE CAPACITAÇÃO PARA OPERADOR DE BETONEIRA ESTACIONÁRIA/MISTURADOR (ENCARGOS COMPLEMENTARES) - HORISTA (H)</t>
    </r>
  </si>
  <si>
    <r>
      <rPr>
        <b/>
        <sz val="8"/>
        <rFont val="Arial"/>
        <family val="2"/>
      </rPr>
      <t>88830 - BETONEIRA CAPACIDADE NOMINAL DE 400 L, CAPACIDADE DE MISTURA 280 L, MOTOR ELÉTRICO TRIFÁSICO POTÊNCIA DE 2 CV, SEM CARREGADOR - CHP DIURNO. AF_10/2014 (CHP)</t>
    </r>
  </si>
  <si>
    <r>
      <rPr>
        <sz val="7"/>
        <rFont val="Calibri"/>
        <family val="2"/>
      </rPr>
      <t>88826</t>
    </r>
  </si>
  <si>
    <r>
      <rPr>
        <sz val="7"/>
        <rFont val="Calibri"/>
        <family val="2"/>
      </rPr>
      <t>BETONEIRA CAPACIDADE NOMINAL DE 400 L, CAPACIDADE DE MISTURA 280 L, MOTOR ELÉTRICO TRIFÁSICO POTÊNCIA DE 2 CV, SEM CARREGADOR - DEPRECIAÇÃO. AF_10/2014</t>
    </r>
  </si>
  <si>
    <r>
      <rPr>
        <sz val="7"/>
        <rFont val="Calibri"/>
        <family val="2"/>
      </rPr>
      <t>88827</t>
    </r>
  </si>
  <si>
    <r>
      <rPr>
        <sz val="7"/>
        <rFont val="Calibri"/>
        <family val="2"/>
      </rPr>
      <t>BETONEIRA CAPACIDADE NOMINAL DE 400 L, CAPACIDADE DE MISTURA 280 L, MOTOR ELÉTRICO TRIFÁSICO POTÊNCIA DE 2 CV, SEM CARREGADOR - JUROS. AF_10/2014</t>
    </r>
  </si>
  <si>
    <r>
      <rPr>
        <sz val="7"/>
        <rFont val="Calibri"/>
        <family val="2"/>
      </rPr>
      <t>88828</t>
    </r>
  </si>
  <si>
    <r>
      <rPr>
        <sz val="7"/>
        <rFont val="Calibri"/>
        <family val="2"/>
      </rPr>
      <t>BETONEIRA CAPACIDADE NOMINAL DE 400 L, CAPACIDADE DE MISTURA 280 L, MOTOR ELÉTRICO TRIFÁSICO POTÊNCIA DE 2 CV, SEM CARREGADOR - MANUTENÇÃO. AF_10/2014</t>
    </r>
  </si>
  <si>
    <r>
      <rPr>
        <sz val="7"/>
        <rFont val="Calibri"/>
        <family val="2"/>
      </rPr>
      <t>88829</t>
    </r>
  </si>
  <si>
    <r>
      <rPr>
        <sz val="7"/>
        <rFont val="Calibri"/>
        <family val="2"/>
      </rPr>
      <t>BETONEIRA CAPACIDADE NOMINAL DE 400 L, CAPACIDADE DE MISTURA 280 L, MOTOR ELÉTRICO TRIFÁSICO POTÊNCIA DE 2 CV, SEM CARREGADOR - MATERIAIS NA OPERAÇÃO. AF_10/2014</t>
    </r>
  </si>
  <si>
    <r>
      <rPr>
        <b/>
        <sz val="8"/>
        <rFont val="Arial"/>
        <family val="2"/>
      </rPr>
      <t>88826 - BETONEIRA CAPACIDADE NOMINAL DE 400 L, CAPACIDADE DE MISTURA 280 L, MOTOR ELÉTRICO TRIFÁSICO POTÊNCIA DE 2 CV, SEM CARREGADOR - DEPRECIAÇÃO. AF_10/2014 (H)</t>
    </r>
  </si>
  <si>
    <r>
      <rPr>
        <sz val="7"/>
        <rFont val="Calibri"/>
        <family val="2"/>
      </rPr>
      <t>00010535</t>
    </r>
  </si>
  <si>
    <r>
      <rPr>
        <sz val="7"/>
        <rFont val="Calibri"/>
        <family val="2"/>
      </rPr>
      <t>BETONEIRA CAPACIDADE NOMINAL 400 L, CAPACIDADE DE MISTURA  280 L, MOTOR ELETRICO TRIFASICO 220/380 V POTENCIA 2 CV, SEM CARREGADOR</t>
    </r>
  </si>
  <si>
    <r>
      <rPr>
        <b/>
        <sz val="8"/>
        <rFont val="Arial"/>
        <family val="2"/>
      </rPr>
      <t>88827 - BETONEIRA CAPACIDADE NOMINAL DE 400 L, CAPACIDADE DE MISTURA 280 L, MOTOR ELÉTRICO TRIFÁSICO POTÊNCIA DE 2 CV, SEM CARREGADOR - JUROS. AF_10/2014 (H)</t>
    </r>
  </si>
  <si>
    <r>
      <rPr>
        <b/>
        <sz val="8"/>
        <rFont val="Arial"/>
        <family val="2"/>
      </rPr>
      <t>88828 - BETONEIRA CAPACIDADE NOMINAL DE 400 L, CAPACIDADE DE MISTURA 280 L, MOTOR ELÉTRICO TRIFÁSICO POTÊNCIA DE 2 CV, SEM CARREGADOR - MANUTENÇÃO. AF_10/2014 (H)</t>
    </r>
  </si>
  <si>
    <r>
      <rPr>
        <b/>
        <sz val="8"/>
        <rFont val="Arial"/>
        <family val="2"/>
      </rPr>
      <t>88829 - BETONEIRA CAPACIDADE NOMINAL DE 400 L, CAPACIDADE DE MISTURA 280 L, MOTOR ELÉTRICO TRIFÁSICO POTÊNCIA DE 2 CV, SEM CARREGADOR - MATERIAIS NA OPERAÇÃO. AF_10/2014 (H)</t>
    </r>
  </si>
  <si>
    <r>
      <rPr>
        <sz val="7"/>
        <rFont val="Calibri"/>
        <family val="2"/>
      </rPr>
      <t>00002705</t>
    </r>
  </si>
  <si>
    <r>
      <rPr>
        <sz val="7"/>
        <rFont val="Calibri"/>
        <family val="2"/>
      </rPr>
      <t>ENERGIA ELETRICA ATE 2000 KWH INDUSTRIAL, SEM DEMANDA</t>
    </r>
  </si>
  <si>
    <r>
      <rPr>
        <sz val="7"/>
        <rFont val="Calibri"/>
        <family val="2"/>
      </rPr>
      <t>KW/H</t>
    </r>
  </si>
  <si>
    <r>
      <rPr>
        <b/>
        <sz val="8"/>
        <rFont val="Arial"/>
        <family val="2"/>
      </rPr>
      <t>88831 - BETONEIRA CAPACIDADE NOMINAL DE 400 L, CAPACIDADE DE MISTURA 280 L, MOTOR ELÉTRICO TRIFÁSICO POTÊNCIA DE 2 CV, SEM CARREGADOR - CHI DIURNO. AF_10/2014 (CHI)</t>
    </r>
  </si>
  <si>
    <r>
      <rPr>
        <b/>
        <sz val="8"/>
        <rFont val="Arial"/>
        <family val="2"/>
      </rPr>
      <t>5851 - TRATOR DE ESTEIRAS, POTÊNCIA 150 HP, PESO OPERACIONAL 16,7 T, COM RODA MOTRIZ ELEVADA E LÂMINA 3,18 M3 - CHP DIURNO. AF_06/2014 (CHP)</t>
    </r>
  </si>
  <si>
    <r>
      <rPr>
        <sz val="7"/>
        <rFont val="Calibri"/>
        <family val="2"/>
      </rPr>
      <t>5721</t>
    </r>
  </si>
  <si>
    <r>
      <rPr>
        <sz val="7"/>
        <rFont val="Calibri"/>
        <family val="2"/>
      </rPr>
      <t>TRATOR DE ESTEIRAS, POTÊNCIA 150 HP, PESO OPERACIONAL 16,7 T, COM RODA MOTRIZ ELEVADA E LÂMINA 3,18 M3 - MATERIAIS NA OPERAÇÃO. AF_06/2014</t>
    </r>
  </si>
  <si>
    <r>
      <rPr>
        <sz val="7"/>
        <rFont val="Calibri"/>
        <family val="2"/>
      </rPr>
      <t>53810</t>
    </r>
  </si>
  <si>
    <r>
      <rPr>
        <sz val="7"/>
        <rFont val="Calibri"/>
        <family val="2"/>
      </rPr>
      <t>TRATOR DE ESTEIRAS, POTÊNCIA 150 HP, PESO OPERACIONAL 16,7 T, COM RODA MOTRIZ ELEVADA E LÂMINA 3,18 M3 - MANUTENÇÃO. AF_06/2014</t>
    </r>
  </si>
  <si>
    <r>
      <rPr>
        <sz val="7"/>
        <rFont val="Calibri"/>
        <family val="2"/>
      </rPr>
      <t>88324</t>
    </r>
  </si>
  <si>
    <r>
      <rPr>
        <sz val="7"/>
        <rFont val="Calibri"/>
        <family val="2"/>
      </rPr>
      <t>TRATORISTA COM ENCARGOS COMPLEMENTARES</t>
    </r>
  </si>
  <si>
    <r>
      <rPr>
        <sz val="7"/>
        <rFont val="Calibri"/>
        <family val="2"/>
      </rPr>
      <t>89009</t>
    </r>
  </si>
  <si>
    <r>
      <rPr>
        <sz val="7"/>
        <rFont val="Calibri"/>
        <family val="2"/>
      </rPr>
      <t>TRATOR DE ESTEIRAS, POTÊNCIA 150 HP, PESO OPERACIONAL 16,7 T, COM RODA MOTRIZ ELEVADA E LÂMINA 3,18 M3 - DEPRECIAÇÃO. AF_06/2014</t>
    </r>
  </si>
  <si>
    <r>
      <rPr>
        <sz val="7"/>
        <rFont val="Calibri"/>
        <family val="2"/>
      </rPr>
      <t>89010</t>
    </r>
  </si>
  <si>
    <r>
      <rPr>
        <sz val="7"/>
        <rFont val="Calibri"/>
        <family val="2"/>
      </rPr>
      <t>TRATOR DE ESTEIRAS, POTÊNCIA 150 HP, PESO OPERACIONAL 16,7 T, COM RODA MOTRIZ ELEVADA E LÂMINA 3,18 M3 - JUROS. AF_06/2014</t>
    </r>
  </si>
  <si>
    <r>
      <rPr>
        <b/>
        <sz val="8"/>
        <rFont val="Arial"/>
        <family val="2"/>
      </rPr>
      <t>5721 - TRATOR DE ESTEIRAS, POTÊNCIA 150 HP, PESO OPERACIONAL 16,7 T, COM RODA MOTRIZ ELEVADA E LÂMINA 3,18 M3 - MATERIAIS NA OPERAÇÃO. AF_06/2014 (H)</t>
    </r>
  </si>
  <si>
    <r>
      <rPr>
        <sz val="7"/>
        <rFont val="Calibri"/>
        <family val="2"/>
      </rPr>
      <t>00004221</t>
    </r>
  </si>
  <si>
    <r>
      <rPr>
        <sz val="7"/>
        <rFont val="Calibri"/>
        <family val="2"/>
      </rPr>
      <t>OLEO DIESEL COMBUSTIVEL COMUM</t>
    </r>
  </si>
  <si>
    <r>
      <rPr>
        <sz val="7"/>
        <rFont val="Calibri"/>
        <family val="2"/>
      </rPr>
      <t>L</t>
    </r>
  </si>
  <si>
    <r>
      <rPr>
        <b/>
        <sz val="8"/>
        <rFont val="Arial"/>
        <family val="2"/>
      </rPr>
      <t>53810 - TRATOR DE ESTEIRAS, POTÊNCIA 150 HP, PESO OPERACIONAL 16,7 T, COM RODA MOTRIZ ELEVADA E LÂMINA 3,18 M3 - MANUTENÇÃO. AF_06/2014 (H)</t>
    </r>
  </si>
  <si>
    <r>
      <rPr>
        <sz val="7"/>
        <rFont val="Calibri"/>
        <family val="2"/>
      </rPr>
      <t>00007624</t>
    </r>
  </si>
  <si>
    <r>
      <rPr>
        <sz val="7"/>
        <rFont val="Calibri"/>
        <family val="2"/>
      </rPr>
      <t>TRATOR DE ESTEIRAS, POTENCIA DE 150 HP, PESO OPERACIONAL DE 16,7 T, COM RODA MOTRIZ ELEVADA E LAMINA COM CONTATO DE 3,18M3</t>
    </r>
  </si>
  <si>
    <r>
      <rPr>
        <b/>
        <sz val="8"/>
        <rFont val="Arial"/>
        <family val="2"/>
      </rPr>
      <t>88324 - TRATORISTA COM ENCARGOS COMPLEMENTARES (H)</t>
    </r>
  </si>
  <si>
    <r>
      <rPr>
        <sz val="7"/>
        <rFont val="Calibri"/>
        <family val="2"/>
      </rPr>
      <t>00004237</t>
    </r>
  </si>
  <si>
    <r>
      <rPr>
        <sz val="7"/>
        <rFont val="Calibri"/>
        <family val="2"/>
      </rPr>
      <t>OPERADOR DE TRATOR - EXCLUSIVE AGROPECUARIA</t>
    </r>
  </si>
  <si>
    <r>
      <rPr>
        <sz val="7"/>
        <rFont val="Calibri"/>
        <family val="2"/>
      </rPr>
      <t>95386</t>
    </r>
  </si>
  <si>
    <r>
      <rPr>
        <sz val="7"/>
        <rFont val="Calibri"/>
        <family val="2"/>
      </rPr>
      <t>CURSO DE CAPACITAÇÃO PARA TRATORISTA (ENCARGOS COMPLEMENTARES) - HORISTA</t>
    </r>
  </si>
  <si>
    <r>
      <rPr>
        <b/>
        <sz val="8"/>
        <rFont val="Arial"/>
        <family val="2"/>
      </rPr>
      <t>95386 - CURSO DE CAPACITAÇÃO PARA TRATORISTA (ENCARGOS COMPLEMENTARES) - HORISTA (H)</t>
    </r>
  </si>
  <si>
    <r>
      <rPr>
        <b/>
        <sz val="8"/>
        <rFont val="Arial"/>
        <family val="2"/>
      </rPr>
      <t>89009 - TRATOR DE ESTEIRAS, POTÊNCIA 150 HP, PESO OPERACIONAL 16,7 T, COM RODA MOTRIZ ELEVADA E LÂMINA 3,18 M3 - DEPRECIAÇÃO. AF_06/2014 (H)</t>
    </r>
  </si>
  <si>
    <r>
      <rPr>
        <b/>
        <sz val="8"/>
        <rFont val="Arial"/>
        <family val="2"/>
      </rPr>
      <t>89010 - TRATOR DE ESTEIRAS, POTÊNCIA 150 HP, PESO OPERACIONAL 16,7 T, COM RODA MOTRIZ ELEVADA E LÂMINA 3,18 M3 - JUROS. AF_06/2014 (H)</t>
    </r>
  </si>
  <si>
    <r>
      <rPr>
        <b/>
        <sz val="8"/>
        <rFont val="Arial"/>
        <family val="2"/>
      </rPr>
      <t>S88239S - Ajudante de carpinteiro com encargos complementares (h)</t>
    </r>
  </si>
  <si>
    <r>
      <rPr>
        <sz val="7"/>
        <rFont val="Calibri"/>
        <family val="2"/>
      </rPr>
      <t>I06117S</t>
    </r>
  </si>
  <si>
    <r>
      <rPr>
        <sz val="7"/>
        <rFont val="Calibri"/>
        <family val="2"/>
      </rPr>
      <t>Carpinteiro auxiliar</t>
    </r>
  </si>
  <si>
    <r>
      <rPr>
        <sz val="7"/>
        <rFont val="Calibri"/>
        <family val="2"/>
      </rPr>
      <t>I37370S</t>
    </r>
  </si>
  <si>
    <r>
      <rPr>
        <sz val="7"/>
        <rFont val="Calibri"/>
        <family val="2"/>
      </rPr>
      <t>Alimentacao - horista (coletado caixa)</t>
    </r>
  </si>
  <si>
    <r>
      <rPr>
        <sz val="7"/>
        <rFont val="Calibri"/>
        <family val="2"/>
      </rPr>
      <t>I37371S</t>
    </r>
  </si>
  <si>
    <r>
      <rPr>
        <sz val="7"/>
        <rFont val="Calibri"/>
        <family val="2"/>
      </rPr>
      <t>Transporte - horista (coletado caixa)</t>
    </r>
  </si>
  <si>
    <r>
      <rPr>
        <sz val="7"/>
        <rFont val="Calibri"/>
        <family val="2"/>
      </rPr>
      <t>I37372S</t>
    </r>
  </si>
  <si>
    <r>
      <rPr>
        <sz val="7"/>
        <rFont val="Calibri"/>
        <family val="2"/>
      </rPr>
      <t>Exames - horista (coletado caixa)</t>
    </r>
  </si>
  <si>
    <r>
      <rPr>
        <sz val="7"/>
        <rFont val="Calibri"/>
        <family val="2"/>
      </rPr>
      <t>I37373S</t>
    </r>
  </si>
  <si>
    <r>
      <rPr>
        <sz val="7"/>
        <rFont val="Calibri"/>
        <family val="2"/>
      </rPr>
      <t>Seguro - horista (coletado caixa)</t>
    </r>
  </si>
  <si>
    <r>
      <rPr>
        <sz val="7"/>
        <rFont val="Calibri"/>
        <family val="2"/>
      </rPr>
      <t>S88236S</t>
    </r>
  </si>
  <si>
    <r>
      <rPr>
        <sz val="7"/>
        <rFont val="Calibri"/>
        <family val="2"/>
      </rPr>
      <t>Ferramentas (encargos complementares) - horista</t>
    </r>
  </si>
  <si>
    <r>
      <rPr>
        <sz val="7"/>
        <rFont val="Calibri"/>
        <family val="2"/>
      </rPr>
      <t>S88237S</t>
    </r>
  </si>
  <si>
    <r>
      <rPr>
        <sz val="7"/>
        <rFont val="Calibri"/>
        <family val="2"/>
      </rPr>
      <t>Epi (encargos complementares) - horista</t>
    </r>
  </si>
  <si>
    <r>
      <rPr>
        <sz val="7"/>
        <rFont val="Calibri"/>
        <family val="2"/>
      </rPr>
      <t>S95309S</t>
    </r>
  </si>
  <si>
    <r>
      <rPr>
        <sz val="7"/>
        <rFont val="Calibri"/>
        <family val="2"/>
      </rPr>
      <t>Curso de capacitação para ajudante de carpinteiro (encargos complementares) - horista</t>
    </r>
  </si>
  <si>
    <r>
      <rPr>
        <b/>
        <sz val="8"/>
        <rFont val="Arial"/>
        <family val="2"/>
      </rPr>
      <t>S88236S - Ferramentas (encargos complementares) - horista (h)</t>
    </r>
  </si>
  <si>
    <r>
      <rPr>
        <sz val="7"/>
        <rFont val="Calibri"/>
        <family val="2"/>
      </rPr>
      <t>I11359S</t>
    </r>
  </si>
  <si>
    <r>
      <rPr>
        <sz val="7"/>
        <rFont val="Calibri"/>
        <family val="2"/>
      </rPr>
      <t>Esmerilhadeira angular eletrica, diametro do disco 7 '' (180 mm), rotacao 8500 rpm, potencia 2400 w</t>
    </r>
  </si>
  <si>
    <r>
      <rPr>
        <sz val="7"/>
        <rFont val="Calibri"/>
        <family val="2"/>
      </rPr>
      <t>I38412S</t>
    </r>
  </si>
  <si>
    <r>
      <rPr>
        <sz val="7"/>
        <rFont val="Calibri"/>
        <family val="2"/>
      </rPr>
      <t>Inversor de solda monofasico de 160 a, potencia de 5400 w, tensao de 220 v, turbo ventilado, protecao por fusivel termico, para eletrodos de 2,0 a 4,0 mm</t>
    </r>
  </si>
  <si>
    <r>
      <rPr>
        <sz val="7"/>
        <rFont val="Calibri"/>
        <family val="2"/>
      </rPr>
      <t>I38413S</t>
    </r>
  </si>
  <si>
    <r>
      <rPr>
        <sz val="7"/>
        <rFont val="Calibri"/>
        <family val="2"/>
      </rPr>
      <t>Lixadeira eletrica angular, para disco de 7 " (180 mm), potencia de 2.200 w, *5.000* rpm, 220 v</t>
    </r>
  </si>
  <si>
    <r>
      <rPr>
        <sz val="7"/>
        <rFont val="Calibri"/>
        <family val="2"/>
      </rPr>
      <t>I00010S</t>
    </r>
  </si>
  <si>
    <r>
      <rPr>
        <sz val="7"/>
        <rFont val="Calibri"/>
        <family val="2"/>
      </rPr>
      <t>Balde plastico capacidade *10* l</t>
    </r>
  </si>
  <si>
    <r>
      <rPr>
        <sz val="7"/>
        <rFont val="Calibri"/>
        <family val="2"/>
      </rPr>
      <t>I02711S</t>
    </r>
  </si>
  <si>
    <r>
      <rPr>
        <sz val="7"/>
        <rFont val="Calibri"/>
        <family val="2"/>
      </rPr>
      <t>Carrinho de mao de aco capacidade 50 a 60 l, pneu com camara</t>
    </r>
  </si>
  <si>
    <r>
      <rPr>
        <sz val="7"/>
        <rFont val="Calibri"/>
        <family val="2"/>
      </rPr>
      <t>I12815S</t>
    </r>
  </si>
  <si>
    <r>
      <rPr>
        <sz val="7"/>
        <rFont val="Calibri"/>
        <family val="2"/>
      </rPr>
      <t>Fita crepe rolo de 25 mm x 50 m</t>
    </r>
  </si>
  <si>
    <r>
      <rPr>
        <sz val="7"/>
        <rFont val="Calibri"/>
        <family val="2"/>
      </rPr>
      <t>I25966S</t>
    </r>
  </si>
  <si>
    <r>
      <rPr>
        <sz val="7"/>
        <rFont val="Calibri"/>
        <family val="2"/>
      </rPr>
      <t>Redutor tipo thinner para acabamento</t>
    </r>
  </si>
  <si>
    <r>
      <rPr>
        <sz val="7"/>
        <rFont val="Calibri"/>
        <family val="2"/>
      </rPr>
      <t>I38382S</t>
    </r>
  </si>
  <si>
    <r>
      <rPr>
        <sz val="7"/>
        <rFont val="Calibri"/>
        <family val="2"/>
      </rPr>
      <t>Linha de pedreiro lisa 100 m</t>
    </r>
  </si>
  <si>
    <r>
      <rPr>
        <sz val="7"/>
        <rFont val="Calibri"/>
        <family val="2"/>
      </rPr>
      <t>I38390S</t>
    </r>
  </si>
  <si>
    <r>
      <rPr>
        <sz val="7"/>
        <rFont val="Calibri"/>
        <family val="2"/>
      </rPr>
      <t>Rolo de la de carneiro 23 cm (sem cabo)</t>
    </r>
  </si>
  <si>
    <r>
      <rPr>
        <sz val="7"/>
        <rFont val="Calibri"/>
        <family val="2"/>
      </rPr>
      <t>I38393S</t>
    </r>
  </si>
  <si>
    <r>
      <rPr>
        <sz val="7"/>
        <rFont val="Calibri"/>
        <family val="2"/>
      </rPr>
      <t>Rolo de espuma poliester 23 cm (sem cabo)</t>
    </r>
  </si>
  <si>
    <r>
      <rPr>
        <sz val="7"/>
        <rFont val="Calibri"/>
        <family val="2"/>
      </rPr>
      <t>I38396S</t>
    </r>
  </si>
  <si>
    <r>
      <rPr>
        <sz val="7"/>
        <rFont val="Calibri"/>
        <family val="2"/>
      </rPr>
      <t>Selador horizontal para fita de aco 1 "</t>
    </r>
  </si>
  <si>
    <r>
      <rPr>
        <sz val="7"/>
        <rFont val="Calibri"/>
        <family val="2"/>
      </rPr>
      <t>I38399S</t>
    </r>
  </si>
  <si>
    <r>
      <rPr>
        <sz val="7"/>
        <rFont val="Calibri"/>
        <family val="2"/>
      </rPr>
      <t>Bolsa de lona para ferramentas *50 x 35 x 25* cm</t>
    </r>
  </si>
  <si>
    <r>
      <rPr>
        <sz val="7"/>
        <rFont val="Calibri"/>
        <family val="2"/>
      </rPr>
      <t>I38476S</t>
    </r>
  </si>
  <si>
    <r>
      <rPr>
        <sz val="7"/>
        <rFont val="Calibri"/>
        <family val="2"/>
      </rPr>
      <t>Escada dupla de abrir em aluminio, modelo pintor, 8 degraus</t>
    </r>
  </si>
  <si>
    <r>
      <rPr>
        <sz val="7"/>
        <rFont val="Calibri"/>
        <family val="2"/>
      </rPr>
      <t>I38477S</t>
    </r>
  </si>
  <si>
    <r>
      <rPr>
        <sz val="7"/>
        <rFont val="Calibri"/>
        <family val="2"/>
      </rPr>
      <t>Escada extensivel em aluminio com 6,00 m estendida</t>
    </r>
  </si>
  <si>
    <r>
      <rPr>
        <b/>
        <sz val="8"/>
        <rFont val="Arial"/>
        <family val="2"/>
      </rPr>
      <t>S88237S - Epi (encargos complementares) - horista (h)</t>
    </r>
  </si>
  <si>
    <r>
      <rPr>
        <sz val="7"/>
        <rFont val="Calibri"/>
        <family val="2"/>
      </rPr>
      <t>I12892S</t>
    </r>
  </si>
  <si>
    <r>
      <rPr>
        <sz val="7"/>
        <rFont val="Calibri"/>
        <family val="2"/>
      </rPr>
      <t>Luva raspa de couro, cano curto (punho *7* cm)</t>
    </r>
  </si>
  <si>
    <r>
      <rPr>
        <sz val="7"/>
        <rFont val="Calibri"/>
        <family val="2"/>
      </rPr>
      <t>par</t>
    </r>
  </si>
  <si>
    <r>
      <rPr>
        <sz val="7"/>
        <rFont val="Calibri"/>
        <family val="2"/>
      </rPr>
      <t>I12893S</t>
    </r>
  </si>
  <si>
    <r>
      <rPr>
        <sz val="7"/>
        <rFont val="Calibri"/>
        <family val="2"/>
      </rPr>
      <t>Bota de seguranca com biqueira de aco e colarinho acolchoado</t>
    </r>
  </si>
  <si>
    <r>
      <rPr>
        <sz val="7"/>
        <rFont val="Calibri"/>
        <family val="2"/>
      </rPr>
      <t>I36144S</t>
    </r>
  </si>
  <si>
    <r>
      <rPr>
        <sz val="7"/>
        <rFont val="Calibri"/>
        <family val="2"/>
      </rPr>
      <t>Respirador descartavel sem valvula de exalacao, pff 1</t>
    </r>
  </si>
  <si>
    <r>
      <rPr>
        <sz val="7"/>
        <rFont val="Calibri"/>
        <family val="2"/>
      </rPr>
      <t>I36146S</t>
    </r>
  </si>
  <si>
    <r>
      <rPr>
        <sz val="7"/>
        <rFont val="Calibri"/>
        <family val="2"/>
      </rPr>
      <t>Protetor solar fps 30, embalagem 2 litros</t>
    </r>
  </si>
  <si>
    <r>
      <rPr>
        <sz val="7"/>
        <rFont val="Calibri"/>
        <family val="2"/>
      </rPr>
      <t>I36149S</t>
    </r>
  </si>
  <si>
    <r>
      <rPr>
        <sz val="7"/>
        <rFont val="Calibri"/>
        <family val="2"/>
      </rPr>
      <t>Trava-quedas em aco para corda de 12 mm, extensor de 25 x 300 mm, com mosquetao tipo gancho trava dupla</t>
    </r>
  </si>
  <si>
    <r>
      <rPr>
        <sz val="7"/>
        <rFont val="Calibri"/>
        <family val="2"/>
      </rPr>
      <t>I36150S</t>
    </r>
  </si>
  <si>
    <r>
      <rPr>
        <sz val="7"/>
        <rFont val="Calibri"/>
        <family val="2"/>
      </rPr>
      <t>Avental de seguranca de raspa de couro 1,00 x 0,60 m</t>
    </r>
  </si>
  <si>
    <r>
      <rPr>
        <sz val="7"/>
        <rFont val="Calibri"/>
        <family val="2"/>
      </rPr>
      <t>I36153S</t>
    </r>
  </si>
  <si>
    <r>
      <rPr>
        <sz val="7"/>
        <rFont val="Calibri"/>
        <family val="2"/>
      </rPr>
      <t>Talabarte de seguranca, 2 mosquetoes trava dupla *53* mm deabertura, com absorvedor de energia</t>
    </r>
  </si>
  <si>
    <r>
      <rPr>
        <b/>
        <sz val="8"/>
        <rFont val="Arial"/>
        <family val="2"/>
      </rPr>
      <t>S95309S - Curso de capacitação para ajudante de carpinteiro (encargos complementares) - horista (h)</t>
    </r>
  </si>
  <si>
    <r>
      <rPr>
        <b/>
        <sz val="8"/>
        <rFont val="Arial"/>
        <family val="2"/>
      </rPr>
      <t>S88262S - Carpinteiro de formas com encargos complementares (h)</t>
    </r>
  </si>
  <si>
    <r>
      <rPr>
        <sz val="7"/>
        <rFont val="Calibri"/>
        <family val="2"/>
      </rPr>
      <t>I01213S</t>
    </r>
  </si>
  <si>
    <r>
      <rPr>
        <sz val="7"/>
        <rFont val="Calibri"/>
        <family val="2"/>
      </rPr>
      <t>Carpinteiro de formas</t>
    </r>
  </si>
  <si>
    <r>
      <rPr>
        <sz val="7"/>
        <rFont val="Calibri"/>
        <family val="2"/>
      </rPr>
      <t>S95330S</t>
    </r>
  </si>
  <si>
    <r>
      <rPr>
        <sz val="7"/>
        <rFont val="Calibri"/>
        <family val="2"/>
      </rPr>
      <t>Curso de capacitação para carpinteiro de fôrmas (encargos complementares) - horista</t>
    </r>
  </si>
  <si>
    <r>
      <rPr>
        <b/>
        <sz val="8"/>
        <rFont val="Arial"/>
        <family val="2"/>
      </rPr>
      <t>S95330S - Curso de capacitação para carpinteiro de fôrmas (encargos complementares) - horista (h)</t>
    </r>
  </si>
  <si>
    <r>
      <rPr>
        <b/>
        <sz val="8"/>
        <rFont val="Arial"/>
        <family val="2"/>
      </rPr>
      <t>S91692S - Serra circular de bancada com motor elétrico potência de 5hp, com coifa para disco 10" - chp diurno. af_08/2015 (chp)</t>
    </r>
  </si>
  <si>
    <r>
      <rPr>
        <sz val="7"/>
        <rFont val="Calibri"/>
        <family val="2"/>
      </rPr>
      <t>S88297S</t>
    </r>
  </si>
  <si>
    <r>
      <rPr>
        <sz val="7"/>
        <rFont val="Calibri"/>
        <family val="2"/>
      </rPr>
      <t>Operador de máquinas e equipamentos com encargos complementares</t>
    </r>
  </si>
  <si>
    <r>
      <rPr>
        <sz val="7"/>
        <rFont val="Calibri"/>
        <family val="2"/>
      </rPr>
      <t>S91688S</t>
    </r>
  </si>
  <si>
    <r>
      <rPr>
        <sz val="7"/>
        <rFont val="Calibri"/>
        <family val="2"/>
      </rPr>
      <t>Serra circular de bancada com motor elétrico potência de 5hp, com coifa para disco 10" - depreciação. af_08/2015</t>
    </r>
  </si>
  <si>
    <r>
      <rPr>
        <sz val="7"/>
        <rFont val="Calibri"/>
        <family val="2"/>
      </rPr>
      <t>S91689S</t>
    </r>
  </si>
  <si>
    <r>
      <rPr>
        <sz val="7"/>
        <rFont val="Calibri"/>
        <family val="2"/>
      </rPr>
      <t>Serra circular de bancada com motor elétrico potência de 5hp, com coifa para disco 10" - juros. af_08/2015</t>
    </r>
  </si>
  <si>
    <r>
      <rPr>
        <sz val="7"/>
        <rFont val="Calibri"/>
        <family val="2"/>
      </rPr>
      <t>S91690S</t>
    </r>
  </si>
  <si>
    <r>
      <rPr>
        <sz val="7"/>
        <rFont val="Calibri"/>
        <family val="2"/>
      </rPr>
      <t>Serra circular de bancada com motor elétrico potência de 5hp, com coifa para disco 10" - manutenção. af_08/2015</t>
    </r>
  </si>
  <si>
    <r>
      <rPr>
        <sz val="7"/>
        <rFont val="Calibri"/>
        <family val="2"/>
      </rPr>
      <t>S91691S</t>
    </r>
  </si>
  <si>
    <r>
      <rPr>
        <sz val="7"/>
        <rFont val="Calibri"/>
        <family val="2"/>
      </rPr>
      <t>Serra circular de bancada com motor elétrico potência de 5hp, com coifa para disco 10" - materiais na operação. af_08/2015</t>
    </r>
  </si>
  <si>
    <r>
      <rPr>
        <b/>
        <sz val="8"/>
        <rFont val="Arial"/>
        <family val="2"/>
      </rPr>
      <t>S88297S - Operador de máquinas e equipamentos com encargos complementares (h)</t>
    </r>
  </si>
  <si>
    <r>
      <rPr>
        <sz val="7"/>
        <rFont val="Calibri"/>
        <family val="2"/>
      </rPr>
      <t>I04230S</t>
    </r>
  </si>
  <si>
    <r>
      <rPr>
        <sz val="7"/>
        <rFont val="Calibri"/>
        <family val="2"/>
      </rPr>
      <t>Operador de maquinas e tratores diversos (terraplanagem)</t>
    </r>
  </si>
  <si>
    <r>
      <rPr>
        <sz val="7"/>
        <rFont val="Calibri"/>
        <family val="2"/>
      </rPr>
      <t>S95360S</t>
    </r>
  </si>
  <si>
    <r>
      <rPr>
        <sz val="7"/>
        <rFont val="Calibri"/>
        <family val="2"/>
      </rPr>
      <t>Curso de capacitação para operador de máquinas e equipamentos (encargos complementares) - horista</t>
    </r>
  </si>
  <si>
    <r>
      <rPr>
        <b/>
        <sz val="8"/>
        <rFont val="Arial"/>
        <family val="2"/>
      </rPr>
      <t>S95360S - Curso de capacitação para operador de máquinas e equipamentos (encargos complementares) - horista (h)</t>
    </r>
  </si>
  <si>
    <r>
      <rPr>
        <b/>
        <sz val="8"/>
        <rFont val="Arial"/>
        <family val="2"/>
      </rPr>
      <t>S91688S - Serra circular de bancada com motor elétrico potência de 5hp, com coifa para disco 10" - depreciação. af_08/2015 (h)</t>
    </r>
  </si>
  <si>
    <r>
      <rPr>
        <sz val="7"/>
        <rFont val="Calibri"/>
        <family val="2"/>
      </rPr>
      <t>I14618S</t>
    </r>
  </si>
  <si>
    <r>
      <rPr>
        <sz val="7"/>
        <rFont val="Calibri"/>
        <family val="2"/>
      </rPr>
      <t>Serra circular de bancada com motor eletrico, potencia de *1600* w, para disco de diametro de 10" (250 mm)</t>
    </r>
  </si>
  <si>
    <r>
      <rPr>
        <b/>
        <sz val="8"/>
        <rFont val="Arial"/>
        <family val="2"/>
      </rPr>
      <t>S91689S - Serra circular de bancada com motor elétrico potência de 5hp, com coifa para disco 10" - juros. af_08/2015 (h)</t>
    </r>
  </si>
  <si>
    <r>
      <rPr>
        <b/>
        <sz val="8"/>
        <rFont val="Arial"/>
        <family val="2"/>
      </rPr>
      <t>S91690S - Serra circular de bancada com motor elétrico potência de 5hp, com coifa para disco 10" - manutenção. af_08/2015 (h)</t>
    </r>
  </si>
  <si>
    <r>
      <rPr>
        <b/>
        <sz val="8"/>
        <rFont val="Arial"/>
        <family val="2"/>
      </rPr>
      <t>S91691S - Serra circular de bancada com motor elétrico potência de 5hp, com coifa para disco 10" - materiais na operação. af_08/2015 (h)</t>
    </r>
  </si>
  <si>
    <r>
      <rPr>
        <sz val="7"/>
        <rFont val="Calibri"/>
        <family val="2"/>
      </rPr>
      <t>I02705S</t>
    </r>
  </si>
  <si>
    <r>
      <rPr>
        <sz val="7"/>
        <rFont val="Calibri"/>
        <family val="2"/>
      </rPr>
      <t>Energia eletrica ate 2000 kwh industrial, sem demanda</t>
    </r>
  </si>
  <si>
    <r>
      <rPr>
        <sz val="7"/>
        <rFont val="Calibri"/>
        <family val="2"/>
      </rPr>
      <t>kw/h</t>
    </r>
  </si>
  <si>
    <r>
      <rPr>
        <b/>
        <sz val="8"/>
        <rFont val="Arial"/>
        <family val="2"/>
      </rPr>
      <t>S91693S - Serra circular de bancada com motor elétrico potência de 5hp, com coifa para disco 10" - chi diurno. af_08/2015 (chi)</t>
    </r>
  </si>
  <si>
    <r>
      <rPr>
        <b/>
        <sz val="8"/>
        <rFont val="Arial"/>
        <family val="2"/>
      </rPr>
      <t>S94974S - Concreto magro para lastro, traço 1:4,5:4,5 (cimento/ areia média/ brita 1)  - preparo manual. af_07/2016 (m3)</t>
    </r>
  </si>
  <si>
    <r>
      <rPr>
        <sz val="7"/>
        <rFont val="Calibri"/>
        <family val="2"/>
      </rPr>
      <t>I00370S</t>
    </r>
  </si>
  <si>
    <r>
      <rPr>
        <sz val="7"/>
        <rFont val="Calibri"/>
        <family val="2"/>
      </rPr>
      <t>Areia media - posto jazida/fornecedor (retirado na jazida, sem transporte)</t>
    </r>
  </si>
  <si>
    <r>
      <rPr>
        <sz val="7"/>
        <rFont val="Calibri"/>
        <family val="2"/>
      </rPr>
      <t>I01379S</t>
    </r>
  </si>
  <si>
    <r>
      <rPr>
        <sz val="7"/>
        <rFont val="Calibri"/>
        <family val="2"/>
      </rPr>
      <t>Cimento portland composto cp ii-32</t>
    </r>
  </si>
  <si>
    <r>
      <rPr>
        <sz val="7"/>
        <rFont val="Calibri"/>
        <family val="2"/>
      </rPr>
      <t>I04721S</t>
    </r>
  </si>
  <si>
    <r>
      <rPr>
        <sz val="7"/>
        <rFont val="Calibri"/>
        <family val="2"/>
      </rPr>
      <t>Pedra britada n. 1 (9,5 a 19 mm) posto pedreira/fornecedor,sem frete</t>
    </r>
  </si>
  <si>
    <r>
      <rPr>
        <b/>
        <sz val="8"/>
        <rFont val="Arial"/>
        <family val="2"/>
      </rPr>
      <t>S88316S - Servente com encargos complementares (h)</t>
    </r>
  </si>
  <si>
    <r>
      <rPr>
        <sz val="7"/>
        <rFont val="Calibri"/>
        <family val="2"/>
      </rPr>
      <t>S95378S</t>
    </r>
  </si>
  <si>
    <r>
      <rPr>
        <sz val="7"/>
        <rFont val="Calibri"/>
        <family val="2"/>
      </rPr>
      <t>Curso de capacitação para servente (encargos complementares) - horista</t>
    </r>
  </si>
  <si>
    <r>
      <rPr>
        <b/>
        <sz val="8"/>
        <rFont val="Arial"/>
        <family val="2"/>
      </rPr>
      <t>S95378S - Curso de capacitação para servente (encargos complementares) - horista (h)</t>
    </r>
  </si>
  <si>
    <r>
      <rPr>
        <b/>
        <sz val="8"/>
        <rFont val="Arial"/>
        <family val="2"/>
      </rPr>
      <t>S99062S - Marcação de pontos em gabarito ou cavalete. af_10/2018 (un)</t>
    </r>
  </si>
  <si>
    <r>
      <rPr>
        <b/>
        <sz val="8"/>
        <rFont val="Arial"/>
        <family val="2"/>
      </rPr>
      <t>S10552 - Encargos Complementares - Eletricista (h)</t>
    </r>
  </si>
  <si>
    <r>
      <rPr>
        <sz val="7"/>
        <rFont val="Calibri"/>
        <family val="2"/>
      </rPr>
      <t>I00158</t>
    </r>
  </si>
  <si>
    <r>
      <rPr>
        <sz val="7"/>
        <rFont val="Calibri"/>
        <family val="2"/>
      </rPr>
      <t>Almoço (Participação do empregador)</t>
    </r>
  </si>
  <si>
    <r>
      <rPr>
        <sz val="7"/>
        <rFont val="Calibri"/>
        <family val="2"/>
      </rPr>
      <t>I00941</t>
    </r>
  </si>
  <si>
    <r>
      <rPr>
        <sz val="7"/>
        <rFont val="Calibri"/>
        <family val="2"/>
      </rPr>
      <t>Fardamento</t>
    </r>
  </si>
  <si>
    <r>
      <rPr>
        <sz val="7"/>
        <rFont val="Calibri"/>
        <family val="2"/>
      </rPr>
      <t>I01651</t>
    </r>
  </si>
  <si>
    <r>
      <rPr>
        <sz val="7"/>
        <rFont val="Calibri"/>
        <family val="2"/>
      </rPr>
      <t>Óculos branco proteção</t>
    </r>
  </si>
  <si>
    <r>
      <rPr>
        <sz val="7"/>
        <rFont val="Calibri"/>
        <family val="2"/>
      </rPr>
      <t>pr</t>
    </r>
  </si>
  <si>
    <r>
      <rPr>
        <sz val="7"/>
        <rFont val="Calibri"/>
        <family val="2"/>
      </rPr>
      <t>I02378</t>
    </r>
  </si>
  <si>
    <r>
      <rPr>
        <sz val="7"/>
        <rFont val="Calibri"/>
        <family val="2"/>
      </rPr>
      <t>Vale transporte</t>
    </r>
  </si>
  <si>
    <r>
      <rPr>
        <sz val="7"/>
        <rFont val="Calibri"/>
        <family val="2"/>
      </rPr>
      <t>I10492</t>
    </r>
  </si>
  <si>
    <r>
      <rPr>
        <sz val="7"/>
        <rFont val="Calibri"/>
        <family val="2"/>
      </rPr>
      <t>Cesta Básica</t>
    </r>
  </si>
  <si>
    <r>
      <rPr>
        <sz val="7"/>
        <rFont val="Calibri"/>
        <family val="2"/>
      </rPr>
      <t>I10579</t>
    </r>
  </si>
  <si>
    <r>
      <rPr>
        <sz val="7"/>
        <rFont val="Calibri"/>
        <family val="2"/>
      </rPr>
      <t>Chave de fenda chata 30 cm</t>
    </r>
  </si>
  <si>
    <r>
      <rPr>
        <sz val="7"/>
        <rFont val="Calibri"/>
        <family val="2"/>
      </rPr>
      <t>I10596</t>
    </r>
  </si>
  <si>
    <r>
      <rPr>
        <sz val="7"/>
        <rFont val="Calibri"/>
        <family val="2"/>
      </rPr>
      <t>Protetor auricular</t>
    </r>
  </si>
  <si>
    <r>
      <rPr>
        <sz val="7"/>
        <rFont val="Calibri"/>
        <family val="2"/>
      </rPr>
      <t>I10599</t>
    </r>
  </si>
  <si>
    <r>
      <rPr>
        <sz val="7"/>
        <rFont val="Calibri"/>
        <family val="2"/>
      </rPr>
      <t>Protetor solar fps 30 com 120ml</t>
    </r>
  </si>
  <si>
    <r>
      <rPr>
        <sz val="7"/>
        <rFont val="Calibri"/>
        <family val="2"/>
      </rPr>
      <t>I11240</t>
    </r>
  </si>
  <si>
    <r>
      <rPr>
        <sz val="7"/>
        <rFont val="Calibri"/>
        <family val="2"/>
      </rPr>
      <t>Alicate com isolamento</t>
    </r>
  </si>
  <si>
    <r>
      <rPr>
        <sz val="7"/>
        <rFont val="Calibri"/>
        <family val="2"/>
      </rPr>
      <t>I11241</t>
    </r>
  </si>
  <si>
    <r>
      <rPr>
        <sz val="7"/>
        <rFont val="Calibri"/>
        <family val="2"/>
      </rPr>
      <t>Alicate volt-amperimetro</t>
    </r>
  </si>
  <si>
    <r>
      <rPr>
        <sz val="7"/>
        <rFont val="Calibri"/>
        <family val="2"/>
      </rPr>
      <t>I11242</t>
    </r>
  </si>
  <si>
    <r>
      <rPr>
        <sz val="7"/>
        <rFont val="Calibri"/>
        <family val="2"/>
      </rPr>
      <t>Chave inglesa 12"</t>
    </r>
  </si>
  <si>
    <r>
      <rPr>
        <sz val="7"/>
        <rFont val="Calibri"/>
        <family val="2"/>
      </rPr>
      <t>I12894S</t>
    </r>
  </si>
  <si>
    <r>
      <rPr>
        <sz val="7"/>
        <rFont val="Calibri"/>
        <family val="2"/>
      </rPr>
      <t>Capa para chuva em pvc com forro de poliester, com capuz (amarela ou azul)</t>
    </r>
  </si>
  <si>
    <r>
      <rPr>
        <sz val="7"/>
        <rFont val="Calibri"/>
        <family val="2"/>
      </rPr>
      <t>I12895S</t>
    </r>
  </si>
  <si>
    <r>
      <rPr>
        <sz val="7"/>
        <rFont val="Calibri"/>
        <family val="2"/>
      </rPr>
      <t>Capacete de seguranca aba frontal com suspensao de polietileno, sem jugular (classe b)</t>
    </r>
  </si>
  <si>
    <r>
      <rPr>
        <sz val="7"/>
        <rFont val="Calibri"/>
        <family val="2"/>
      </rPr>
      <t>I10362</t>
    </r>
  </si>
  <si>
    <r>
      <rPr>
        <sz val="7"/>
        <rFont val="Calibri"/>
        <family val="2"/>
      </rPr>
      <t>Seguro de vida e acidente em grupo</t>
    </r>
  </si>
  <si>
    <r>
      <rPr>
        <sz val="7"/>
        <rFont val="Calibri"/>
        <family val="2"/>
      </rPr>
      <t>I10517</t>
    </r>
  </si>
  <si>
    <r>
      <rPr>
        <sz val="7"/>
        <rFont val="Calibri"/>
        <family val="2"/>
      </rPr>
      <t>Exames admissionais/demissionais (checkup)</t>
    </r>
  </si>
  <si>
    <r>
      <rPr>
        <sz val="7"/>
        <rFont val="Calibri"/>
        <family val="2"/>
      </rPr>
      <t>cj</t>
    </r>
  </si>
  <si>
    <r>
      <rPr>
        <sz val="7"/>
        <rFont val="Calibri"/>
        <family val="2"/>
      </rPr>
      <t>I10761</t>
    </r>
  </si>
  <si>
    <r>
      <rPr>
        <sz val="7"/>
        <rFont val="Calibri"/>
        <family val="2"/>
      </rPr>
      <t>Refeição - café da manhã ( café com leite e dois pães com manteiga)</t>
    </r>
  </si>
  <si>
    <r>
      <rPr>
        <b/>
        <sz val="8"/>
        <rFont val="Arial"/>
        <family val="2"/>
      </rPr>
      <t>88247 - AUXILIAR DE ELETRICISTA COM ENCARGOS COMPLEMENTARES (H)</t>
    </r>
  </si>
  <si>
    <r>
      <rPr>
        <sz val="7"/>
        <rFont val="Calibri"/>
        <family val="2"/>
      </rPr>
      <t>00000247</t>
    </r>
  </si>
  <si>
    <r>
      <rPr>
        <sz val="7"/>
        <rFont val="Calibri"/>
        <family val="2"/>
      </rPr>
      <t>AJUDANTE DE ELETRICISTA</t>
    </r>
  </si>
  <si>
    <r>
      <rPr>
        <sz val="7"/>
        <rFont val="Calibri"/>
        <family val="2"/>
      </rPr>
      <t>95316</t>
    </r>
  </si>
  <si>
    <r>
      <rPr>
        <sz val="7"/>
        <rFont val="Calibri"/>
        <family val="2"/>
      </rPr>
      <t>CURSO DE CAPACITAÇÃO PARA AUXILIAR DE ELETRICISTA (ENCARGOS COMPLEMENTARES) - HORISTA</t>
    </r>
  </si>
  <si>
    <r>
      <rPr>
        <b/>
        <sz val="8"/>
        <rFont val="Arial"/>
        <family val="2"/>
      </rPr>
      <t>95316 - CURSO DE CAPACITAÇÃO PARA AUXILIAR DE ELETRICISTA (ENCARGOS COMPLEMENTARES) - HORISTA (H)</t>
    </r>
  </si>
  <si>
    <r>
      <rPr>
        <b/>
        <sz val="8"/>
        <rFont val="Arial"/>
        <family val="2"/>
      </rPr>
      <t>88264 - ELETRICISTA COM ENCARGOS COMPLEMENTARES (H)</t>
    </r>
  </si>
  <si>
    <r>
      <rPr>
        <b/>
        <sz val="8"/>
        <rFont val="Arial"/>
        <family val="2"/>
      </rPr>
      <t>95332 - CURSO DE CAPACITAÇÃO PARA ELETRICISTA (ENCARGOS COMPLEMENTARES) - HORISTA (H)</t>
    </r>
  </si>
  <si>
    <r>
      <rPr>
        <b/>
        <sz val="8"/>
        <rFont val="Arial"/>
        <family val="2"/>
      </rPr>
      <t>S10549 - Encargos Complementares - Servente (h)</t>
    </r>
  </si>
  <si>
    <r>
      <rPr>
        <sz val="7"/>
        <rFont val="Calibri"/>
        <family val="2"/>
      </rPr>
      <t>I04728</t>
    </r>
  </si>
  <si>
    <r>
      <rPr>
        <sz val="7"/>
        <rFont val="Calibri"/>
        <family val="2"/>
      </rPr>
      <t>Talhadeira chata 10"</t>
    </r>
  </si>
  <si>
    <r>
      <rPr>
        <sz val="7"/>
        <rFont val="Calibri"/>
        <family val="2"/>
      </rPr>
      <t>I04729</t>
    </r>
  </si>
  <si>
    <r>
      <rPr>
        <sz val="7"/>
        <rFont val="Calibri"/>
        <family val="2"/>
      </rPr>
      <t>Marreta 1 kg com cabo</t>
    </r>
  </si>
  <si>
    <r>
      <rPr>
        <sz val="7"/>
        <rFont val="Calibri"/>
        <family val="2"/>
      </rPr>
      <t>I10788</t>
    </r>
  </si>
  <si>
    <r>
      <rPr>
        <sz val="7"/>
        <rFont val="Calibri"/>
        <family val="2"/>
      </rPr>
      <t>Pá quadrada</t>
    </r>
  </si>
  <si>
    <r>
      <rPr>
        <b/>
        <sz val="8"/>
        <rFont val="Arial"/>
        <family val="2"/>
      </rPr>
      <t>050301 - ESCAVAÇÃO MANUAL DE POÇOS E CAVAS DE FUNDAÇÃO EM SOLO DE 1ª CAT. EXECUTADA COM PROFUNDIDADE ATÉ 1,50m (M3)</t>
    </r>
  </si>
  <si>
    <r>
      <rPr>
        <sz val="7"/>
        <rFont val="Calibri"/>
        <family val="2"/>
      </rPr>
      <t>B010000097</t>
    </r>
  </si>
  <si>
    <r>
      <rPr>
        <b/>
        <sz val="8"/>
        <rFont val="Arial"/>
        <family val="2"/>
      </rPr>
      <t>050510 - EXECUÇÃO DE ENVOLTÓRIA OU BERÇO DE BRITA EM VALAS, INCLUINDO LANÇAMENTO, ESPALHAMENTO E COMPACTAÇÃO COM SOQUETE MANUAL, COM (M3)</t>
    </r>
  </si>
  <si>
    <r>
      <rPr>
        <sz val="7"/>
        <rFont val="Calibri"/>
        <family val="2"/>
      </rPr>
      <t>D020000012</t>
    </r>
  </si>
  <si>
    <r>
      <rPr>
        <sz val="7"/>
        <rFont val="Calibri"/>
        <family val="2"/>
      </rPr>
      <t>Brita 1</t>
    </r>
  </si>
  <si>
    <r>
      <rPr>
        <sz val="7"/>
        <rFont val="Calibri"/>
        <family val="2"/>
      </rPr>
      <t>D020000029</t>
    </r>
  </si>
  <si>
    <r>
      <rPr>
        <sz val="7"/>
        <rFont val="Calibri"/>
        <family val="2"/>
      </rPr>
      <t>Barro</t>
    </r>
  </si>
  <si>
    <r>
      <rPr>
        <b/>
        <sz val="8"/>
        <rFont val="Arial"/>
        <family val="2"/>
      </rPr>
      <t>502601 - CONCRETO ARMADO P/CX/P.V.(ACO=40KG,FORMA=15M2) (M3)</t>
    </r>
  </si>
  <si>
    <r>
      <rPr>
        <sz val="7"/>
        <rFont val="Calibri"/>
        <family val="2"/>
      </rPr>
      <t>090113</t>
    </r>
  </si>
  <si>
    <r>
      <rPr>
        <sz val="7"/>
        <rFont val="Calibri"/>
        <family val="2"/>
      </rPr>
      <t>CONCRETO FCK = 15 MPa, INCLUINDO FORNECIMENTO DOS MATERIAIS, PRODUÇÃO, LANÇAMENTO, ADENSAMENTO E CURA</t>
    </r>
  </si>
  <si>
    <r>
      <rPr>
        <sz val="7"/>
        <rFont val="Calibri"/>
        <family val="2"/>
      </rPr>
      <t>090604</t>
    </r>
  </si>
  <si>
    <r>
      <rPr>
        <sz val="7"/>
        <rFont val="Calibri"/>
        <family val="2"/>
      </rPr>
      <t>AÇO CA-60, INCLUINDO FORNECIMENTO, CORTE, DOBRA E COLOCAÇÃO NAS PEÇAS (3,4 ATÉ 8,0MM)</t>
    </r>
  </si>
  <si>
    <r>
      <rPr>
        <sz val="7"/>
        <rFont val="Calibri"/>
        <family val="2"/>
      </rPr>
      <t>090904</t>
    </r>
  </si>
  <si>
    <r>
      <rPr>
        <sz val="7"/>
        <rFont val="Calibri"/>
        <family val="2"/>
      </rPr>
      <t>FORMA PLANA EM COMPENSADO RESINADO PARA FUNDAÇÃO - E = 12MM</t>
    </r>
  </si>
  <si>
    <r>
      <rPr>
        <b/>
        <sz val="8"/>
        <rFont val="Arial"/>
        <family val="2"/>
      </rPr>
      <t>090113 - CONCRETO FCK = 15 MPa, INCLUINDO FORNECIMENTO DOS MATERIAIS, PRODUÇÃO, LANÇAMENTO, ADENSAMENTO E CURA (M3)</t>
    </r>
  </si>
  <si>
    <r>
      <rPr>
        <sz val="7"/>
        <rFont val="Calibri"/>
        <family val="2"/>
      </rPr>
      <t>B010000091</t>
    </r>
  </si>
  <si>
    <r>
      <rPr>
        <sz val="7"/>
        <rFont val="Calibri"/>
        <family val="2"/>
      </rPr>
      <t>502113</t>
    </r>
  </si>
  <si>
    <r>
      <rPr>
        <sz val="7"/>
        <rFont val="Calibri"/>
        <family val="2"/>
      </rPr>
      <t>PREPARO DE CONCRETO FCK = 15,00 MPA, BRITAS 1 E 2</t>
    </r>
  </si>
  <si>
    <r>
      <rPr>
        <b/>
        <sz val="8"/>
        <rFont val="Arial"/>
        <family val="2"/>
      </rPr>
      <t>502113 - PREPARO DE CONCRETO FCK = 15,00 MPA, BRITAS 1 E 2 (M3)</t>
    </r>
  </si>
  <si>
    <r>
      <rPr>
        <sz val="7"/>
        <rFont val="Calibri"/>
        <family val="2"/>
      </rPr>
      <t>H020000116</t>
    </r>
  </si>
  <si>
    <r>
      <rPr>
        <sz val="7"/>
        <rFont val="Calibri"/>
        <family val="2"/>
      </rPr>
      <t>Betoneira eletrica com carregador- 580 l</t>
    </r>
  </si>
  <si>
    <r>
      <rPr>
        <sz val="7"/>
        <rFont val="Calibri"/>
        <family val="2"/>
      </rPr>
      <t>H020000149</t>
    </r>
  </si>
  <si>
    <r>
      <rPr>
        <sz val="7"/>
        <rFont val="Calibri"/>
        <family val="2"/>
      </rPr>
      <t>Motor para vibrador eletrico</t>
    </r>
  </si>
  <si>
    <r>
      <rPr>
        <sz val="7"/>
        <rFont val="Calibri"/>
        <family val="2"/>
      </rPr>
      <t>H020000150</t>
    </r>
  </si>
  <si>
    <r>
      <rPr>
        <sz val="7"/>
        <rFont val="Calibri"/>
        <family val="2"/>
      </rPr>
      <t>Vibrador de imersão elétrico</t>
    </r>
  </si>
  <si>
    <r>
      <rPr>
        <sz val="7"/>
        <rFont val="Calibri"/>
        <family val="2"/>
      </rPr>
      <t>D010000008</t>
    </r>
  </si>
  <si>
    <r>
      <rPr>
        <sz val="7"/>
        <rFont val="Calibri"/>
        <family val="2"/>
      </rPr>
      <t>Cimento portland comum</t>
    </r>
  </si>
  <si>
    <r>
      <rPr>
        <sz val="7"/>
        <rFont val="Calibri"/>
        <family val="2"/>
      </rPr>
      <t>D020000005</t>
    </r>
  </si>
  <si>
    <r>
      <rPr>
        <sz val="7"/>
        <rFont val="Calibri"/>
        <family val="2"/>
      </rPr>
      <t>Areia media</t>
    </r>
  </si>
  <si>
    <r>
      <rPr>
        <sz val="7"/>
        <rFont val="Calibri"/>
        <family val="2"/>
      </rPr>
      <t>D020000013</t>
    </r>
  </si>
  <si>
    <r>
      <rPr>
        <sz val="7"/>
        <rFont val="Calibri"/>
        <family val="2"/>
      </rPr>
      <t>Brita 2</t>
    </r>
  </si>
  <si>
    <r>
      <rPr>
        <b/>
        <sz val="8"/>
        <rFont val="Arial"/>
        <family val="2"/>
      </rPr>
      <t>090604 - AÇO CA-60, INCLUINDO FORNECIMENTO, CORTE, DOBRA E COLOCAÇÃO NAS PEÇAS (3,4 ATÉ 8,0MM) (KG)</t>
    </r>
  </si>
  <si>
    <r>
      <rPr>
        <sz val="7"/>
        <rFont val="Calibri"/>
        <family val="2"/>
      </rPr>
      <t>H020000219</t>
    </r>
  </si>
  <si>
    <r>
      <rPr>
        <sz val="7"/>
        <rFont val="Calibri"/>
        <family val="2"/>
      </rPr>
      <t>Maquina de cortar ferro eletrica-1 1/2"</t>
    </r>
  </si>
  <si>
    <r>
      <rPr>
        <sz val="7"/>
        <rFont val="Calibri"/>
        <family val="2"/>
      </rPr>
      <t>H020000222</t>
    </r>
  </si>
  <si>
    <r>
      <rPr>
        <sz val="7"/>
        <rFont val="Calibri"/>
        <family val="2"/>
      </rPr>
      <t>Maquina de dobrar ferro eletrica 1 1/2"</t>
    </r>
  </si>
  <si>
    <r>
      <rPr>
        <sz val="7"/>
        <rFont val="Calibri"/>
        <family val="2"/>
      </rPr>
      <t>B010000037</t>
    </r>
  </si>
  <si>
    <r>
      <rPr>
        <sz val="7"/>
        <rFont val="Calibri"/>
        <family val="2"/>
      </rPr>
      <t>Armador</t>
    </r>
  </si>
  <si>
    <r>
      <rPr>
        <sz val="7"/>
        <rFont val="Calibri"/>
        <family val="2"/>
      </rPr>
      <t>B010000001</t>
    </r>
  </si>
  <si>
    <r>
      <rPr>
        <sz val="7"/>
        <rFont val="Calibri"/>
        <family val="2"/>
      </rPr>
      <t>Ajudante de armador</t>
    </r>
  </si>
  <si>
    <r>
      <rPr>
        <sz val="7"/>
        <rFont val="Calibri"/>
        <family val="2"/>
      </rPr>
      <t>D040000007</t>
    </r>
  </si>
  <si>
    <r>
      <rPr>
        <sz val="7"/>
        <rFont val="Calibri"/>
        <family val="2"/>
      </rPr>
      <t>Aco ca-60 (3,4 mm ate 8,0 mm)</t>
    </r>
  </si>
  <si>
    <r>
      <rPr>
        <sz val="7"/>
        <rFont val="Calibri"/>
        <family val="2"/>
      </rPr>
      <t>D040000031</t>
    </r>
  </si>
  <si>
    <r>
      <rPr>
        <sz val="7"/>
        <rFont val="Calibri"/>
        <family val="2"/>
      </rPr>
      <t>Arame recozido n-18 (1,25 mm - 9,6 gr/m)</t>
    </r>
  </si>
  <si>
    <r>
      <rPr>
        <b/>
        <sz val="8"/>
        <rFont val="Arial"/>
        <family val="2"/>
      </rPr>
      <t>090904 - FORMA PLANA EM COMPENSADO RESINADO PARA FUNDAÇÃO - E = 12MM (M2)</t>
    </r>
  </si>
  <si>
    <r>
      <rPr>
        <sz val="7"/>
        <rFont val="Calibri"/>
        <family val="2"/>
      </rPr>
      <t>H020000201</t>
    </r>
  </si>
  <si>
    <r>
      <rPr>
        <sz val="7"/>
        <rFont val="Calibri"/>
        <family val="2"/>
      </rPr>
      <t>Banca de serra circular eletrica</t>
    </r>
  </si>
  <si>
    <r>
      <rPr>
        <sz val="7"/>
        <rFont val="Calibri"/>
        <family val="2"/>
      </rPr>
      <t>B010000052</t>
    </r>
  </si>
  <si>
    <r>
      <rPr>
        <sz val="7"/>
        <rFont val="Calibri"/>
        <family val="2"/>
      </rPr>
      <t>Carpinteiro</t>
    </r>
  </si>
  <si>
    <r>
      <rPr>
        <sz val="7"/>
        <rFont val="Calibri"/>
        <family val="2"/>
      </rPr>
      <t>D050000001</t>
    </r>
  </si>
  <si>
    <r>
      <rPr>
        <sz val="7"/>
        <rFont val="Calibri"/>
        <family val="2"/>
      </rPr>
      <t>Barrote 3 x 3"</t>
    </r>
  </si>
  <si>
    <r>
      <rPr>
        <sz val="7"/>
        <rFont val="Calibri"/>
        <family val="2"/>
      </rPr>
      <t>D050000028</t>
    </r>
  </si>
  <si>
    <r>
      <rPr>
        <sz val="7"/>
        <rFont val="Calibri"/>
        <family val="2"/>
      </rPr>
      <t>Compensado resinado 12mm</t>
    </r>
  </si>
  <si>
    <r>
      <rPr>
        <sz val="7"/>
        <rFont val="Calibri"/>
        <family val="2"/>
      </rPr>
      <t>D050000070</t>
    </r>
  </si>
  <si>
    <r>
      <rPr>
        <sz val="7"/>
        <rFont val="Calibri"/>
        <family val="2"/>
      </rPr>
      <t>Ripao 2,5 x 7,5cm (1" x 3")</t>
    </r>
  </si>
  <si>
    <r>
      <rPr>
        <sz val="7"/>
        <rFont val="Calibri"/>
        <family val="2"/>
      </rPr>
      <t>D070000075</t>
    </r>
  </si>
  <si>
    <r>
      <rPr>
        <sz val="7"/>
        <rFont val="Calibri"/>
        <family val="2"/>
      </rPr>
      <t>Prego 2 1/2 x 10</t>
    </r>
  </si>
  <si>
    <r>
      <rPr>
        <sz val="7"/>
        <rFont val="Calibri"/>
        <family val="2"/>
      </rPr>
      <t>D220000049</t>
    </r>
  </si>
  <si>
    <r>
      <rPr>
        <sz val="7"/>
        <rFont val="Calibri"/>
        <family val="2"/>
      </rPr>
      <t>Desmol</t>
    </r>
  </si>
  <si>
    <r>
      <rPr>
        <b/>
        <sz val="8"/>
        <rFont val="Arial"/>
        <family val="2"/>
      </rPr>
      <t>503116 - TAMPA CONCRETO PREMOLDADO FCK=15,0 MPA E=10 CM (M2)</t>
    </r>
  </si>
  <si>
    <r>
      <rPr>
        <sz val="7"/>
        <rFont val="Calibri"/>
        <family val="2"/>
      </rPr>
      <t>090601</t>
    </r>
  </si>
  <si>
    <r>
      <rPr>
        <sz val="7"/>
        <rFont val="Calibri"/>
        <family val="2"/>
      </rPr>
      <t>AÇO CA-50, INCLUINDO FORNECIMENTO, CORTE, DOBRA E COLOCAÇÃO NAS PEÇAS (6,3 ATÉ 25MM)</t>
    </r>
  </si>
  <si>
    <r>
      <rPr>
        <sz val="7"/>
        <rFont val="Calibri"/>
        <family val="2"/>
      </rPr>
      <t>090901</t>
    </r>
  </si>
  <si>
    <r>
      <rPr>
        <sz val="7"/>
        <rFont val="Calibri"/>
        <family val="2"/>
      </rPr>
      <t>FORMA PLANA EM MADEIRA COMUM PARA FUNDAÇÃO</t>
    </r>
  </si>
  <si>
    <r>
      <rPr>
        <b/>
        <sz val="8"/>
        <rFont val="Arial"/>
        <family val="2"/>
      </rPr>
      <t>090601 - AÇO CA-50, INCLUINDO FORNECIMENTO, CORTE, DOBRA E COLOCAÇÃO NAS PEÇAS (6,3 ATÉ 25MM) (KG)</t>
    </r>
  </si>
  <si>
    <r>
      <rPr>
        <sz val="7"/>
        <rFont val="Calibri"/>
        <family val="2"/>
      </rPr>
      <t>D040000004</t>
    </r>
  </si>
  <si>
    <r>
      <rPr>
        <sz val="7"/>
        <rFont val="Calibri"/>
        <family val="2"/>
      </rPr>
      <t>Aco ca-50 (1/4" ate 1")</t>
    </r>
  </si>
  <si>
    <r>
      <rPr>
        <b/>
        <sz val="8"/>
        <rFont val="Arial"/>
        <family val="2"/>
      </rPr>
      <t>090901 - FORMA PLANA EM MADEIRA COMUM PARA FUNDAÇÃO (M2)</t>
    </r>
  </si>
  <si>
    <r>
      <rPr>
        <sz val="7"/>
        <rFont val="Calibri"/>
        <family val="2"/>
      </rPr>
      <t>D050000073</t>
    </r>
  </si>
  <si>
    <r>
      <rPr>
        <sz val="7"/>
        <rFont val="Calibri"/>
        <family val="2"/>
      </rPr>
      <t>Sarrafo 2,5 x 10 cm ( 1" x 4" )</t>
    </r>
  </si>
  <si>
    <r>
      <rPr>
        <sz val="7"/>
        <rFont val="Calibri"/>
        <family val="2"/>
      </rPr>
      <t>D050000091</t>
    </r>
  </si>
  <si>
    <r>
      <rPr>
        <sz val="7"/>
        <rFont val="Calibri"/>
        <family val="2"/>
      </rPr>
      <t>Tabua 2,5 x 30,0 cm (1"x 12")</t>
    </r>
  </si>
  <si>
    <r>
      <rPr>
        <b/>
        <sz val="8"/>
        <rFont val="Arial"/>
        <family val="2"/>
      </rPr>
      <t>S05631S - Escavadeira hidráulica sobre esteiras, caçamba 0,80 m3, peso operacional 17 t, potencia bruta 111 hp - chp diurno. af_06/2014 (chp)</t>
    </r>
  </si>
  <si>
    <r>
      <rPr>
        <sz val="7"/>
        <rFont val="Calibri"/>
        <family val="2"/>
      </rPr>
      <t>S05627S</t>
    </r>
  </si>
  <si>
    <r>
      <rPr>
        <sz val="7"/>
        <rFont val="Calibri"/>
        <family val="2"/>
      </rPr>
      <t>Escavadeira hidráulica sobre esteiras, caçamba 0,80 m3, peso operacional 17 t, potencia bruta 111 hp - depreciação. af_06/2014</t>
    </r>
  </si>
  <si>
    <r>
      <rPr>
        <sz val="7"/>
        <rFont val="Calibri"/>
        <family val="2"/>
      </rPr>
      <t>S05628S</t>
    </r>
  </si>
  <si>
    <r>
      <rPr>
        <sz val="7"/>
        <rFont val="Calibri"/>
        <family val="2"/>
      </rPr>
      <t>Escavadeira hidráulica sobre esteiras, caçamba 0,80 m3, peso operacional 17 t, potencia bruta 111 hp - juros. af_06/2014</t>
    </r>
  </si>
  <si>
    <r>
      <rPr>
        <sz val="7"/>
        <rFont val="Calibri"/>
        <family val="2"/>
      </rPr>
      <t>S05629S</t>
    </r>
  </si>
  <si>
    <r>
      <rPr>
        <sz val="7"/>
        <rFont val="Calibri"/>
        <family val="2"/>
      </rPr>
      <t>Escavadeira hidráulica sobre esteiras, caçamba 0,80 m3, peso operacional 17 t, potencia bruta 111 hp - manutenção. af_06/2014</t>
    </r>
  </si>
  <si>
    <r>
      <rPr>
        <sz val="7"/>
        <rFont val="Calibri"/>
        <family val="2"/>
      </rPr>
      <t>S05630S</t>
    </r>
  </si>
  <si>
    <r>
      <rPr>
        <sz val="7"/>
        <rFont val="Calibri"/>
        <family val="2"/>
      </rPr>
      <t>Escavadeira hidráulica sobre esteiras, caçamba 0,80 m3, peso operacional 17 t, potencia bruta 111 hp - materiais na operação. af_06/2014</t>
    </r>
  </si>
  <si>
    <r>
      <rPr>
        <sz val="7"/>
        <rFont val="Calibri"/>
        <family val="2"/>
      </rPr>
      <t>S88294S</t>
    </r>
  </si>
  <si>
    <r>
      <rPr>
        <sz val="7"/>
        <rFont val="Calibri"/>
        <family val="2"/>
      </rPr>
      <t>Operador de escavadeira com encargos complementares</t>
    </r>
  </si>
  <si>
    <r>
      <rPr>
        <b/>
        <sz val="8"/>
        <rFont val="Arial"/>
        <family val="2"/>
      </rPr>
      <t>S05627S - Escavadeira hidráulica sobre esteiras, caçamba 0,80 m3, peso operacional 17 t, potencia bruta 111 hp - depreciação. af_06/2014 (h)</t>
    </r>
  </si>
  <si>
    <r>
      <rPr>
        <sz val="7"/>
        <rFont val="Calibri"/>
        <family val="2"/>
      </rPr>
      <t>I10685S</t>
    </r>
  </si>
  <si>
    <r>
      <rPr>
        <sz val="7"/>
        <rFont val="Calibri"/>
        <family val="2"/>
      </rPr>
      <t>Escavadeira hidraulica sobre esteiras, cacamba 0,80m3, pesooperacional 17t, potencia bruta 111hp</t>
    </r>
  </si>
  <si>
    <r>
      <rPr>
        <b/>
        <sz val="8"/>
        <rFont val="Arial"/>
        <family val="2"/>
      </rPr>
      <t>S05628S - Escavadeira hidráulica sobre esteiras, caçamba 0,80 m3, peso operacional 17 t, potencia bruta 111 hp - juros. af_06/2014 (h)</t>
    </r>
  </si>
  <si>
    <r>
      <rPr>
        <b/>
        <sz val="8"/>
        <rFont val="Arial"/>
        <family val="2"/>
      </rPr>
      <t>S05629S - Escavadeira hidráulica sobre esteiras, caçamba 0,80 m3, peso operacional 17 t, potencia bruta 111 hp - manutenção. af_06/2014 (h)</t>
    </r>
  </si>
  <si>
    <r>
      <rPr>
        <b/>
        <sz val="8"/>
        <rFont val="Arial"/>
        <family val="2"/>
      </rPr>
      <t>S05630S - Escavadeira hidráulica sobre esteiras, caçamba 0,80 m3, peso operacional 17 t, potencia bruta 111 hp - materiais na operação. af_06/2014 (h)</t>
    </r>
  </si>
  <si>
    <r>
      <rPr>
        <sz val="7"/>
        <rFont val="Calibri"/>
        <family val="2"/>
      </rPr>
      <t>I04221S</t>
    </r>
  </si>
  <si>
    <r>
      <rPr>
        <sz val="7"/>
        <rFont val="Calibri"/>
        <family val="2"/>
      </rPr>
      <t>Oleo diesel combustivel comum</t>
    </r>
  </si>
  <si>
    <r>
      <rPr>
        <b/>
        <sz val="8"/>
        <rFont val="Arial"/>
        <family val="2"/>
      </rPr>
      <t>S88294S - Operador de escavadeira com encargos complementares (h)</t>
    </r>
  </si>
  <si>
    <r>
      <rPr>
        <sz val="7"/>
        <rFont val="Calibri"/>
        <family val="2"/>
      </rPr>
      <t>I04234S</t>
    </r>
  </si>
  <si>
    <r>
      <rPr>
        <sz val="7"/>
        <rFont val="Calibri"/>
        <family val="2"/>
      </rPr>
      <t>Operador de escavadeira</t>
    </r>
  </si>
  <si>
    <r>
      <rPr>
        <sz val="7"/>
        <rFont val="Calibri"/>
        <family val="2"/>
      </rPr>
      <t>S95357S</t>
    </r>
  </si>
  <si>
    <r>
      <rPr>
        <sz val="7"/>
        <rFont val="Calibri"/>
        <family val="2"/>
      </rPr>
      <t>Curso de capacitação para operador de escavadeira (encargos complementares) - horista</t>
    </r>
  </si>
  <si>
    <r>
      <rPr>
        <b/>
        <sz val="8"/>
        <rFont val="Arial"/>
        <family val="2"/>
      </rPr>
      <t>S95357S - Curso de capacitação para operador de escavadeira (encargos complementares) - horista (h)</t>
    </r>
  </si>
  <si>
    <r>
      <rPr>
        <b/>
        <sz val="8"/>
        <rFont val="Arial"/>
        <family val="2"/>
      </rPr>
      <t>S05632S - Escavadeira hidráulica sobre esteiras, caçamba 0,80 m3, peso operacional 17 t, potencia bruta 111 hp - chi diurno. af_06/2014 (chi)</t>
    </r>
  </si>
  <si>
    <r>
      <rPr>
        <b/>
        <sz val="8"/>
        <rFont val="Arial"/>
        <family val="2"/>
      </rPr>
      <t>S91533S - Compactador de solos de percussão (soquete) com motor a gasolina 4 tempos, potência 4 cv - chp diurno. af_08/2015 (chp)</t>
    </r>
  </si>
  <si>
    <r>
      <rPr>
        <sz val="7"/>
        <rFont val="Calibri"/>
        <family val="2"/>
      </rPr>
      <t>S91529S</t>
    </r>
  </si>
  <si>
    <r>
      <rPr>
        <sz val="7"/>
        <rFont val="Calibri"/>
        <family val="2"/>
      </rPr>
      <t>Compactador de solos de percussão (soquete) com motor a gasolina 4 tempos, potência 4 cv - depreciação. af_08/2015</t>
    </r>
  </si>
  <si>
    <r>
      <rPr>
        <sz val="7"/>
        <rFont val="Calibri"/>
        <family val="2"/>
      </rPr>
      <t>S91530S</t>
    </r>
  </si>
  <si>
    <r>
      <rPr>
        <sz val="7"/>
        <rFont val="Calibri"/>
        <family val="2"/>
      </rPr>
      <t>Compactador de solos de percussão (soquete) com motor a gasolina 4 tempos, potência 4 cv - juros. af_08/2015</t>
    </r>
  </si>
  <si>
    <r>
      <rPr>
        <sz val="7"/>
        <rFont val="Calibri"/>
        <family val="2"/>
      </rPr>
      <t>S91531S</t>
    </r>
  </si>
  <si>
    <r>
      <rPr>
        <sz val="7"/>
        <rFont val="Calibri"/>
        <family val="2"/>
      </rPr>
      <t>Compactador de solos de percussão (soquete) com motor a gasolina 4 tempos, potência 4 cv - manutenção. af_08/2015</t>
    </r>
  </si>
  <si>
    <r>
      <rPr>
        <sz val="7"/>
        <rFont val="Calibri"/>
        <family val="2"/>
      </rPr>
      <t>S91532S</t>
    </r>
  </si>
  <si>
    <r>
      <rPr>
        <sz val="7"/>
        <rFont val="Calibri"/>
        <family val="2"/>
      </rPr>
      <t>Compactador de solos de percussão (soquete) com motor a gasolina 4 tempos, potência 4 cv - materiais na operação. af_08/2015</t>
    </r>
  </si>
  <si>
    <r>
      <rPr>
        <b/>
        <sz val="8"/>
        <rFont val="Arial"/>
        <family val="2"/>
      </rPr>
      <t>S91529S - Compactador de solos de percussão (soquete) com motor a gasolina 4 tempos, potência 4 cv - depreciação. af_08/2015 (h)</t>
    </r>
  </si>
  <si>
    <r>
      <rPr>
        <sz val="7"/>
        <rFont val="Calibri"/>
        <family val="2"/>
      </rPr>
      <t>I13458S</t>
    </r>
  </si>
  <si>
    <r>
      <rPr>
        <sz val="7"/>
        <rFont val="Calibri"/>
        <family val="2"/>
      </rPr>
      <t>Compactador de solos de percursao (soquete) com motor a gasolina 4 tempos de 4 hp (4 cv)</t>
    </r>
  </si>
  <si>
    <r>
      <rPr>
        <b/>
        <sz val="8"/>
        <rFont val="Arial"/>
        <family val="2"/>
      </rPr>
      <t>S91530S - Compactador de solos de percussão (soquete) com motor a gasolina 4 tempos, potência 4 cv - juros. af_08/2015 (h)</t>
    </r>
  </si>
  <si>
    <r>
      <rPr>
        <b/>
        <sz val="8"/>
        <rFont val="Arial"/>
        <family val="2"/>
      </rPr>
      <t>S91531S - Compactador de solos de percussão (soquete) com motor a gasolina 4 tempos, potência 4 cv - manutenção. af_08/2015 (h)</t>
    </r>
  </si>
  <si>
    <r>
      <rPr>
        <b/>
        <sz val="8"/>
        <rFont val="Arial"/>
        <family val="2"/>
      </rPr>
      <t>S91532S - Compactador de solos de percussão (soquete) com motor a gasolina 4 tempos, potência 4 cv - materiais na operação. af_08/2015 (h)</t>
    </r>
  </si>
  <si>
    <r>
      <rPr>
        <sz val="7"/>
        <rFont val="Calibri"/>
        <family val="2"/>
      </rPr>
      <t>I04222S</t>
    </r>
  </si>
  <si>
    <r>
      <rPr>
        <sz val="7"/>
        <rFont val="Calibri"/>
        <family val="2"/>
      </rPr>
      <t>Gasolina comum</t>
    </r>
  </si>
  <si>
    <r>
      <rPr>
        <b/>
        <sz val="8"/>
        <rFont val="Arial"/>
        <family val="2"/>
      </rPr>
      <t>S91534S - Compactador de solos de percussão (soquete) com motor a gasolina 4 tempos, potência 4 cv - chi diurno. af_08/2015 (chi)</t>
    </r>
  </si>
  <si>
    <r>
      <rPr>
        <b/>
        <sz val="8"/>
        <rFont val="Arial"/>
        <family val="2"/>
      </rPr>
      <t>S95606S - Umidificação de material para valas com caminhão pipa 10000l. af_11/2016 (m3)</t>
    </r>
  </si>
  <si>
    <r>
      <rPr>
        <sz val="7"/>
        <rFont val="Calibri"/>
        <family val="2"/>
      </rPr>
      <t>S05901S</t>
    </r>
  </si>
  <si>
    <r>
      <rPr>
        <sz val="7"/>
        <rFont val="Calibri"/>
        <family val="2"/>
      </rPr>
      <t>Caminhão pipa 10.000 l trucado, peso bruto total 23.000 kg, carga útil máxima 15.935 kg, distância entre eixos 4,8 m, potência 230 cv, inclusive tanque de aço para transporte de água - chp diurno. af_06/2014</t>
    </r>
  </si>
  <si>
    <r>
      <rPr>
        <sz val="7"/>
        <rFont val="Calibri"/>
        <family val="2"/>
      </rPr>
      <t>S05903S</t>
    </r>
  </si>
  <si>
    <r>
      <rPr>
        <sz val="7"/>
        <rFont val="Calibri"/>
        <family val="2"/>
      </rPr>
      <t>Caminhão pipa 10.000 l trucado, peso bruto total 23.000 kg, carga útil máxima 15.935 kg, distância entre eixos 4,8 m, potência 230 cv, inclusive tanque de aço para transporte de água - chi diurno. af_06/2014</t>
    </r>
  </si>
  <si>
    <r>
      <rPr>
        <b/>
        <sz val="8"/>
        <rFont val="Arial"/>
        <family val="2"/>
      </rPr>
      <t>S05901S - Caminhão pipa 10.000 l trucado, peso bruto total 23.000 kg, carga útil máxima 15.935 kg, distância entre eixos 4,8 m, potência 230 cv, inclusive tanque de aço para transporte de água - chp diurno. af_06/2014 (chp)</t>
    </r>
  </si>
  <si>
    <r>
      <rPr>
        <sz val="7"/>
        <rFont val="Calibri"/>
        <family val="2"/>
      </rPr>
      <t>S05763S</t>
    </r>
  </si>
  <si>
    <r>
      <rPr>
        <sz val="7"/>
        <rFont val="Calibri"/>
        <family val="2"/>
      </rPr>
      <t>Caminhão pipa 10.000 l trucado, peso bruto total 23.000 kg, carga útil máxima 15.935 kg, distância entre eixos 4,8 m, potência 230 cv, inclusive tanque de aço para transporte de água - manutenção. af_06/2014</t>
    </r>
  </si>
  <si>
    <r>
      <rPr>
        <sz val="7"/>
        <rFont val="Calibri"/>
        <family val="2"/>
      </rPr>
      <t>S53831S</t>
    </r>
  </si>
  <si>
    <r>
      <rPr>
        <sz val="7"/>
        <rFont val="Calibri"/>
        <family val="2"/>
      </rPr>
      <t>Caminhão pipa 10.000 l trucado, peso bruto total 23.000 kg, carga útil máxima 15.935 kg, distância entre eixos 4,8 m, potência 230 cv, inclusive tanque de aço para transporte de água - materiais na operação. af_06/2014</t>
    </r>
  </si>
  <si>
    <r>
      <rPr>
        <sz val="7"/>
        <rFont val="Calibri"/>
        <family val="2"/>
      </rPr>
      <t>S88282S</t>
    </r>
  </si>
  <si>
    <r>
      <rPr>
        <sz val="7"/>
        <rFont val="Calibri"/>
        <family val="2"/>
      </rPr>
      <t>Motorista de caminhão com encargos complementares</t>
    </r>
  </si>
  <si>
    <r>
      <rPr>
        <sz val="7"/>
        <rFont val="Calibri"/>
        <family val="2"/>
      </rPr>
      <t>S91396S</t>
    </r>
  </si>
  <si>
    <r>
      <rPr>
        <sz val="7"/>
        <rFont val="Calibri"/>
        <family val="2"/>
      </rPr>
      <t>Caminhão pipa 10.000 l trucado, peso bruto total 23.000 kg, carga útil máxima 15.935 kg, distância entre eixos 4,8 m, potência 230 cv, inclusive tanque de aço para transporte de água - depreciação. af_06/2014</t>
    </r>
  </si>
  <si>
    <r>
      <rPr>
        <sz val="7"/>
        <rFont val="Calibri"/>
        <family val="2"/>
      </rPr>
      <t>S91397S</t>
    </r>
  </si>
  <si>
    <r>
      <rPr>
        <sz val="7"/>
        <rFont val="Calibri"/>
        <family val="2"/>
      </rPr>
      <t>Caminhão pipa 10.000 l trucado, peso bruto total 23.000 kg, carga útil máxima 15.935 kg, distância entre eixos 4,8 m, potência 230 cv, inclusive tanque de aço para transporte de água - juros. af_06/2014</t>
    </r>
  </si>
  <si>
    <r>
      <rPr>
        <sz val="7"/>
        <rFont val="Calibri"/>
        <family val="2"/>
      </rPr>
      <t>S91398S</t>
    </r>
  </si>
  <si>
    <r>
      <rPr>
        <sz val="7"/>
        <rFont val="Calibri"/>
        <family val="2"/>
      </rPr>
      <t>Caminhão pipa 10.000 l trucado, peso bruto total 23.000 kg, carga útil máxima 15.935 kg, distância entre eixos 4,8 m, potência 230 cv, inclusive tanque de aço para transporte de água - impostos e seguros. af_06/2014</t>
    </r>
  </si>
  <si>
    <r>
      <rPr>
        <b/>
        <sz val="8"/>
        <rFont val="Arial"/>
        <family val="2"/>
      </rPr>
      <t>S05763S - Caminhão pipa 10.000 l trucado, peso bruto total 23.000 kg, carga útil máxima 15.935 kg, distância entre eixos 4,8 m, potência 230 cv, inclusive tanque de aço para transporte de água - manutenção. af_06/2014 (h)</t>
    </r>
  </si>
  <si>
    <r>
      <rPr>
        <sz val="7"/>
        <rFont val="Calibri"/>
        <family val="2"/>
      </rPr>
      <t>I37736S</t>
    </r>
  </si>
  <si>
    <r>
      <rPr>
        <sz val="7"/>
        <rFont val="Calibri"/>
        <family val="2"/>
      </rPr>
      <t>Tanque de aco carbono nao revestido, para transporte de agua com capacidade de 10 m3, com bomba centrifuga por tomada de forca, vazao maxima *75* m3/h (inclui montagem, nao incluicaminhao)</t>
    </r>
  </si>
  <si>
    <r>
      <rPr>
        <sz val="7"/>
        <rFont val="Calibri"/>
        <family val="2"/>
      </rPr>
      <t>I37747S</t>
    </r>
  </si>
  <si>
    <r>
      <rPr>
        <sz val="7"/>
        <rFont val="Calibri"/>
        <family val="2"/>
      </rPr>
      <t>Caminhao trucado, peso bruto total 23000 kg, carga util maxima 15935 kg, distancia entre eixos 4,80 m, potencia 230 cv (inclui cabine e chassi, nao inclui carroceria)</t>
    </r>
  </si>
  <si>
    <r>
      <rPr>
        <b/>
        <sz val="8"/>
        <rFont val="Arial"/>
        <family val="2"/>
      </rPr>
      <t>S53831S - Caminhão pipa 10.000 l trucado, peso bruto total 23.000 kg, carga útil máxima 15.935 kg, distância entre eixos 4,8 m, potência 230 cv, inclusive tanque de aço para transporte de água - materiais na operação. af_06/2014 (h)</t>
    </r>
  </si>
  <si>
    <r>
      <rPr>
        <b/>
        <sz val="8"/>
        <rFont val="Arial"/>
        <family val="2"/>
      </rPr>
      <t>S88282S - Motorista de caminhão com encargos complementares (h)</t>
    </r>
  </si>
  <si>
    <r>
      <rPr>
        <sz val="7"/>
        <rFont val="Calibri"/>
        <family val="2"/>
      </rPr>
      <t>I04093S</t>
    </r>
  </si>
  <si>
    <r>
      <rPr>
        <sz val="7"/>
        <rFont val="Calibri"/>
        <family val="2"/>
      </rPr>
      <t>Motorista de caminhao</t>
    </r>
  </si>
  <si>
    <r>
      <rPr>
        <sz val="7"/>
        <rFont val="Calibri"/>
        <family val="2"/>
      </rPr>
      <t>S95347S</t>
    </r>
  </si>
  <si>
    <r>
      <rPr>
        <sz val="7"/>
        <rFont val="Calibri"/>
        <family val="2"/>
      </rPr>
      <t>Curso de capacitação para motorista de caminhão (encargos complementares) - horista</t>
    </r>
  </si>
  <si>
    <r>
      <rPr>
        <b/>
        <sz val="8"/>
        <rFont val="Arial"/>
        <family val="2"/>
      </rPr>
      <t>S95347S - Curso de capacitação para motorista de caminhão (encargos complementares) - horista (h)</t>
    </r>
  </si>
  <si>
    <r>
      <rPr>
        <b/>
        <sz val="8"/>
        <rFont val="Arial"/>
        <family val="2"/>
      </rPr>
      <t>S91396S - Caminhão pipa 10.000 l trucado, peso bruto total 23.000 kg, carga útil máxima 15.935 kg, distância entre eixos 4,8 m, potência 230 cv, inclusive tanque de aço para transporte de água - depreciação. af_06/2014 (h)</t>
    </r>
  </si>
  <si>
    <r>
      <rPr>
        <b/>
        <sz val="8"/>
        <rFont val="Arial"/>
        <family val="2"/>
      </rPr>
      <t>S91397S - Caminhão pipa 10.000 l trucado, peso bruto total 23.000 kg, carga útil máxima 15.935 kg, distância entre eixos 4,8 m, potência 230 cv, inclusive tanque de aço para transporte de água - juros. af_06/2014 (h)</t>
    </r>
  </si>
  <si>
    <r>
      <rPr>
        <b/>
        <sz val="8"/>
        <rFont val="Arial"/>
        <family val="2"/>
      </rPr>
      <t>S91398S - Caminhão pipa 10.000 l trucado, peso bruto total 23.000 kg, carga útil máxima 15.935 kg, distância entre eixos 4,8 m, potência 230 cv, inclusive tanque de aço para transporte de água - impostos e seguros. af_06/2014 (h)</t>
    </r>
  </si>
  <si>
    <r>
      <rPr>
        <b/>
        <sz val="8"/>
        <rFont val="Arial"/>
        <family val="2"/>
      </rPr>
      <t>S05903S - Caminhão pipa 10.000 l trucado, peso bruto total 23.000 kg, carga útil máxima 15.935 kg, distância entre eixos 4,8 m, potência 230 cv, inclusive tanque de aço para transporte de água - chi diurno. af_06/2014 (chi)</t>
    </r>
  </si>
  <si>
    <r>
      <rPr>
        <b/>
        <sz val="8"/>
        <rFont val="Arial"/>
        <family val="2"/>
      </rPr>
      <t>88270 - IMPERMEABILIZADOR COM ENCARGOS COMPLEMENTARES (H)</t>
    </r>
  </si>
  <si>
    <r>
      <rPr>
        <sz val="7"/>
        <rFont val="Calibri"/>
        <family val="2"/>
      </rPr>
      <t>00012873</t>
    </r>
  </si>
  <si>
    <r>
      <rPr>
        <sz val="7"/>
        <rFont val="Calibri"/>
        <family val="2"/>
      </rPr>
      <t>IMPERMEABILIZADOR</t>
    </r>
  </si>
  <si>
    <r>
      <rPr>
        <sz val="7"/>
        <rFont val="Calibri"/>
        <family val="2"/>
      </rPr>
      <t>00043465</t>
    </r>
  </si>
  <si>
    <r>
      <rPr>
        <sz val="7"/>
        <rFont val="Calibri"/>
        <family val="2"/>
      </rPr>
      <t>FERRAMENTAS - FAMILIA PEDREIRO - HORISTA (ENCARGOS COMPLEMENTARES - COLETADO CAIXA)</t>
    </r>
  </si>
  <si>
    <r>
      <rPr>
        <sz val="7"/>
        <rFont val="Calibri"/>
        <family val="2"/>
      </rPr>
      <t>00043489</t>
    </r>
  </si>
  <si>
    <r>
      <rPr>
        <sz val="7"/>
        <rFont val="Calibri"/>
        <family val="2"/>
      </rPr>
      <t>EPI - FAMILIA PEDREIRO - HORISTA (ENCARGOS COMPLEMENTARES - COLETADO CAIXA)</t>
    </r>
  </si>
  <si>
    <r>
      <rPr>
        <sz val="7"/>
        <rFont val="Calibri"/>
        <family val="2"/>
      </rPr>
      <t>95338</t>
    </r>
  </si>
  <si>
    <r>
      <rPr>
        <sz val="7"/>
        <rFont val="Calibri"/>
        <family val="2"/>
      </rPr>
      <t>CURSO DE CAPACITAÇÃO PARA IMPERMEABILIZADOR (ENCARGOS COMPLEMENTARES) - HORISTA</t>
    </r>
  </si>
  <si>
    <r>
      <rPr>
        <b/>
        <sz val="8"/>
        <rFont val="Arial"/>
        <family val="2"/>
      </rPr>
      <t>95338 - CURSO DE CAPACITAÇÃO PARA IMPERMEABILIZADOR (ENCARGOS COMPLEMENTARES) - HORISTA (H)</t>
    </r>
  </si>
  <si>
    <r>
      <rPr>
        <b/>
        <sz val="8"/>
        <rFont val="Arial"/>
        <family val="2"/>
      </rPr>
      <t>030010 - Escavação manual ate 1.50m de profundidade  (M3)</t>
    </r>
  </si>
  <si>
    <r>
      <rPr>
        <sz val="7"/>
        <rFont val="Calibri"/>
        <family val="2"/>
      </rPr>
      <t>O00006</t>
    </r>
  </si>
  <si>
    <r>
      <rPr>
        <b/>
        <sz val="8"/>
        <rFont val="Arial"/>
        <family val="2"/>
      </rPr>
      <t>040025 - Fundação corrida/bloco c/pedra preta arg.no traço 1:8  (M3)</t>
    </r>
  </si>
  <si>
    <r>
      <rPr>
        <sz val="7"/>
        <rFont val="Calibri"/>
        <family val="2"/>
      </rPr>
      <t>O00004</t>
    </r>
  </si>
  <si>
    <r>
      <rPr>
        <sz val="7"/>
        <rFont val="Calibri"/>
        <family val="2"/>
      </rPr>
      <t xml:space="preserve">PEDREIRO COM ENCARGOS COMPLEMENTARES </t>
    </r>
  </si>
  <si>
    <r>
      <rPr>
        <sz val="7"/>
        <rFont val="Calibri"/>
        <family val="2"/>
      </rPr>
      <t>J00003</t>
    </r>
  </si>
  <si>
    <r>
      <rPr>
        <sz val="7"/>
        <rFont val="Calibri"/>
        <family val="2"/>
      </rPr>
      <t xml:space="preserve">Cimento </t>
    </r>
  </si>
  <si>
    <r>
      <rPr>
        <sz val="7"/>
        <rFont val="Calibri"/>
        <family val="2"/>
      </rPr>
      <t>SC</t>
    </r>
  </si>
  <si>
    <r>
      <rPr>
        <sz val="7"/>
        <rFont val="Calibri"/>
        <family val="2"/>
      </rPr>
      <t>J00002</t>
    </r>
  </si>
  <si>
    <r>
      <rPr>
        <sz val="7"/>
        <rFont val="Calibri"/>
        <family val="2"/>
      </rPr>
      <t xml:space="preserve">Pedra preta </t>
    </r>
  </si>
  <si>
    <r>
      <rPr>
        <sz val="7"/>
        <rFont val="Calibri"/>
        <family val="2"/>
      </rPr>
      <t>J00005</t>
    </r>
  </si>
  <si>
    <r>
      <rPr>
        <sz val="7"/>
        <rFont val="Calibri"/>
        <family val="2"/>
      </rPr>
      <t xml:space="preserve">Areia </t>
    </r>
  </si>
  <si>
    <r>
      <rPr>
        <b/>
        <sz val="8"/>
        <rFont val="Arial"/>
        <family val="2"/>
      </rPr>
      <t>040026 - Baldrame em conc.ciclópico c/pedra preta incl.forma  (M3)</t>
    </r>
  </si>
  <si>
    <r>
      <rPr>
        <sz val="7"/>
        <rFont val="Calibri"/>
        <family val="2"/>
      </rPr>
      <t>050036</t>
    </r>
  </si>
  <si>
    <r>
      <rPr>
        <sz val="7"/>
        <rFont val="Calibri"/>
        <family val="2"/>
      </rPr>
      <t xml:space="preserve">Forma c/ madeira branca </t>
    </r>
  </si>
  <si>
    <r>
      <rPr>
        <sz val="7"/>
        <rFont val="Calibri"/>
        <family val="2"/>
      </rPr>
      <t>050037</t>
    </r>
  </si>
  <si>
    <r>
      <rPr>
        <sz val="7"/>
        <rFont val="Calibri"/>
        <family val="2"/>
      </rPr>
      <t xml:space="preserve">Desforma </t>
    </r>
  </si>
  <si>
    <r>
      <rPr>
        <sz val="7"/>
        <rFont val="Calibri"/>
        <family val="2"/>
      </rPr>
      <t>050196</t>
    </r>
  </si>
  <si>
    <r>
      <rPr>
        <sz val="7"/>
        <rFont val="Calibri"/>
        <family val="2"/>
      </rPr>
      <t xml:space="preserve">Concreto ciclópico c/ pedra preta </t>
    </r>
  </si>
  <si>
    <r>
      <rPr>
        <b/>
        <sz val="8"/>
        <rFont val="Arial"/>
        <family val="2"/>
      </rPr>
      <t>050036 - Forma c/ madeira branca  (M2)</t>
    </r>
  </si>
  <si>
    <r>
      <rPr>
        <sz val="7"/>
        <rFont val="Calibri"/>
        <family val="2"/>
      </rPr>
      <t>O00005</t>
    </r>
  </si>
  <si>
    <r>
      <rPr>
        <sz val="7"/>
        <rFont val="Calibri"/>
        <family val="2"/>
      </rPr>
      <t xml:space="preserve">CARPINTEIRO DE FORMAS COM ENCARGOS COMPLEMENTARES </t>
    </r>
  </si>
  <si>
    <r>
      <rPr>
        <sz val="7"/>
        <rFont val="Calibri"/>
        <family val="2"/>
      </rPr>
      <t>D00016</t>
    </r>
  </si>
  <si>
    <r>
      <rPr>
        <sz val="7"/>
        <rFont val="Calibri"/>
        <family val="2"/>
      </rPr>
      <t xml:space="preserve">Tábua de madeira branca 4m </t>
    </r>
  </si>
  <si>
    <r>
      <rPr>
        <sz val="7"/>
        <rFont val="Calibri"/>
        <family val="2"/>
      </rPr>
      <t>Dz</t>
    </r>
  </si>
  <si>
    <r>
      <rPr>
        <sz val="7"/>
        <rFont val="Calibri"/>
        <family val="2"/>
      </rPr>
      <t>D00043</t>
    </r>
  </si>
  <si>
    <r>
      <rPr>
        <sz val="7"/>
        <rFont val="Calibri"/>
        <family val="2"/>
      </rPr>
      <t xml:space="preserve">Arame recozido No. 18 </t>
    </r>
  </si>
  <si>
    <r>
      <rPr>
        <sz val="7"/>
        <rFont val="Calibri"/>
        <family val="2"/>
      </rPr>
      <t>D00012</t>
    </r>
  </si>
  <si>
    <r>
      <rPr>
        <sz val="7"/>
        <rFont val="Calibri"/>
        <family val="2"/>
      </rPr>
      <t xml:space="preserve">Ripão em madeira de lei 2"x1" serr. </t>
    </r>
  </si>
  <si>
    <r>
      <rPr>
        <sz val="7"/>
        <rFont val="Calibri"/>
        <family val="2"/>
      </rPr>
      <t>D00281</t>
    </r>
  </si>
  <si>
    <r>
      <rPr>
        <sz val="7"/>
        <rFont val="Calibri"/>
        <family val="2"/>
      </rPr>
      <t xml:space="preserve">Pernamanca 3" x 2" 4 m - madeira branca </t>
    </r>
  </si>
  <si>
    <r>
      <rPr>
        <sz val="7"/>
        <rFont val="Calibri"/>
        <family val="2"/>
      </rPr>
      <t>D00082</t>
    </r>
  </si>
  <si>
    <r>
      <rPr>
        <sz val="7"/>
        <rFont val="Calibri"/>
        <family val="2"/>
      </rPr>
      <t xml:space="preserve">Prego 2"x11 </t>
    </r>
  </si>
  <si>
    <r>
      <rPr>
        <b/>
        <sz val="8"/>
        <rFont val="Arial"/>
        <family val="2"/>
      </rPr>
      <t>050037 - Desforma  (M2)</t>
    </r>
  </si>
  <si>
    <r>
      <rPr>
        <b/>
        <sz val="8"/>
        <rFont val="Arial"/>
        <family val="2"/>
      </rPr>
      <t>050196 - Concreto ciclópico c/ pedra preta  (M3)</t>
    </r>
  </si>
  <si>
    <r>
      <rPr>
        <b/>
        <sz val="8"/>
        <rFont val="Arial"/>
        <family val="2"/>
      </rPr>
      <t>050267 - Concreto armado Fck=18 MPA c/ forma mad. branca  (M3)</t>
    </r>
  </si>
  <si>
    <r>
      <rPr>
        <sz val="7"/>
        <rFont val="Calibri"/>
        <family val="2"/>
      </rPr>
      <t>050038</t>
    </r>
  </si>
  <si>
    <r>
      <rPr>
        <sz val="7"/>
        <rFont val="Calibri"/>
        <family val="2"/>
      </rPr>
      <t xml:space="preserve">Armação p/ concreto </t>
    </r>
  </si>
  <si>
    <r>
      <rPr>
        <sz val="7"/>
        <rFont val="Calibri"/>
        <family val="2"/>
      </rPr>
      <t>050260</t>
    </r>
  </si>
  <si>
    <r>
      <rPr>
        <sz val="7"/>
        <rFont val="Calibri"/>
        <family val="2"/>
      </rPr>
      <t xml:space="preserve">Concreto c/ seixo Fck= 18.0 MPA (incl. preparo e lançamento) </t>
    </r>
  </si>
  <si>
    <r>
      <rPr>
        <b/>
        <sz val="8"/>
        <rFont val="Arial"/>
        <family val="2"/>
      </rPr>
      <t>050038 - Armação p/ concreto  (KG)</t>
    </r>
  </si>
  <si>
    <r>
      <rPr>
        <sz val="7"/>
        <rFont val="Calibri"/>
        <family val="2"/>
      </rPr>
      <t>O88245</t>
    </r>
  </si>
  <si>
    <r>
      <rPr>
        <sz val="7"/>
        <rFont val="Calibri"/>
        <family val="2"/>
      </rPr>
      <t xml:space="preserve">ARMADOR COM ENCARGOS COMPLEMENTARES </t>
    </r>
  </si>
  <si>
    <r>
      <rPr>
        <sz val="7"/>
        <rFont val="Calibri"/>
        <family val="2"/>
      </rPr>
      <t>D00425</t>
    </r>
  </si>
  <si>
    <r>
      <rPr>
        <sz val="7"/>
        <rFont val="Calibri"/>
        <family val="2"/>
      </rPr>
      <t xml:space="preserve">Aço CA 50/60 - Preço médio </t>
    </r>
  </si>
  <si>
    <r>
      <rPr>
        <b/>
        <sz val="8"/>
        <rFont val="Arial"/>
        <family val="2"/>
      </rPr>
      <t>050260 - Concreto c/ seixo Fck= 18.0 MPA (incl. preparo e lançamento)  (M3)</t>
    </r>
  </si>
  <si>
    <r>
      <rPr>
        <sz val="7"/>
        <rFont val="Calibri"/>
        <family val="2"/>
      </rPr>
      <t>M00008</t>
    </r>
  </si>
  <si>
    <r>
      <rPr>
        <sz val="7"/>
        <rFont val="Calibri"/>
        <family val="2"/>
      </rPr>
      <t xml:space="preserve">Betoneira eletrica - 320l </t>
    </r>
  </si>
  <si>
    <r>
      <rPr>
        <sz val="7"/>
        <rFont val="Calibri"/>
        <family val="2"/>
      </rPr>
      <t>O00028</t>
    </r>
  </si>
  <si>
    <r>
      <rPr>
        <sz val="7"/>
        <rFont val="Calibri"/>
        <family val="2"/>
      </rPr>
      <t xml:space="preserve">OPERADOR DE BETONEIRA ESTACIONÁRIA/MISTURADOR COM ENCARGOS COMPLEMENTARES </t>
    </r>
  </si>
  <si>
    <r>
      <rPr>
        <sz val="7"/>
        <rFont val="Calibri"/>
        <family val="2"/>
      </rPr>
      <t>J00007</t>
    </r>
  </si>
  <si>
    <r>
      <rPr>
        <sz val="7"/>
        <rFont val="Calibri"/>
        <family val="2"/>
      </rPr>
      <t xml:space="preserve">Seixo lavado </t>
    </r>
  </si>
  <si>
    <r>
      <rPr>
        <b/>
        <sz val="8"/>
        <rFont val="Arial"/>
        <family val="2"/>
      </rPr>
      <t>060045 - Alvenaria tijolo de barro a singelo  (M2)</t>
    </r>
  </si>
  <si>
    <r>
      <rPr>
        <sz val="7"/>
        <rFont val="Calibri"/>
        <family val="2"/>
      </rPr>
      <t>D00036</t>
    </r>
  </si>
  <si>
    <r>
      <rPr>
        <sz val="7"/>
        <rFont val="Calibri"/>
        <family val="2"/>
      </rPr>
      <t xml:space="preserve">Tijolo de barro 14x19x9 </t>
    </r>
  </si>
  <si>
    <r>
      <rPr>
        <sz val="7"/>
        <rFont val="Calibri"/>
        <family val="2"/>
      </rPr>
      <t>110764</t>
    </r>
  </si>
  <si>
    <r>
      <rPr>
        <sz val="7"/>
        <rFont val="Calibri"/>
        <family val="2"/>
      </rPr>
      <t xml:space="preserve">Argamassa de cimento,areia e adit. plast. 1:6 </t>
    </r>
  </si>
  <si>
    <r>
      <rPr>
        <b/>
        <sz val="8"/>
        <rFont val="Arial"/>
        <family val="2"/>
      </rPr>
      <t>110764 - Argamassa de cimento,areia e adit. plast. 1:6  (M3)</t>
    </r>
  </si>
  <si>
    <r>
      <rPr>
        <sz val="7"/>
        <rFont val="Calibri"/>
        <family val="2"/>
      </rPr>
      <t>D00349</t>
    </r>
  </si>
  <si>
    <r>
      <rPr>
        <sz val="7"/>
        <rFont val="Calibri"/>
        <family val="2"/>
      </rPr>
      <t xml:space="preserve">Aditivo plastificante </t>
    </r>
  </si>
  <si>
    <r>
      <rPr>
        <b/>
        <sz val="8"/>
        <rFont val="Arial"/>
        <family val="2"/>
      </rPr>
      <t>080151 - Impermeabilização de lajes e calhas (Igolflex+Sika1)  (M2)</t>
    </r>
  </si>
  <si>
    <r>
      <rPr>
        <sz val="7"/>
        <rFont val="Calibri"/>
        <family val="2"/>
      </rPr>
      <t>O00001</t>
    </r>
  </si>
  <si>
    <r>
      <rPr>
        <sz val="7"/>
        <rFont val="Calibri"/>
        <family val="2"/>
      </rPr>
      <t xml:space="preserve">PINTOR COM ENCARGOS COMPLEMENTARES </t>
    </r>
  </si>
  <si>
    <r>
      <rPr>
        <sz val="7"/>
        <rFont val="Calibri"/>
        <family val="2"/>
      </rPr>
      <t>I00002</t>
    </r>
  </si>
  <si>
    <r>
      <rPr>
        <sz val="7"/>
        <rFont val="Calibri"/>
        <family val="2"/>
      </rPr>
      <t xml:space="preserve">Igolflex (preto) </t>
    </r>
  </si>
  <si>
    <r>
      <rPr>
        <sz val="7"/>
        <rFont val="Calibri"/>
        <family val="2"/>
      </rPr>
      <t>I00001</t>
    </r>
  </si>
  <si>
    <r>
      <rPr>
        <sz val="7"/>
        <rFont val="Calibri"/>
        <family val="2"/>
      </rPr>
      <t xml:space="preserve">Sika 1 </t>
    </r>
  </si>
  <si>
    <r>
      <rPr>
        <b/>
        <sz val="8"/>
        <rFont val="Arial"/>
        <family val="2"/>
      </rPr>
      <t>110143 - Chapisco de cimento e areia no traço 1:3  (M2)</t>
    </r>
  </si>
  <si>
    <r>
      <rPr>
        <sz val="7"/>
        <rFont val="Calibri"/>
        <family val="2"/>
      </rPr>
      <t>110248</t>
    </r>
  </si>
  <si>
    <r>
      <rPr>
        <sz val="7"/>
        <rFont val="Calibri"/>
        <family val="2"/>
      </rPr>
      <t xml:space="preserve">Argamassa de cimento e areia no traço 1:3 </t>
    </r>
  </si>
  <si>
    <r>
      <rPr>
        <b/>
        <sz val="8"/>
        <rFont val="Arial"/>
        <family val="2"/>
      </rPr>
      <t>110248 - Argamassa de cimento e areia no traço 1:3  (M3)</t>
    </r>
  </si>
  <si>
    <r>
      <rPr>
        <b/>
        <sz val="8"/>
        <rFont val="Arial"/>
        <family val="2"/>
      </rPr>
      <t>110763 - Reboco com argamassa 1:6:Adit. Plast.  (M2)</t>
    </r>
  </si>
  <si>
    <r>
      <rPr>
        <b/>
        <sz val="8"/>
        <rFont val="Arial"/>
        <family val="2"/>
      </rPr>
      <t>130111 - Camada impermeabilizadora e=10cm c/pedra preta (incl. Sika 1)  (M2)</t>
    </r>
  </si>
  <si>
    <r>
      <rPr>
        <b/>
        <sz val="8"/>
        <rFont val="Arial"/>
        <family val="2"/>
      </rPr>
      <t>130113 - Cimentado liso e=2cm traço 1:3  (M2)</t>
    </r>
  </si>
  <si>
    <r>
      <rPr>
        <b/>
        <sz val="8"/>
        <rFont val="Arial"/>
        <family val="2"/>
      </rPr>
      <t>150654 - PVA sobre muro  (M2)</t>
    </r>
  </si>
  <si>
    <r>
      <rPr>
        <sz val="7"/>
        <rFont val="Calibri"/>
        <family val="2"/>
      </rPr>
      <t>P00003</t>
    </r>
  </si>
  <si>
    <r>
      <rPr>
        <sz val="7"/>
        <rFont val="Calibri"/>
        <family val="2"/>
      </rPr>
      <t xml:space="preserve">Tinta latex exterior </t>
    </r>
  </si>
  <si>
    <r>
      <rPr>
        <sz val="7"/>
        <rFont val="Calibri"/>
        <family val="2"/>
      </rPr>
      <t>GL</t>
    </r>
  </si>
  <si>
    <r>
      <rPr>
        <b/>
        <sz val="8"/>
        <rFont val="Arial"/>
        <family val="2"/>
      </rPr>
      <t xml:space="preserve">
</t>
    </r>
  </si>
  <si>
    <r>
      <rPr>
        <b/>
        <sz val="7"/>
        <rFont val="Arial"/>
        <family val="2"/>
      </rPr>
      <t>TIPO</t>
    </r>
  </si>
  <si>
    <r>
      <rPr>
        <b/>
        <sz val="7"/>
        <rFont val="Arial"/>
        <family val="2"/>
      </rPr>
      <t>PREÇO UNITÁRIO</t>
    </r>
  </si>
  <si>
    <r>
      <rPr>
        <b/>
        <sz val="7"/>
        <rFont val="Arial"/>
        <family val="2"/>
      </rPr>
      <t>PREÇO TOTAL</t>
    </r>
  </si>
  <si>
    <r>
      <rPr>
        <b/>
        <sz val="7"/>
        <rFont val="Arial"/>
        <family val="2"/>
      </rPr>
      <t>CL</t>
    </r>
  </si>
  <si>
    <r>
      <rPr>
        <sz val="7"/>
        <rFont val="Arial"/>
        <family val="2"/>
      </rPr>
      <t>SERVICO</t>
    </r>
  </si>
  <si>
    <r>
      <rPr>
        <sz val="7"/>
        <rFont val="Arial"/>
        <family val="2"/>
      </rPr>
      <t>Cabo de cobre nú 50 mm2, ref. TEL-5750, marca de referência Termotécnica ou equivalente, inclusive abertura e fechamento de vala para cabo dimensões 50x20cm</t>
    </r>
  </si>
  <si>
    <r>
      <rPr>
        <sz val="7"/>
        <rFont val="Arial"/>
        <family val="2"/>
      </rPr>
      <t>MATERIAL</t>
    </r>
  </si>
  <si>
    <r>
      <rPr>
        <sz val="7"/>
        <rFont val="Arial"/>
        <family val="2"/>
      </rPr>
      <t>PÁRA-RAIOS</t>
    </r>
  </si>
  <si>
    <r>
      <rPr>
        <sz val="7"/>
        <rFont val="Arial"/>
        <family val="2"/>
      </rPr>
      <t>Disjuntor Compacto em caixa moldada tripolar 175 A, 50KA 220/240V / 25KA 380/415V (NBR IEC 60947-2), Ref. Siemens, GE, Schneider ou equivalente</t>
    </r>
  </si>
  <si>
    <r>
      <rPr>
        <sz val="7"/>
        <rFont val="Arial"/>
        <family val="2"/>
      </rPr>
      <t>MAO DE OBRA</t>
    </r>
  </si>
  <si>
    <r>
      <rPr>
        <sz val="7"/>
        <rFont val="Arial"/>
        <family val="2"/>
      </rPr>
      <t>ALTA TENSÃO</t>
    </r>
  </si>
  <si>
    <r>
      <rPr>
        <sz val="7"/>
        <rFont val="Arial"/>
        <family val="2"/>
      </rPr>
      <t>ELETRODUTOS - BT</t>
    </r>
  </si>
  <si>
    <r>
      <rPr>
        <sz val="7"/>
        <rFont val="Arial"/>
        <family val="2"/>
      </rPr>
      <t>PREPARACAO DO TERRENO</t>
    </r>
  </si>
  <si>
    <r>
      <rPr>
        <sz val="7"/>
        <rFont val="Arial"/>
        <family val="2"/>
      </rPr>
      <t>GERAL</t>
    </r>
  </si>
  <si>
    <r>
      <rPr>
        <sz val="7"/>
        <rFont val="Arial"/>
        <family val="2"/>
      </rPr>
      <t>ATERRAMENTO</t>
    </r>
  </si>
  <si>
    <r>
      <rPr>
        <b/>
        <sz val="8"/>
        <rFont val="Arial"/>
        <family val="2"/>
      </rPr>
      <t xml:space="preserve">
                </t>
    </r>
  </si>
  <si>
    <r>
      <rPr>
        <b/>
        <sz val="8"/>
        <rFont val="Arial"/>
        <family val="2"/>
      </rPr>
      <t>Subtotal até 100,00%</t>
    </r>
  </si>
  <si>
    <r>
      <rPr>
        <b/>
        <sz val="8"/>
        <rFont val="Arial"/>
        <family val="2"/>
      </rPr>
      <t>Outros:</t>
    </r>
  </si>
  <si>
    <r>
      <rPr>
        <b/>
        <sz val="8"/>
        <rFont val="Arial"/>
        <family val="2"/>
      </rPr>
      <t>Valor total do Orçamento:</t>
    </r>
  </si>
  <si>
    <r>
      <rPr>
        <sz val="7"/>
        <rFont val="Arial"/>
        <family val="2"/>
      </rPr>
      <t>I09295</t>
    </r>
  </si>
  <si>
    <r>
      <rPr>
        <sz val="7"/>
        <rFont val="Arial"/>
        <family val="2"/>
      </rPr>
      <t>Cabo de cobre isolado HEPR (XLPE),  95mm²,  1kv / 90º C</t>
    </r>
  </si>
  <si>
    <r>
      <rPr>
        <sz val="7"/>
        <rFont val="Arial"/>
        <family val="2"/>
      </rPr>
      <t>P.21.000.040003</t>
    </r>
  </si>
  <si>
    <r>
      <rPr>
        <sz val="7"/>
        <rFont val="Arial"/>
        <family val="2"/>
      </rPr>
      <t>Poste concreto armado circular, H= 11m p/600kgf</t>
    </r>
  </si>
  <si>
    <r>
      <rPr>
        <sz val="7"/>
        <rFont val="Arial"/>
        <family val="2"/>
      </rPr>
      <t>00004813</t>
    </r>
  </si>
  <si>
    <r>
      <rPr>
        <sz val="7"/>
        <rFont val="Arial"/>
        <family val="2"/>
      </rPr>
      <t>PLACA DE OBRA (PARA CONSTRUCAO CIVIL) EM CHAPA GALVANIZADA *N. 22*, ADESIVADA, DE *2,0 X 1,125* M</t>
    </r>
  </si>
  <si>
    <r>
      <rPr>
        <sz val="7"/>
        <rFont val="Arial"/>
        <family val="2"/>
      </rPr>
      <t>I02599</t>
    </r>
  </si>
  <si>
    <r>
      <rPr>
        <sz val="7"/>
        <rFont val="Arial"/>
        <family val="2"/>
      </rPr>
      <t>Caixa para medição indireta p/ transformadores até 112 kva, dim. 1,50x0,70x0,25m</t>
    </r>
  </si>
  <si>
    <r>
      <rPr>
        <sz val="7"/>
        <rFont val="Arial"/>
        <family val="2"/>
      </rPr>
      <t>00002436</t>
    </r>
  </si>
  <si>
    <r>
      <rPr>
        <sz val="7"/>
        <rFont val="Arial"/>
        <family val="2"/>
      </rPr>
      <t>O00007</t>
    </r>
  </si>
  <si>
    <r>
      <rPr>
        <sz val="7"/>
        <rFont val="Arial"/>
        <family val="2"/>
      </rPr>
      <t xml:space="preserve">SERVENTE COM ENCARGOS COMPLEMENTARES </t>
    </r>
  </si>
  <si>
    <r>
      <rPr>
        <sz val="7"/>
        <rFont val="Arial"/>
        <family val="2"/>
      </rPr>
      <t>I02436S</t>
    </r>
  </si>
  <si>
    <r>
      <rPr>
        <sz val="7"/>
        <rFont val="Arial"/>
        <family val="2"/>
      </rPr>
      <t>Eletricista</t>
    </r>
  </si>
  <si>
    <r>
      <rPr>
        <sz val="7"/>
        <rFont val="Arial"/>
        <family val="2"/>
      </rPr>
      <t>h</t>
    </r>
  </si>
  <si>
    <r>
      <rPr>
        <sz val="7"/>
        <rFont val="Arial"/>
        <family val="2"/>
      </rPr>
      <t>O00004</t>
    </r>
  </si>
  <si>
    <r>
      <rPr>
        <sz val="7"/>
        <rFont val="Arial"/>
        <family val="2"/>
      </rPr>
      <t xml:space="preserve">PEDREIRO COM ENCARGOS COMPLEMENTARES </t>
    </r>
  </si>
  <si>
    <r>
      <rPr>
        <sz val="7"/>
        <rFont val="Arial"/>
        <family val="2"/>
      </rPr>
      <t>3692</t>
    </r>
  </si>
  <si>
    <r>
      <rPr>
        <sz val="7"/>
        <rFont val="Arial"/>
        <family val="2"/>
      </rPr>
      <t>I06111S</t>
    </r>
  </si>
  <si>
    <r>
      <rPr>
        <sz val="7"/>
        <rFont val="Arial"/>
        <family val="2"/>
      </rPr>
      <t>Servente de obras</t>
    </r>
  </si>
  <si>
    <r>
      <rPr>
        <sz val="7"/>
        <rFont val="Arial"/>
        <family val="2"/>
      </rPr>
      <t>I00055</t>
    </r>
  </si>
  <si>
    <r>
      <rPr>
        <sz val="7"/>
        <rFont val="Arial"/>
        <family val="2"/>
      </rPr>
      <t>Unidade de Serviço padrao Energisa</t>
    </r>
  </si>
  <si>
    <r>
      <rPr>
        <sz val="7"/>
        <rFont val="Arial"/>
        <family val="2"/>
      </rPr>
      <t>us</t>
    </r>
  </si>
  <si>
    <r>
      <rPr>
        <sz val="7"/>
        <rFont val="Arial"/>
        <family val="2"/>
      </rPr>
      <t>3276</t>
    </r>
  </si>
  <si>
    <r>
      <rPr>
        <sz val="7"/>
        <rFont val="Arial"/>
        <family val="2"/>
      </rPr>
      <t>I01213S</t>
    </r>
  </si>
  <si>
    <r>
      <rPr>
        <sz val="7"/>
        <rFont val="Arial"/>
        <family val="2"/>
      </rPr>
      <t>Carpinteiro de formas</t>
    </r>
  </si>
  <si>
    <r>
      <rPr>
        <sz val="7"/>
        <rFont val="Arial"/>
        <family val="2"/>
      </rPr>
      <t>02041</t>
    </r>
  </si>
  <si>
    <r>
      <rPr>
        <sz val="7"/>
        <rFont val="Arial"/>
        <family val="2"/>
      </rPr>
      <t>ELETRICISTA (SGSP)</t>
    </r>
  </si>
  <si>
    <r>
      <rPr>
        <sz val="7"/>
        <rFont val="Arial"/>
        <family val="2"/>
      </rPr>
      <t>I03379S</t>
    </r>
  </si>
  <si>
    <r>
      <rPr>
        <sz val="7"/>
        <rFont val="Arial"/>
        <family val="2"/>
      </rPr>
      <t>!em processo de desativacao! haste de aterramento em aco com 3,00 m de comprimento e dn = 5/8", revestida com baixa camada de cobre, sem conector</t>
    </r>
  </si>
  <si>
    <r>
      <rPr>
        <sz val="7"/>
        <rFont val="Arial"/>
        <family val="2"/>
      </rPr>
      <t>02044</t>
    </r>
  </si>
  <si>
    <r>
      <rPr>
        <sz val="7"/>
        <rFont val="Arial"/>
        <family val="2"/>
      </rPr>
      <t>AJUDANTE DE ELETRICISTA (SGSP)</t>
    </r>
  </si>
  <si>
    <r>
      <rPr>
        <sz val="7"/>
        <rFont val="Arial"/>
        <family val="2"/>
      </rPr>
      <t>0012</t>
    </r>
  </si>
  <si>
    <r>
      <rPr>
        <sz val="7"/>
        <rFont val="Arial"/>
        <family val="2"/>
      </rPr>
      <t>J00003</t>
    </r>
  </si>
  <si>
    <r>
      <rPr>
        <sz val="7"/>
        <rFont val="Arial"/>
        <family val="2"/>
      </rPr>
      <t xml:space="preserve">Cimento </t>
    </r>
  </si>
  <si>
    <r>
      <rPr>
        <sz val="7"/>
        <rFont val="Arial"/>
        <family val="2"/>
      </rPr>
      <t>SC</t>
    </r>
  </si>
  <si>
    <r>
      <rPr>
        <sz val="7"/>
        <rFont val="Arial"/>
        <family val="2"/>
      </rPr>
      <t>00037371</t>
    </r>
  </si>
  <si>
    <r>
      <rPr>
        <sz val="7"/>
        <rFont val="Arial"/>
        <family val="2"/>
      </rPr>
      <t>TRANSPORTE - HORISTA (COLETADO CAIXA)</t>
    </r>
  </si>
  <si>
    <r>
      <rPr>
        <sz val="7"/>
        <rFont val="Arial"/>
        <family val="2"/>
      </rPr>
      <t>0008</t>
    </r>
  </si>
  <si>
    <r>
      <rPr>
        <sz val="7"/>
        <rFont val="Arial"/>
        <family val="2"/>
      </rPr>
      <t>I06117S</t>
    </r>
  </si>
  <si>
    <r>
      <rPr>
        <sz val="7"/>
        <rFont val="Arial"/>
        <family val="2"/>
      </rPr>
      <t>Carpinteiro auxiliar</t>
    </r>
  </si>
  <si>
    <r>
      <rPr>
        <sz val="7"/>
        <rFont val="Arial"/>
        <family val="2"/>
      </rPr>
      <t>00000142</t>
    </r>
  </si>
  <si>
    <r>
      <rPr>
        <sz val="7"/>
        <rFont val="Arial"/>
        <family val="2"/>
      </rPr>
      <t>SELANTE ELASTICO MONOCOMPONENTE A BASE DE POLIURETANO PARA JUNTAS DIVERSAS</t>
    </r>
  </si>
  <si>
    <r>
      <rPr>
        <sz val="7"/>
        <rFont val="Arial"/>
        <family val="2"/>
      </rPr>
      <t>310ML</t>
    </r>
  </si>
  <si>
    <r>
      <rPr>
        <sz val="7"/>
        <rFont val="Arial"/>
        <family val="2"/>
      </rPr>
      <t>D00036</t>
    </r>
  </si>
  <si>
    <r>
      <rPr>
        <sz val="7"/>
        <rFont val="Arial"/>
        <family val="2"/>
      </rPr>
      <t xml:space="preserve">Tijolo de barro 14x19x9 </t>
    </r>
  </si>
  <si>
    <r>
      <rPr>
        <sz val="7"/>
        <rFont val="Arial"/>
        <family val="2"/>
      </rPr>
      <t>I01684</t>
    </r>
  </si>
  <si>
    <r>
      <rPr>
        <sz val="7"/>
        <rFont val="Arial"/>
        <family val="2"/>
      </rPr>
      <t>Parafuso cabeça quadrada 16 x 450mm</t>
    </r>
  </si>
  <si>
    <r>
      <rPr>
        <sz val="7"/>
        <rFont val="Arial"/>
        <family val="2"/>
      </rPr>
      <t>S.01.000.080351</t>
    </r>
  </si>
  <si>
    <r>
      <rPr>
        <sz val="7"/>
        <rFont val="Arial"/>
        <family val="2"/>
      </rPr>
      <t>Guindauto MUNCK M-640/18 com lança telescópica capacidade 3750 kg</t>
    </r>
  </si>
  <si>
    <r>
      <rPr>
        <sz val="7"/>
        <rFont val="Arial"/>
        <family val="2"/>
      </rPr>
      <t>EQUIPAMENTO</t>
    </r>
  </si>
  <si>
    <r>
      <rPr>
        <sz val="7"/>
        <rFont val="Arial"/>
        <family val="2"/>
      </rPr>
      <t>I04433S</t>
    </r>
  </si>
  <si>
    <r>
      <rPr>
        <sz val="7"/>
        <rFont val="Arial"/>
        <family val="2"/>
      </rPr>
      <t>Peca de madeira nao aparelhada *7,5 x 7,5* cm (3 x 3 ") macaranduba, angelim ou equivalente da regiao</t>
    </r>
  </si>
  <si>
    <r>
      <rPr>
        <sz val="7"/>
        <rFont val="Arial"/>
        <family val="2"/>
      </rPr>
      <t>3939</t>
    </r>
  </si>
  <si>
    <r>
      <rPr>
        <sz val="7"/>
        <rFont val="Arial"/>
        <family val="2"/>
      </rPr>
      <t>DISPOSITIVO DE PROTEÇÃO CONTRA SURTOS(DPS) 275V DE 8 A 40KA</t>
    </r>
  </si>
  <si>
    <r>
      <rPr>
        <sz val="7"/>
        <rFont val="Arial"/>
        <family val="2"/>
      </rPr>
      <t>J00002</t>
    </r>
  </si>
  <si>
    <r>
      <rPr>
        <sz val="7"/>
        <rFont val="Arial"/>
        <family val="2"/>
      </rPr>
      <t xml:space="preserve">Pedra preta </t>
    </r>
  </si>
  <si>
    <r>
      <rPr>
        <sz val="7"/>
        <rFont val="Arial"/>
        <family val="2"/>
      </rPr>
      <t>M3</t>
    </r>
  </si>
  <si>
    <r>
      <rPr>
        <sz val="7"/>
        <rFont val="Arial"/>
        <family val="2"/>
      </rPr>
      <t>I10567S</t>
    </r>
  </si>
  <si>
    <r>
      <rPr>
        <sz val="7"/>
        <rFont val="Arial"/>
        <family val="2"/>
      </rPr>
      <t>Tabua de madeira nao aparelhada *2,5 x 23* cm (1 x 9 ") pinus, mista ou equivalente da regiao</t>
    </r>
  </si>
  <si>
    <r>
      <rPr>
        <sz val="7"/>
        <rFont val="Arial"/>
        <family val="2"/>
      </rPr>
      <t>61041</t>
    </r>
  </si>
  <si>
    <r>
      <rPr>
        <sz val="7"/>
        <rFont val="Arial"/>
        <family val="2"/>
      </rPr>
      <t>00006111</t>
    </r>
  </si>
  <si>
    <r>
      <rPr>
        <sz val="7"/>
        <rFont val="Arial"/>
        <family val="2"/>
      </rPr>
      <t>SERVENTE DE OBRAS</t>
    </r>
  </si>
  <si>
    <r>
      <rPr>
        <sz val="7"/>
        <rFont val="Arial"/>
        <family val="2"/>
      </rPr>
      <t>57215</t>
    </r>
  </si>
  <si>
    <r>
      <rPr>
        <sz val="7"/>
        <rFont val="Arial"/>
        <family val="2"/>
      </rPr>
      <t>CAIXA SUSPENSA P/ INSPEÇÃO DE TERRA - POLIPROPILENO OU PVC</t>
    </r>
  </si>
  <si>
    <r>
      <rPr>
        <sz val="7"/>
        <rFont val="Arial"/>
        <family val="2"/>
      </rPr>
      <t>I11977</t>
    </r>
  </si>
  <si>
    <r>
      <rPr>
        <sz val="7"/>
        <rFont val="Arial"/>
        <family val="2"/>
      </rPr>
      <t>Cartucho p/ solda exotermica nr 45</t>
    </r>
  </si>
  <si>
    <r>
      <rPr>
        <sz val="7"/>
        <rFont val="Arial"/>
        <family val="2"/>
      </rPr>
      <t>E00078</t>
    </r>
  </si>
  <si>
    <r>
      <rPr>
        <sz val="7"/>
        <rFont val="Arial"/>
        <family val="2"/>
      </rPr>
      <t xml:space="preserve">Cabo de cobre 35mm2 - 750V </t>
    </r>
  </si>
  <si>
    <r>
      <rPr>
        <sz val="7"/>
        <rFont val="Arial"/>
        <family val="2"/>
      </rPr>
      <t>I04417S</t>
    </r>
  </si>
  <si>
    <r>
      <rPr>
        <sz val="7"/>
        <rFont val="Arial"/>
        <family val="2"/>
      </rPr>
      <t>Sarrafo de madeira nao aparelhada *2,5 x 7* cm, macaranduba, angelim ou equivalente da regiao</t>
    </r>
  </si>
  <si>
    <r>
      <rPr>
        <sz val="7"/>
        <rFont val="Arial"/>
        <family val="2"/>
      </rPr>
      <t>B.01.000.010146</t>
    </r>
  </si>
  <si>
    <r>
      <rPr>
        <sz val="7"/>
        <rFont val="Arial"/>
        <family val="2"/>
      </rPr>
      <t>Servente</t>
    </r>
  </si>
  <si>
    <r>
      <rPr>
        <sz val="7"/>
        <rFont val="Arial"/>
        <family val="2"/>
      </rPr>
      <t>I00158</t>
    </r>
  </si>
  <si>
    <r>
      <rPr>
        <sz val="7"/>
        <rFont val="Arial"/>
        <family val="2"/>
      </rPr>
      <t>Almoço (Participação do empregador)</t>
    </r>
  </si>
  <si>
    <r>
      <rPr>
        <sz val="7"/>
        <rFont val="Arial"/>
        <family val="2"/>
      </rPr>
      <t>B.02.000.020508</t>
    </r>
  </si>
  <si>
    <r>
      <rPr>
        <sz val="7"/>
        <rFont val="Arial"/>
        <family val="2"/>
      </rPr>
      <t>Cimento CPII-E-32 (sacos de 50 kg)</t>
    </r>
  </si>
  <si>
    <r>
      <rPr>
        <sz val="7"/>
        <rFont val="Arial"/>
        <family val="2"/>
      </rPr>
      <t>kg</t>
    </r>
  </si>
  <si>
    <r>
      <rPr>
        <sz val="7"/>
        <rFont val="Arial"/>
        <family val="2"/>
      </rPr>
      <t>I01685</t>
    </r>
  </si>
  <si>
    <r>
      <rPr>
        <sz val="7"/>
        <rFont val="Arial"/>
        <family val="2"/>
      </rPr>
      <t>Parafuso cabeça quadrada 16 x 500mm</t>
    </r>
  </si>
  <si>
    <r>
      <rPr>
        <sz val="7"/>
        <rFont val="Arial"/>
        <family val="2"/>
      </rPr>
      <t>I37370S</t>
    </r>
  </si>
  <si>
    <r>
      <rPr>
        <sz val="7"/>
        <rFont val="Arial"/>
        <family val="2"/>
      </rPr>
      <t>Alimentacao - horista (coletado caixa)</t>
    </r>
  </si>
  <si>
    <r>
      <rPr>
        <sz val="7"/>
        <rFont val="Arial"/>
        <family val="2"/>
      </rPr>
      <t>B.01.000.010139</t>
    </r>
  </si>
  <si>
    <r>
      <rPr>
        <sz val="7"/>
        <rFont val="Arial"/>
        <family val="2"/>
      </rPr>
      <t>Pedreiro</t>
    </r>
  </si>
  <si>
    <r>
      <rPr>
        <sz val="7"/>
        <rFont val="Arial"/>
        <family val="2"/>
      </rPr>
      <t>00004491</t>
    </r>
  </si>
  <si>
    <r>
      <rPr>
        <sz val="7"/>
        <rFont val="Arial"/>
        <family val="2"/>
      </rPr>
      <t>PONTALETE DE MADEIRA NAO APARELHADA *7,5 X 7,5* CM (3 X 3 ") PINUS, MISTA OU EQUIVALENTE DA REGIAO</t>
    </r>
  </si>
  <si>
    <r>
      <rPr>
        <sz val="7"/>
        <rFont val="Arial"/>
        <family val="2"/>
      </rPr>
      <t>P.02.000.042508</t>
    </r>
  </si>
  <si>
    <r>
      <rPr>
        <sz val="7"/>
        <rFont val="Arial"/>
        <family val="2"/>
      </rPr>
      <t>Eletroduto de PVC rígido roscável de 85mm (3´)</t>
    </r>
  </si>
  <si>
    <r>
      <rPr>
        <sz val="7"/>
        <rFont val="Arial"/>
        <family val="2"/>
      </rPr>
      <t>00001213</t>
    </r>
  </si>
  <si>
    <r>
      <rPr>
        <sz val="7"/>
        <rFont val="Arial"/>
        <family val="2"/>
      </rPr>
      <t>CARPINTEIRO DE FORMAS</t>
    </r>
  </si>
  <si>
    <r>
      <rPr>
        <sz val="7"/>
        <rFont val="Arial"/>
        <family val="2"/>
      </rPr>
      <t>00037370</t>
    </r>
  </si>
  <si>
    <r>
      <rPr>
        <sz val="7"/>
        <rFont val="Arial"/>
        <family val="2"/>
      </rPr>
      <t>ALIMENTACAO - HORISTA (COLETADO CAIXA)</t>
    </r>
  </si>
  <si>
    <r>
      <rPr>
        <sz val="7"/>
        <rFont val="Arial"/>
        <family val="2"/>
      </rPr>
      <t>B.01.000.010115</t>
    </r>
  </si>
  <si>
    <r>
      <rPr>
        <sz val="7"/>
        <rFont val="Arial"/>
        <family val="2"/>
      </rPr>
      <t>I01678</t>
    </r>
  </si>
  <si>
    <r>
      <rPr>
        <sz val="7"/>
        <rFont val="Arial"/>
        <family val="2"/>
      </rPr>
      <t>Parafuso cabeça quadrada 16 x 150mm</t>
    </r>
  </si>
  <si>
    <r>
      <rPr>
        <sz val="7"/>
        <rFont val="Arial"/>
        <family val="2"/>
      </rPr>
      <t>E00468</t>
    </r>
  </si>
  <si>
    <r>
      <rPr>
        <sz val="7"/>
        <rFont val="Arial"/>
        <family val="2"/>
      </rPr>
      <t>I10492</t>
    </r>
  </si>
  <si>
    <r>
      <rPr>
        <sz val="7"/>
        <rFont val="Arial"/>
        <family val="2"/>
      </rPr>
      <t>Cesta Básica</t>
    </r>
  </si>
  <si>
    <r>
      <rPr>
        <sz val="7"/>
        <rFont val="Arial"/>
        <family val="2"/>
      </rPr>
      <t>J00005</t>
    </r>
  </si>
  <si>
    <r>
      <rPr>
        <sz val="7"/>
        <rFont val="Arial"/>
        <family val="2"/>
      </rPr>
      <t xml:space="preserve">Areia </t>
    </r>
  </si>
  <si>
    <r>
      <rPr>
        <sz val="7"/>
        <rFont val="Arial"/>
        <family val="2"/>
      </rPr>
      <t>D00016</t>
    </r>
  </si>
  <si>
    <r>
      <rPr>
        <sz val="7"/>
        <rFont val="Arial"/>
        <family val="2"/>
      </rPr>
      <t xml:space="preserve">Tábua de madeira branca 4m </t>
    </r>
  </si>
  <si>
    <r>
      <rPr>
        <sz val="7"/>
        <rFont val="Arial"/>
        <family val="2"/>
      </rPr>
      <t>Dz</t>
    </r>
  </si>
  <si>
    <r>
      <rPr>
        <sz val="7"/>
        <rFont val="Arial"/>
        <family val="2"/>
      </rPr>
      <t>I01750</t>
    </r>
  </si>
  <si>
    <r>
      <rPr>
        <sz val="7"/>
        <rFont val="Arial"/>
        <family val="2"/>
      </rPr>
      <t>Pino "u" p/ isolador</t>
    </r>
  </si>
  <si>
    <r>
      <rPr>
        <sz val="7"/>
        <rFont val="Arial"/>
        <family val="2"/>
      </rPr>
      <t>00043484</t>
    </r>
  </si>
  <si>
    <r>
      <rPr>
        <sz val="7"/>
        <rFont val="Arial"/>
        <family val="2"/>
      </rPr>
      <t>EPI - FAMILIA ELETRICISTA - HORISTA (ENCARGOS COMPLEMENTARES - COLETADO CAIXA)</t>
    </r>
  </si>
  <si>
    <r>
      <rPr>
        <sz val="7"/>
        <rFont val="Arial"/>
        <family val="2"/>
      </rPr>
      <t>O00001</t>
    </r>
  </si>
  <si>
    <r>
      <rPr>
        <sz val="7"/>
        <rFont val="Arial"/>
        <family val="2"/>
      </rPr>
      <t xml:space="preserve">PINTOR COM ENCARGOS COMPLEMENTARES </t>
    </r>
  </si>
  <si>
    <r>
      <rPr>
        <sz val="7"/>
        <rFont val="Arial"/>
        <family val="2"/>
      </rPr>
      <t>I00002</t>
    </r>
  </si>
  <si>
    <r>
      <rPr>
        <sz val="7"/>
        <rFont val="Arial"/>
        <family val="2"/>
      </rPr>
      <t xml:space="preserve">Igolflex (preto) </t>
    </r>
  </si>
  <si>
    <r>
      <rPr>
        <sz val="7"/>
        <rFont val="Arial"/>
        <family val="2"/>
      </rPr>
      <t>L</t>
    </r>
  </si>
  <si>
    <r>
      <rPr>
        <sz val="7"/>
        <rFont val="Arial"/>
        <family val="2"/>
      </rPr>
      <t>B.05.000.020518</t>
    </r>
  </si>
  <si>
    <r>
      <rPr>
        <sz val="7"/>
        <rFont val="Arial"/>
        <family val="2"/>
      </rPr>
      <t>Pedra britada nº médios 1.2.3 e 4 (a granel)</t>
    </r>
  </si>
  <si>
    <r>
      <rPr>
        <sz val="7"/>
        <rFont val="Arial"/>
        <family val="2"/>
      </rPr>
      <t>m³</t>
    </r>
  </si>
  <si>
    <r>
      <rPr>
        <sz val="7"/>
        <rFont val="Arial"/>
        <family val="2"/>
      </rPr>
      <t>I10761</t>
    </r>
  </si>
  <si>
    <r>
      <rPr>
        <sz val="7"/>
        <rFont val="Arial"/>
        <family val="2"/>
      </rPr>
      <t>Refeição - café da manhã ( café com leite e dois pães com manteiga)</t>
    </r>
  </si>
  <si>
    <r>
      <rPr>
        <sz val="7"/>
        <rFont val="Arial"/>
        <family val="2"/>
      </rPr>
      <t>I05068S</t>
    </r>
  </si>
  <si>
    <r>
      <rPr>
        <sz val="7"/>
        <rFont val="Arial"/>
        <family val="2"/>
      </rPr>
      <t>Prego de aco polido com cabeca 17 x 21 (2 x 11)</t>
    </r>
  </si>
  <si>
    <r>
      <rPr>
        <sz val="7"/>
        <rFont val="Arial"/>
        <family val="2"/>
      </rPr>
      <t>00012327</t>
    </r>
  </si>
  <si>
    <r>
      <rPr>
        <sz val="7"/>
        <rFont val="Arial"/>
        <family val="2"/>
      </rPr>
      <t>CINTA CIRCULAR EM ACO GALVANIZADO DE 210 MM DE DIAMETRO PARA INSTALACAO DE TRANSFORMADOR EM POSTE DE CONCRETO</t>
    </r>
  </si>
  <si>
    <r>
      <rPr>
        <sz val="7"/>
        <rFont val="Arial"/>
        <family val="2"/>
      </rPr>
      <t>O00005</t>
    </r>
  </si>
  <si>
    <r>
      <rPr>
        <sz val="7"/>
        <rFont val="Arial"/>
        <family val="2"/>
      </rPr>
      <t xml:space="preserve">CARPINTEIRO DE FORMAS COM ENCARGOS COMPLEMENTARES </t>
    </r>
  </si>
  <si>
    <r>
      <rPr>
        <sz val="7"/>
        <rFont val="Arial"/>
        <family val="2"/>
      </rPr>
      <t>B.01.000.010116</t>
    </r>
  </si>
  <si>
    <r>
      <rPr>
        <sz val="7"/>
        <rFont val="Arial"/>
        <family val="2"/>
      </rPr>
      <t>Ajudante eletricista</t>
    </r>
  </si>
  <si>
    <r>
      <rPr>
        <sz val="7"/>
        <rFont val="Arial"/>
        <family val="2"/>
      </rPr>
      <t>00037372</t>
    </r>
  </si>
  <si>
    <r>
      <rPr>
        <sz val="7"/>
        <rFont val="Arial"/>
        <family val="2"/>
      </rPr>
      <t>EXAMES - HORISTA (COLETADO CAIXA)</t>
    </r>
  </si>
  <si>
    <r>
      <rPr>
        <sz val="7"/>
        <rFont val="Arial"/>
        <family val="2"/>
      </rPr>
      <t>I02673</t>
    </r>
  </si>
  <si>
    <r>
      <rPr>
        <sz val="7"/>
        <rFont val="Arial"/>
        <family val="2"/>
      </rPr>
      <t>Conector cunha p/c 2 c/ 1/0 awg a1</t>
    </r>
  </si>
  <si>
    <r>
      <rPr>
        <sz val="7"/>
        <rFont val="Arial"/>
        <family val="2"/>
      </rPr>
      <t>B.04.000.020503</t>
    </r>
  </si>
  <si>
    <r>
      <rPr>
        <sz val="7"/>
        <rFont val="Arial"/>
        <family val="2"/>
      </rPr>
      <t>Areia média lavada (a granel caçamba fechada)</t>
    </r>
  </si>
  <si>
    <r>
      <rPr>
        <sz val="7"/>
        <rFont val="Arial"/>
        <family val="2"/>
      </rPr>
      <t>I01578S</t>
    </r>
  </si>
  <si>
    <r>
      <rPr>
        <sz val="7"/>
        <rFont val="Arial"/>
        <family val="2"/>
      </rPr>
      <t>Terminal a compressao em cobre estanhado para cabo 50 mm2, 1 furo e 1 compressao, para parafuso de fixacao m8</t>
    </r>
  </si>
  <si>
    <r>
      <rPr>
        <sz val="7"/>
        <rFont val="Arial"/>
        <family val="2"/>
      </rPr>
      <t>D00281</t>
    </r>
  </si>
  <si>
    <r>
      <rPr>
        <sz val="7"/>
        <rFont val="Arial"/>
        <family val="2"/>
      </rPr>
      <t xml:space="preserve">Pernamanca 3" x 2" 4 m - madeira branca </t>
    </r>
  </si>
  <si>
    <r>
      <rPr>
        <sz val="7"/>
        <rFont val="Arial"/>
        <family val="2"/>
      </rPr>
      <t>O00010</t>
    </r>
  </si>
  <si>
    <r>
      <rPr>
        <sz val="7"/>
        <rFont val="Arial"/>
        <family val="2"/>
      </rPr>
      <t xml:space="preserve">ELETRICISTA COM ENCARGOS COMPLEMENTARES </t>
    </r>
  </si>
  <si>
    <r>
      <rPr>
        <sz val="7"/>
        <rFont val="Arial"/>
        <family val="2"/>
      </rPr>
      <t>I01585</t>
    </r>
  </si>
  <si>
    <r>
      <rPr>
        <sz val="7"/>
        <rFont val="Arial"/>
        <family val="2"/>
      </rPr>
      <t>Manilha sapatilha liga alumínio</t>
    </r>
  </si>
  <si>
    <r>
      <rPr>
        <sz val="7"/>
        <rFont val="Arial"/>
        <family val="2"/>
      </rPr>
      <t>I099900</t>
    </r>
  </si>
  <si>
    <r>
      <rPr>
        <sz val="7"/>
        <rFont val="Arial"/>
        <family val="2"/>
      </rPr>
      <t>P00003</t>
    </r>
  </si>
  <si>
    <r>
      <rPr>
        <sz val="7"/>
        <rFont val="Arial"/>
        <family val="2"/>
      </rPr>
      <t xml:space="preserve">Tinta latex exterior </t>
    </r>
  </si>
  <si>
    <r>
      <rPr>
        <sz val="7"/>
        <rFont val="Arial"/>
        <family val="2"/>
      </rPr>
      <t>GL</t>
    </r>
  </si>
  <si>
    <r>
      <rPr>
        <sz val="7"/>
        <rFont val="Arial"/>
        <family val="2"/>
      </rPr>
      <t>I02378</t>
    </r>
  </si>
  <si>
    <r>
      <rPr>
        <sz val="7"/>
        <rFont val="Arial"/>
        <family val="2"/>
      </rPr>
      <t>Vale transporte</t>
    </r>
  </si>
  <si>
    <r>
      <rPr>
        <sz val="7"/>
        <rFont val="Arial"/>
        <family val="2"/>
      </rPr>
      <t>00043460</t>
    </r>
  </si>
  <si>
    <r>
      <rPr>
        <sz val="7"/>
        <rFont val="Arial"/>
        <family val="2"/>
      </rPr>
      <t>FERRAMENTAS - FAMILIA ELETRICISTA - HORISTA (ENCARGOS COMPLEMENTARES - COLETADO CAIXA)</t>
    </r>
  </si>
  <si>
    <r>
      <rPr>
        <sz val="7"/>
        <rFont val="Arial"/>
        <family val="2"/>
      </rPr>
      <t>B010000097</t>
    </r>
  </si>
  <si>
    <r>
      <rPr>
        <sz val="7"/>
        <rFont val="Arial"/>
        <family val="2"/>
      </rPr>
      <t>I01580S</t>
    </r>
  </si>
  <si>
    <r>
      <rPr>
        <sz val="7"/>
        <rFont val="Arial"/>
        <family val="2"/>
      </rPr>
      <t>Terminal a compressao em cobre estanhado para cabo 95 mm2, 1 furo e 1 compressao, para parafuso de fixacao m12</t>
    </r>
  </si>
  <si>
    <r>
      <rPr>
        <sz val="7"/>
        <rFont val="Arial"/>
        <family val="2"/>
      </rPr>
      <t>00004417</t>
    </r>
  </si>
  <si>
    <r>
      <rPr>
        <sz val="7"/>
        <rFont val="Arial"/>
        <family val="2"/>
      </rPr>
      <t>SARRAFO DE MADEIRA NAO APARELHADA *2,5 X 7* CM, MACARANDUBA, ANGELIM OU EQUIVALENTE DA REGIAO</t>
    </r>
  </si>
  <si>
    <r>
      <rPr>
        <sz val="7"/>
        <rFont val="Arial"/>
        <family val="2"/>
      </rPr>
      <t>I00664</t>
    </r>
  </si>
  <si>
    <r>
      <rPr>
        <sz val="7"/>
        <rFont val="Arial"/>
        <family val="2"/>
      </rPr>
      <t>Conector p/ haste de aterramento 5/8"</t>
    </r>
  </si>
  <si>
    <r>
      <rPr>
        <sz val="7"/>
        <rFont val="Arial"/>
        <family val="2"/>
      </rPr>
      <t>I37371S</t>
    </r>
  </si>
  <si>
    <r>
      <rPr>
        <sz val="7"/>
        <rFont val="Arial"/>
        <family val="2"/>
      </rPr>
      <t>Transporte - horista (coletado caixa)</t>
    </r>
  </si>
  <si>
    <r>
      <rPr>
        <sz val="7"/>
        <rFont val="Arial"/>
        <family val="2"/>
      </rPr>
      <t>D00425</t>
    </r>
  </si>
  <si>
    <r>
      <rPr>
        <sz val="7"/>
        <rFont val="Arial"/>
        <family val="2"/>
      </rPr>
      <t xml:space="preserve">Aço CA 50/60 - Preço médio </t>
    </r>
  </si>
  <si>
    <r>
      <rPr>
        <sz val="7"/>
        <rFont val="Arial"/>
        <family val="2"/>
      </rPr>
      <t>KG</t>
    </r>
  </si>
  <si>
    <r>
      <rPr>
        <sz val="7"/>
        <rFont val="Arial"/>
        <family val="2"/>
      </rPr>
      <t>I10685S</t>
    </r>
  </si>
  <si>
    <r>
      <rPr>
        <sz val="7"/>
        <rFont val="Arial"/>
        <family val="2"/>
      </rPr>
      <t>Escavadeira hidraulica sobre esteiras, cacamba 0,80m3, pesooperacional 17t, potencia bruta 111hp</t>
    </r>
  </si>
  <si>
    <r>
      <rPr>
        <sz val="7"/>
        <rFont val="Arial"/>
        <family val="2"/>
      </rPr>
      <t>I03174</t>
    </r>
  </si>
  <si>
    <r>
      <rPr>
        <sz val="7"/>
        <rFont val="Arial"/>
        <family val="2"/>
      </rPr>
      <t>Sela para cruzeta</t>
    </r>
  </si>
  <si>
    <r>
      <rPr>
        <sz val="7"/>
        <rFont val="Arial"/>
        <family val="2"/>
      </rPr>
      <t>PLACAS ACRILICAS</t>
    </r>
  </si>
  <si>
    <r>
      <rPr>
        <sz val="7"/>
        <rFont val="Arial"/>
        <family val="2"/>
      </rPr>
      <t>D050000028</t>
    </r>
  </si>
  <si>
    <r>
      <rPr>
        <sz val="7"/>
        <rFont val="Arial"/>
        <family val="2"/>
      </rPr>
      <t>Compensado resinado 12mm</t>
    </r>
  </si>
  <si>
    <r>
      <rPr>
        <sz val="7"/>
        <rFont val="Arial"/>
        <family val="2"/>
      </rPr>
      <t>MAT028550</t>
    </r>
  </si>
  <si>
    <r>
      <rPr>
        <sz val="7"/>
        <rFont val="Arial"/>
        <family val="2"/>
      </rPr>
      <t>Capa isolante em polipropileno, subterranea, geleada, AMP ou similar</t>
    </r>
  </si>
  <si>
    <r>
      <rPr>
        <sz val="7"/>
        <rFont val="Arial"/>
        <family val="2"/>
      </rPr>
      <t>3706</t>
    </r>
  </si>
  <si>
    <r>
      <rPr>
        <sz val="7"/>
        <rFont val="Arial"/>
        <family val="2"/>
      </rPr>
      <t>PARAFUSO CABEÇA ABAULADA(FRANCES) M16 X 45 MM</t>
    </r>
  </si>
  <si>
    <r>
      <rPr>
        <sz val="7"/>
        <rFont val="Arial"/>
        <family val="2"/>
      </rPr>
      <t>D00012</t>
    </r>
  </si>
  <si>
    <r>
      <rPr>
        <sz val="7"/>
        <rFont val="Arial"/>
        <family val="2"/>
      </rPr>
      <t xml:space="preserve">Ripão em madeira de lei 2"x1" serr. </t>
    </r>
  </si>
  <si>
    <r>
      <rPr>
        <sz val="7"/>
        <rFont val="Arial"/>
        <family val="2"/>
      </rPr>
      <t>B010000052</t>
    </r>
  </si>
  <si>
    <r>
      <rPr>
        <sz val="7"/>
        <rFont val="Arial"/>
        <family val="2"/>
      </rPr>
      <t>Carpinteiro</t>
    </r>
  </si>
  <si>
    <r>
      <rPr>
        <sz val="7"/>
        <rFont val="Arial"/>
        <family val="2"/>
      </rPr>
      <t>I00223</t>
    </r>
  </si>
  <si>
    <r>
      <rPr>
        <sz val="7"/>
        <rFont val="Arial"/>
        <family val="2"/>
      </rPr>
      <t>Arruela quadrada galvanizada 50 mm c/furo 18 mm (11/16")</t>
    </r>
  </si>
  <si>
    <r>
      <rPr>
        <sz val="7"/>
        <rFont val="Arial"/>
        <family val="2"/>
      </rPr>
      <t>I01379S</t>
    </r>
  </si>
  <si>
    <r>
      <rPr>
        <sz val="7"/>
        <rFont val="Arial"/>
        <family val="2"/>
      </rPr>
      <t>Cimento portland composto cp ii-32</t>
    </r>
  </si>
  <si>
    <r>
      <rPr>
        <sz val="7"/>
        <rFont val="Arial"/>
        <family val="2"/>
      </rPr>
      <t>D010000008</t>
    </r>
  </si>
  <si>
    <r>
      <rPr>
        <sz val="7"/>
        <rFont val="Arial"/>
        <family val="2"/>
      </rPr>
      <t>Cimento portland comum</t>
    </r>
  </si>
  <si>
    <r>
      <rPr>
        <sz val="7"/>
        <rFont val="Arial"/>
        <family val="2"/>
      </rPr>
      <t>MAT043950</t>
    </r>
  </si>
  <si>
    <r>
      <rPr>
        <sz val="7"/>
        <rFont val="Arial"/>
        <family val="2"/>
      </rPr>
      <t>Curva de aco galvanizado, eletrolitico, para eletroduto, diametro nominal de 2"</t>
    </r>
  </si>
  <si>
    <r>
      <rPr>
        <sz val="7"/>
        <rFont val="Arial"/>
        <family val="2"/>
      </rPr>
      <t>I07356S</t>
    </r>
  </si>
  <si>
    <r>
      <rPr>
        <sz val="7"/>
        <rFont val="Arial"/>
        <family val="2"/>
      </rPr>
      <t>Tinta acrilica premium, cor branco fosco</t>
    </r>
  </si>
  <si>
    <r>
      <rPr>
        <sz val="7"/>
        <rFont val="Arial"/>
        <family val="2"/>
      </rPr>
      <t>l</t>
    </r>
  </si>
  <si>
    <r>
      <rPr>
        <sz val="7"/>
        <rFont val="Arial"/>
        <family val="2"/>
      </rPr>
      <t>D040000007</t>
    </r>
  </si>
  <si>
    <r>
      <rPr>
        <sz val="7"/>
        <rFont val="Arial"/>
        <family val="2"/>
      </rPr>
      <t>Aco ca-60 (3,4 mm ate 8,0 mm)</t>
    </r>
  </si>
  <si>
    <r>
      <rPr>
        <sz val="7"/>
        <rFont val="Arial"/>
        <family val="2"/>
      </rPr>
      <t>52301</t>
    </r>
  </si>
  <si>
    <r>
      <rPr>
        <sz val="7"/>
        <rFont val="Arial"/>
        <family val="2"/>
      </rPr>
      <t>ELETRODUTO DE PVC CORRUGADO REFORÇADO, ANTICHAMA, 1/2"</t>
    </r>
  </si>
  <si>
    <r>
      <rPr>
        <sz val="7"/>
        <rFont val="Arial"/>
        <family val="2"/>
      </rPr>
      <t>MOD000200</t>
    </r>
  </si>
  <si>
    <r>
      <rPr>
        <sz val="7"/>
        <rFont val="Arial"/>
        <family val="2"/>
      </rPr>
      <t>Ajudante de montador eletromecanico</t>
    </r>
  </si>
  <si>
    <r>
      <rPr>
        <sz val="7"/>
        <rFont val="Arial"/>
        <family val="2"/>
      </rPr>
      <t>I00001</t>
    </r>
  </si>
  <si>
    <r>
      <rPr>
        <sz val="7"/>
        <rFont val="Arial"/>
        <family val="2"/>
      </rPr>
      <t xml:space="preserve">Sika 1 </t>
    </r>
  </si>
  <si>
    <r>
      <rPr>
        <sz val="7"/>
        <rFont val="Arial"/>
        <family val="2"/>
      </rPr>
      <t>I04221S</t>
    </r>
  </si>
  <si>
    <r>
      <rPr>
        <sz val="7"/>
        <rFont val="Arial"/>
        <family val="2"/>
      </rPr>
      <t>Oleo diesel combustivel comum</t>
    </r>
  </si>
  <si>
    <r>
      <rPr>
        <sz val="7"/>
        <rFont val="Arial"/>
        <family val="2"/>
      </rPr>
      <t>I00370S</t>
    </r>
  </si>
  <si>
    <r>
      <rPr>
        <sz val="7"/>
        <rFont val="Arial"/>
        <family val="2"/>
      </rPr>
      <t>Areia media - posto jazida/fornecedor (retirado na jazida, sem transporte)</t>
    </r>
  </si>
  <si>
    <r>
      <rPr>
        <sz val="7"/>
        <rFont val="Arial"/>
        <family val="2"/>
      </rPr>
      <t>I04230S</t>
    </r>
  </si>
  <si>
    <r>
      <rPr>
        <sz val="7"/>
        <rFont val="Arial"/>
        <family val="2"/>
      </rPr>
      <t>Operador de maquinas e tratores diversos (terraplanagem)</t>
    </r>
  </si>
  <si>
    <r>
      <rPr>
        <sz val="7"/>
        <rFont val="Arial"/>
        <family val="2"/>
      </rPr>
      <t>I10517</t>
    </r>
  </si>
  <si>
    <r>
      <rPr>
        <sz val="7"/>
        <rFont val="Arial"/>
        <family val="2"/>
      </rPr>
      <t>Exames admissionais/demissionais (checkup)</t>
    </r>
  </si>
  <si>
    <r>
      <rPr>
        <sz val="7"/>
        <rFont val="Arial"/>
        <family val="2"/>
      </rPr>
      <t>cj</t>
    </r>
  </si>
  <si>
    <r>
      <rPr>
        <sz val="7"/>
        <rFont val="Arial"/>
        <family val="2"/>
      </rPr>
      <t>00043491</t>
    </r>
  </si>
  <si>
    <r>
      <rPr>
        <sz val="7"/>
        <rFont val="Arial"/>
        <family val="2"/>
      </rPr>
      <t>EPI - FAMILIA SERVENTE - HORISTA (ENCARGOS COMPLEMENTARES - COLETADO CAIXA)</t>
    </r>
  </si>
  <si>
    <r>
      <rPr>
        <sz val="7"/>
        <rFont val="Arial"/>
        <family val="2"/>
      </rPr>
      <t>I00941</t>
    </r>
  </si>
  <si>
    <r>
      <rPr>
        <sz val="7"/>
        <rFont val="Arial"/>
        <family val="2"/>
      </rPr>
      <t>Fardamento</t>
    </r>
  </si>
  <si>
    <r>
      <rPr>
        <sz val="7"/>
        <rFont val="Arial"/>
        <family val="2"/>
      </rPr>
      <t>D050000001</t>
    </r>
  </si>
  <si>
    <r>
      <rPr>
        <sz val="7"/>
        <rFont val="Arial"/>
        <family val="2"/>
      </rPr>
      <t>Barrote 3 x 3"</t>
    </r>
  </si>
  <si>
    <r>
      <rPr>
        <sz val="7"/>
        <rFont val="Arial"/>
        <family val="2"/>
      </rPr>
      <t>O88245</t>
    </r>
  </si>
  <si>
    <r>
      <rPr>
        <sz val="7"/>
        <rFont val="Arial"/>
        <family val="2"/>
      </rPr>
      <t xml:space="preserve">ARMADOR COM ENCARGOS COMPLEMENTARES </t>
    </r>
  </si>
  <si>
    <r>
      <rPr>
        <sz val="7"/>
        <rFont val="Arial"/>
        <family val="2"/>
      </rPr>
      <t>D040000004</t>
    </r>
  </si>
  <si>
    <r>
      <rPr>
        <sz val="7"/>
        <rFont val="Arial"/>
        <family val="2"/>
      </rPr>
      <t>Aco ca-50 (1/4" ate 1")</t>
    </r>
  </si>
  <si>
    <r>
      <rPr>
        <sz val="7"/>
        <rFont val="Arial"/>
        <family val="2"/>
      </rPr>
      <t>D050000070</t>
    </r>
  </si>
  <si>
    <r>
      <rPr>
        <sz val="7"/>
        <rFont val="Arial"/>
        <family val="2"/>
      </rPr>
      <t>Ripao 2,5 x 7,5cm (1" x 3")</t>
    </r>
  </si>
  <si>
    <r>
      <rPr>
        <sz val="7"/>
        <rFont val="Arial"/>
        <family val="2"/>
      </rPr>
      <t>3836</t>
    </r>
  </si>
  <si>
    <r>
      <rPr>
        <sz val="7"/>
        <rFont val="Arial"/>
        <family val="2"/>
      </rPr>
      <t>I36146S</t>
    </r>
  </si>
  <si>
    <r>
      <rPr>
        <sz val="7"/>
        <rFont val="Arial"/>
        <family val="2"/>
      </rPr>
      <t>Protetor solar fps 30, embalagem 2 litros</t>
    </r>
  </si>
  <si>
    <r>
      <rPr>
        <sz val="7"/>
        <rFont val="Arial"/>
        <family val="2"/>
      </rPr>
      <t>D00082</t>
    </r>
  </si>
  <si>
    <r>
      <rPr>
        <sz val="7"/>
        <rFont val="Arial"/>
        <family val="2"/>
      </rPr>
      <t xml:space="preserve">Prego 2"x11 </t>
    </r>
  </si>
  <si>
    <r>
      <rPr>
        <sz val="7"/>
        <rFont val="Arial"/>
        <family val="2"/>
      </rPr>
      <t>I04234S</t>
    </r>
  </si>
  <si>
    <r>
      <rPr>
        <sz val="7"/>
        <rFont val="Arial"/>
        <family val="2"/>
      </rPr>
      <t>Operador de escavadeira</t>
    </r>
  </si>
  <si>
    <r>
      <rPr>
        <sz val="7"/>
        <rFont val="Arial"/>
        <family val="2"/>
      </rPr>
      <t>00001379</t>
    </r>
  </si>
  <si>
    <r>
      <rPr>
        <sz val="7"/>
        <rFont val="Arial"/>
        <family val="2"/>
      </rPr>
      <t>CIMENTO PORTLAND COMPOSTO CP II-32</t>
    </r>
  </si>
  <si>
    <r>
      <rPr>
        <sz val="7"/>
        <rFont val="Arial"/>
        <family val="2"/>
      </rPr>
      <t>J00007</t>
    </r>
  </si>
  <si>
    <r>
      <rPr>
        <sz val="7"/>
        <rFont val="Arial"/>
        <family val="2"/>
      </rPr>
      <t xml:space="preserve">Seixo lavado </t>
    </r>
  </si>
  <si>
    <r>
      <rPr>
        <sz val="7"/>
        <rFont val="Arial"/>
        <family val="2"/>
      </rPr>
      <t>S.01.000.080125</t>
    </r>
  </si>
  <si>
    <r>
      <rPr>
        <sz val="7"/>
        <rFont val="Arial"/>
        <family val="2"/>
      </rPr>
      <t>Betoneira reversível com carregador, capac. 320 litros, acionamento do motor combustão interna (diesel e gasolina) ou motor elétrico Alfa 320</t>
    </r>
  </si>
  <si>
    <r>
      <rPr>
        <sz val="7"/>
        <rFont val="Arial"/>
        <family val="2"/>
      </rPr>
      <t>I04721S</t>
    </r>
  </si>
  <si>
    <r>
      <rPr>
        <sz val="7"/>
        <rFont val="Arial"/>
        <family val="2"/>
      </rPr>
      <t>Pedra britada n. 1 (9,5 a 19 mm) posto pedreira/fornecedor,sem frete</t>
    </r>
  </si>
  <si>
    <r>
      <rPr>
        <sz val="7"/>
        <rFont val="Arial"/>
        <family val="2"/>
      </rPr>
      <t>00012873</t>
    </r>
  </si>
  <si>
    <r>
      <rPr>
        <sz val="7"/>
        <rFont val="Arial"/>
        <family val="2"/>
      </rPr>
      <t>IMPERMEABILIZADOR</t>
    </r>
  </si>
  <si>
    <r>
      <rPr>
        <sz val="7"/>
        <rFont val="Arial"/>
        <family val="2"/>
      </rPr>
      <t>00005075</t>
    </r>
  </si>
  <si>
    <r>
      <rPr>
        <sz val="7"/>
        <rFont val="Arial"/>
        <family val="2"/>
      </rPr>
      <t>PREGO DE ACO POLIDO COM CABECA 18 X 30 (2 3/4 X 10)</t>
    </r>
  </si>
  <si>
    <r>
      <rPr>
        <sz val="7"/>
        <rFont val="Arial"/>
        <family val="2"/>
      </rPr>
      <t>I10599</t>
    </r>
  </si>
  <si>
    <r>
      <rPr>
        <sz val="7"/>
        <rFont val="Arial"/>
        <family val="2"/>
      </rPr>
      <t>Protetor solar fps 30 com 120ml</t>
    </r>
  </si>
  <si>
    <r>
      <rPr>
        <sz val="7"/>
        <rFont val="Arial"/>
        <family val="2"/>
      </rPr>
      <t>I12892S</t>
    </r>
  </si>
  <si>
    <r>
      <rPr>
        <sz val="7"/>
        <rFont val="Arial"/>
        <family val="2"/>
      </rPr>
      <t>Luva raspa de couro, cano curto (punho *7* cm)</t>
    </r>
  </si>
  <si>
    <r>
      <rPr>
        <sz val="7"/>
        <rFont val="Arial"/>
        <family val="2"/>
      </rPr>
      <t>par</t>
    </r>
  </si>
  <si>
    <r>
      <rPr>
        <sz val="7"/>
        <rFont val="Arial"/>
        <family val="2"/>
      </rPr>
      <t>00043483</t>
    </r>
  </si>
  <si>
    <r>
      <rPr>
        <sz val="7"/>
        <rFont val="Arial"/>
        <family val="2"/>
      </rPr>
      <t>EPI - FAMILIA CARPINTEIRO DE FORMAS - HORISTA (ENCARGOS COMPLEMENTARES - COLETADO CAIXA)</t>
    </r>
  </si>
  <si>
    <r>
      <rPr>
        <sz val="7"/>
        <rFont val="Arial"/>
        <family val="2"/>
      </rPr>
      <t>MAT038550</t>
    </r>
  </si>
  <si>
    <r>
      <rPr>
        <sz val="7"/>
        <rFont val="Arial"/>
        <family val="2"/>
      </rPr>
      <t>Conector de parafuso fendido, KS-17, Burndy ou similar</t>
    </r>
  </si>
  <si>
    <r>
      <rPr>
        <sz val="7"/>
        <rFont val="Arial"/>
        <family val="2"/>
      </rPr>
      <t>3705</t>
    </r>
  </si>
  <si>
    <r>
      <rPr>
        <sz val="7"/>
        <rFont val="Arial"/>
        <family val="2"/>
      </rPr>
      <t>PARAFUSO CABEÇA ABAULADA( FRANCES) M16 X 150 MM</t>
    </r>
  </si>
  <si>
    <r>
      <rPr>
        <sz val="7"/>
        <rFont val="Arial"/>
        <family val="2"/>
      </rPr>
      <t>B010000037</t>
    </r>
  </si>
  <si>
    <r>
      <rPr>
        <sz val="7"/>
        <rFont val="Arial"/>
        <family val="2"/>
      </rPr>
      <t>Armador</t>
    </r>
  </si>
  <si>
    <r>
      <rPr>
        <sz val="7"/>
        <rFont val="Arial"/>
        <family val="2"/>
      </rPr>
      <t>I12893S</t>
    </r>
  </si>
  <si>
    <r>
      <rPr>
        <sz val="7"/>
        <rFont val="Arial"/>
        <family val="2"/>
      </rPr>
      <t>Bota de seguranca com biqueira de aco e colarinho acolchoado</t>
    </r>
  </si>
  <si>
    <r>
      <rPr>
        <sz val="7"/>
        <rFont val="Arial"/>
        <family val="2"/>
      </rPr>
      <t>I10362</t>
    </r>
  </si>
  <si>
    <r>
      <rPr>
        <sz val="7"/>
        <rFont val="Arial"/>
        <family val="2"/>
      </rPr>
      <t>Seguro de vida e acidente em grupo</t>
    </r>
  </si>
  <si>
    <r>
      <rPr>
        <sz val="7"/>
        <rFont val="Arial"/>
        <family val="2"/>
      </rPr>
      <t>I36153S</t>
    </r>
  </si>
  <si>
    <r>
      <rPr>
        <sz val="7"/>
        <rFont val="Arial"/>
        <family val="2"/>
      </rPr>
      <t>Talabarte de seguranca, 2 mosquetoes trava dupla *53* mm deabertura, com absorvedor de energia</t>
    </r>
  </si>
  <si>
    <r>
      <rPr>
        <sz val="7"/>
        <rFont val="Arial"/>
        <family val="2"/>
      </rPr>
      <t>00004221</t>
    </r>
  </si>
  <si>
    <r>
      <rPr>
        <sz val="7"/>
        <rFont val="Arial"/>
        <family val="2"/>
      </rPr>
      <t>OLEO DIESEL COMBUSTIVEL COMUM</t>
    </r>
  </si>
  <si>
    <r>
      <rPr>
        <sz val="7"/>
        <rFont val="Arial"/>
        <family val="2"/>
      </rPr>
      <t>00007624</t>
    </r>
  </si>
  <si>
    <r>
      <rPr>
        <sz val="7"/>
        <rFont val="Arial"/>
        <family val="2"/>
      </rPr>
      <t>TRATOR DE ESTEIRAS, POTENCIA DE 150 HP, PESO OPERACIONAL DE 16,7 T, COM RODA MOTRIZ ELEVADA E LAMINA COM CONTATO DE 3,18M3</t>
    </r>
  </si>
  <si>
    <r>
      <rPr>
        <sz val="7"/>
        <rFont val="Arial"/>
        <family val="2"/>
      </rPr>
      <t>D00349</t>
    </r>
  </si>
  <si>
    <r>
      <rPr>
        <sz val="7"/>
        <rFont val="Arial"/>
        <family val="2"/>
      </rPr>
      <t xml:space="preserve">Aditivo plastificante </t>
    </r>
  </si>
  <si>
    <r>
      <rPr>
        <sz val="7"/>
        <rFont val="Arial"/>
        <family val="2"/>
      </rPr>
      <t>I36144S</t>
    </r>
  </si>
  <si>
    <r>
      <rPr>
        <sz val="7"/>
        <rFont val="Arial"/>
        <family val="2"/>
      </rPr>
      <t>Respirador descartavel sem valvula de exalacao, pff 1</t>
    </r>
  </si>
  <si>
    <r>
      <rPr>
        <sz val="7"/>
        <rFont val="Arial"/>
        <family val="2"/>
      </rPr>
      <t>I02711S</t>
    </r>
  </si>
  <si>
    <r>
      <rPr>
        <sz val="7"/>
        <rFont val="Arial"/>
        <family val="2"/>
      </rPr>
      <t>Carrinho de mao de aco capacidade 50 a 60 l, pneu com camara</t>
    </r>
  </si>
  <si>
    <r>
      <rPr>
        <sz val="7"/>
        <rFont val="Arial"/>
        <family val="2"/>
      </rPr>
      <t>D020000012</t>
    </r>
  </si>
  <si>
    <r>
      <rPr>
        <sz val="7"/>
        <rFont val="Arial"/>
        <family val="2"/>
      </rPr>
      <t>Brita 1</t>
    </r>
  </si>
  <si>
    <r>
      <rPr>
        <sz val="7"/>
        <rFont val="Arial"/>
        <family val="2"/>
      </rPr>
      <t>B010000001</t>
    </r>
  </si>
  <si>
    <r>
      <rPr>
        <sz val="7"/>
        <rFont val="Arial"/>
        <family val="2"/>
      </rPr>
      <t>Ajudante de armador</t>
    </r>
  </si>
  <si>
    <r>
      <rPr>
        <sz val="7"/>
        <rFont val="Arial"/>
        <family val="2"/>
      </rPr>
      <t>I010140</t>
    </r>
  </si>
  <si>
    <r>
      <rPr>
        <sz val="7"/>
        <rFont val="Arial"/>
        <family val="2"/>
      </rPr>
      <t>SILICONE REPELENTE AGUA SUVINIL 5L</t>
    </r>
  </si>
  <si>
    <r>
      <rPr>
        <sz val="7"/>
        <rFont val="Arial"/>
        <family val="2"/>
      </rPr>
      <t>LT</t>
    </r>
  </si>
  <si>
    <r>
      <rPr>
        <sz val="7"/>
        <rFont val="Arial"/>
        <family val="2"/>
      </rPr>
      <t>00043467</t>
    </r>
  </si>
  <si>
    <r>
      <rPr>
        <sz val="7"/>
        <rFont val="Arial"/>
        <family val="2"/>
      </rPr>
      <t>FERRAMENTAS - FAMILIA SERVENTE - HORISTA (ENCARGOS COMPLEMENTARES - COLETADO CAIXA)</t>
    </r>
  </si>
  <si>
    <r>
      <rPr>
        <sz val="7"/>
        <rFont val="Arial"/>
        <family val="2"/>
      </rPr>
      <t>I11359S</t>
    </r>
  </si>
  <si>
    <r>
      <rPr>
        <sz val="7"/>
        <rFont val="Arial"/>
        <family val="2"/>
      </rPr>
      <t>Esmerilhadeira angular eletrica, diametro do disco 7 '' (180 mm), rotacao 8500 rpm, potencia 2400 w</t>
    </r>
  </si>
  <si>
    <r>
      <rPr>
        <sz val="7"/>
        <rFont val="Arial"/>
        <family val="2"/>
      </rPr>
      <t>D050000091</t>
    </r>
  </si>
  <si>
    <r>
      <rPr>
        <sz val="7"/>
        <rFont val="Arial"/>
        <family val="2"/>
      </rPr>
      <t>Tabua 2,5 x 30,0 cm (1"x 12")</t>
    </r>
  </si>
  <si>
    <r>
      <rPr>
        <sz val="7"/>
        <rFont val="Arial"/>
        <family val="2"/>
      </rPr>
      <t>I36149S</t>
    </r>
  </si>
  <si>
    <r>
      <rPr>
        <sz val="7"/>
        <rFont val="Arial"/>
        <family val="2"/>
      </rPr>
      <t>Trava-quedas em aco para corda de 12 mm, extensor de 25 x 300 mm, com mosquetao tipo gancho trava dupla</t>
    </r>
  </si>
  <si>
    <r>
      <rPr>
        <sz val="7"/>
        <rFont val="Arial"/>
        <family val="2"/>
      </rPr>
      <t>D070000075</t>
    </r>
  </si>
  <si>
    <r>
      <rPr>
        <sz val="7"/>
        <rFont val="Arial"/>
        <family val="2"/>
      </rPr>
      <t>Prego 2 1/2 x 10</t>
    </r>
  </si>
  <si>
    <r>
      <rPr>
        <sz val="7"/>
        <rFont val="Arial"/>
        <family val="2"/>
      </rPr>
      <t>B010000091</t>
    </r>
  </si>
  <si>
    <r>
      <rPr>
        <sz val="7"/>
        <rFont val="Arial"/>
        <family val="2"/>
      </rPr>
      <t>I36150S</t>
    </r>
  </si>
  <si>
    <r>
      <rPr>
        <sz val="7"/>
        <rFont val="Arial"/>
        <family val="2"/>
      </rPr>
      <t>Avental de seguranca de raspa de couro 1,00 x 0,60 m</t>
    </r>
  </si>
  <si>
    <r>
      <rPr>
        <sz val="7"/>
        <rFont val="Arial"/>
        <family val="2"/>
      </rPr>
      <t>00037373</t>
    </r>
  </si>
  <si>
    <r>
      <rPr>
        <sz val="7"/>
        <rFont val="Arial"/>
        <family val="2"/>
      </rPr>
      <t>SEGURO - HORISTA (COLETADO CAIXA)</t>
    </r>
  </si>
  <si>
    <r>
      <rPr>
        <sz val="7"/>
        <rFont val="Arial"/>
        <family val="2"/>
      </rPr>
      <t>I099250</t>
    </r>
  </si>
  <si>
    <r>
      <rPr>
        <sz val="7"/>
        <rFont val="Arial"/>
        <family val="2"/>
      </rPr>
      <t>00000370</t>
    </r>
  </si>
  <si>
    <r>
      <rPr>
        <sz val="7"/>
        <rFont val="Arial"/>
        <family val="2"/>
      </rPr>
      <t>AREIA MEDIA - POSTO JAZIDA/FORNECEDOR (RETIRADO NA JAZIDA, SEM TRANSPORTE)</t>
    </r>
  </si>
  <si>
    <r>
      <rPr>
        <sz val="7"/>
        <rFont val="Arial"/>
        <family val="2"/>
      </rPr>
      <t>I00010S</t>
    </r>
  </si>
  <si>
    <r>
      <rPr>
        <sz val="7"/>
        <rFont val="Arial"/>
        <family val="2"/>
      </rPr>
      <t>Balde plastico capacidade *10* l</t>
    </r>
  </si>
  <si>
    <r>
      <rPr>
        <sz val="7"/>
        <rFont val="Arial"/>
        <family val="2"/>
      </rPr>
      <t>D00043</t>
    </r>
  </si>
  <si>
    <r>
      <rPr>
        <sz val="7"/>
        <rFont val="Arial"/>
        <family val="2"/>
      </rPr>
      <t xml:space="preserve">Arame recozido No. 18 </t>
    </r>
  </si>
  <si>
    <r>
      <rPr>
        <sz val="7"/>
        <rFont val="Arial"/>
        <family val="2"/>
      </rPr>
      <t>I37373S</t>
    </r>
  </si>
  <si>
    <r>
      <rPr>
        <sz val="7"/>
        <rFont val="Arial"/>
        <family val="2"/>
      </rPr>
      <t>Seguro - horista (coletado caixa)</t>
    </r>
  </si>
  <si>
    <r>
      <rPr>
        <sz val="7"/>
        <rFont val="Arial"/>
        <family val="2"/>
      </rPr>
      <t>I12815S</t>
    </r>
  </si>
  <si>
    <r>
      <rPr>
        <sz val="7"/>
        <rFont val="Arial"/>
        <family val="2"/>
      </rPr>
      <t>Fita crepe rolo de 25 mm x 50 m</t>
    </r>
  </si>
  <si>
    <r>
      <rPr>
        <sz val="7"/>
        <rFont val="Arial"/>
        <family val="2"/>
      </rPr>
      <t>I10596</t>
    </r>
  </si>
  <si>
    <r>
      <rPr>
        <sz val="7"/>
        <rFont val="Arial"/>
        <family val="2"/>
      </rPr>
      <t>Protetor auricular</t>
    </r>
  </si>
  <si>
    <r>
      <rPr>
        <sz val="7"/>
        <rFont val="Arial"/>
        <family val="2"/>
      </rPr>
      <t>I38476S</t>
    </r>
  </si>
  <si>
    <r>
      <rPr>
        <sz val="7"/>
        <rFont val="Arial"/>
        <family val="2"/>
      </rPr>
      <t>Escada dupla de abrir em aluminio, modelo pintor, 8 degraus</t>
    </r>
  </si>
  <si>
    <r>
      <rPr>
        <sz val="7"/>
        <rFont val="Arial"/>
        <family val="2"/>
      </rPr>
      <t>00043459</t>
    </r>
  </si>
  <si>
    <r>
      <rPr>
        <sz val="7"/>
        <rFont val="Arial"/>
        <family val="2"/>
      </rPr>
      <t>FERRAMENTAS - FAMILIA CARPINTEIRO DE FORMAS - HORISTA (ENCARGOS COMPLEMENTARES - COLETADO CAIXA)</t>
    </r>
  </si>
  <si>
    <r>
      <rPr>
        <sz val="7"/>
        <rFont val="Arial"/>
        <family val="2"/>
      </rPr>
      <t>D020000005</t>
    </r>
  </si>
  <si>
    <r>
      <rPr>
        <sz val="7"/>
        <rFont val="Arial"/>
        <family val="2"/>
      </rPr>
      <t>Areia media</t>
    </r>
  </si>
  <si>
    <r>
      <rPr>
        <sz val="7"/>
        <rFont val="Arial"/>
        <family val="2"/>
      </rPr>
      <t>D040000031</t>
    </r>
  </si>
  <si>
    <r>
      <rPr>
        <sz val="7"/>
        <rFont val="Arial"/>
        <family val="2"/>
      </rPr>
      <t>Arame recozido n-18 (1,25 mm - 9,6 gr/m)</t>
    </r>
  </si>
  <si>
    <r>
      <rPr>
        <sz val="7"/>
        <rFont val="Arial"/>
        <family val="2"/>
      </rPr>
      <t>00004721</t>
    </r>
  </si>
  <si>
    <r>
      <rPr>
        <sz val="7"/>
        <rFont val="Arial"/>
        <family val="2"/>
      </rPr>
      <t>PEDRA BRITADA N. 1 (9,5 a 19 MM) POSTO PEDREIRA/FORNECEDOR, SEM FRETE</t>
    </r>
  </si>
  <si>
    <r>
      <rPr>
        <sz val="7"/>
        <rFont val="Arial"/>
        <family val="2"/>
      </rPr>
      <t>D020000013</t>
    </r>
  </si>
  <si>
    <r>
      <rPr>
        <sz val="7"/>
        <rFont val="Arial"/>
        <family val="2"/>
      </rPr>
      <t>Brita 2</t>
    </r>
  </si>
  <si>
    <r>
      <rPr>
        <sz val="7"/>
        <rFont val="Arial"/>
        <family val="2"/>
      </rPr>
      <t>O00028</t>
    </r>
  </si>
  <si>
    <r>
      <rPr>
        <sz val="7"/>
        <rFont val="Arial"/>
        <family val="2"/>
      </rPr>
      <t xml:space="preserve">OPERADOR DE BETONEIRA ESTACIONÁRIA/MISTURADOR COM ENCARGOS COMPLEMENTARES </t>
    </r>
  </si>
  <si>
    <r>
      <rPr>
        <sz val="7"/>
        <rFont val="Arial"/>
        <family val="2"/>
      </rPr>
      <t>00004237</t>
    </r>
  </si>
  <si>
    <r>
      <rPr>
        <sz val="7"/>
        <rFont val="Arial"/>
        <family val="2"/>
      </rPr>
      <t>OPERADOR DE TRATOR - EXCLUSIVE AGROPECUARIA</t>
    </r>
  </si>
  <si>
    <r>
      <rPr>
        <sz val="7"/>
        <rFont val="Arial"/>
        <family val="2"/>
      </rPr>
      <t>I38390S</t>
    </r>
  </si>
  <si>
    <r>
      <rPr>
        <sz val="7"/>
        <rFont val="Arial"/>
        <family val="2"/>
      </rPr>
      <t>Rolo de la de carneiro 23 cm (sem cabo)</t>
    </r>
  </si>
  <si>
    <r>
      <rPr>
        <sz val="7"/>
        <rFont val="Arial"/>
        <family val="2"/>
      </rPr>
      <t>I38399S</t>
    </r>
  </si>
  <si>
    <r>
      <rPr>
        <sz val="7"/>
        <rFont val="Arial"/>
        <family val="2"/>
      </rPr>
      <t>Bolsa de lona para ferramentas *50 x 35 x 25* cm</t>
    </r>
  </si>
  <si>
    <r>
      <rPr>
        <sz val="7"/>
        <rFont val="Arial"/>
        <family val="2"/>
      </rPr>
      <t>I07880</t>
    </r>
  </si>
  <si>
    <r>
      <rPr>
        <sz val="7"/>
        <rFont val="Arial"/>
        <family val="2"/>
      </rPr>
      <t>Alicate de compressão para terminais de compressão de cabos com seção até 120mm2</t>
    </r>
  </si>
  <si>
    <r>
      <rPr>
        <sz val="7"/>
        <rFont val="Arial"/>
        <family val="2"/>
      </rPr>
      <t>I11241</t>
    </r>
  </si>
  <si>
    <r>
      <rPr>
        <sz val="7"/>
        <rFont val="Arial"/>
        <family val="2"/>
      </rPr>
      <t>Alicate volt-amperimetro</t>
    </r>
  </si>
  <si>
    <r>
      <rPr>
        <sz val="7"/>
        <rFont val="Arial"/>
        <family val="2"/>
      </rPr>
      <t>00037666</t>
    </r>
  </si>
  <si>
    <r>
      <rPr>
        <sz val="7"/>
        <rFont val="Arial"/>
        <family val="2"/>
      </rPr>
      <t>OPERADOR DE BETONEIRA ESTACIONARIA/MISTURADOR</t>
    </r>
  </si>
  <si>
    <r>
      <rPr>
        <sz val="7"/>
        <rFont val="Arial"/>
        <family val="2"/>
      </rPr>
      <t>I25966S</t>
    </r>
  </si>
  <si>
    <r>
      <rPr>
        <sz val="7"/>
        <rFont val="Arial"/>
        <family val="2"/>
      </rPr>
      <t>Redutor tipo thinner para acabamento</t>
    </r>
  </si>
  <si>
    <r>
      <rPr>
        <sz val="7"/>
        <rFont val="Arial"/>
        <family val="2"/>
      </rPr>
      <t>I38382S</t>
    </r>
  </si>
  <si>
    <r>
      <rPr>
        <sz val="7"/>
        <rFont val="Arial"/>
        <family val="2"/>
      </rPr>
      <t>Linha de pedreiro lisa 100 m</t>
    </r>
  </si>
  <si>
    <r>
      <rPr>
        <sz val="7"/>
        <rFont val="Arial"/>
        <family val="2"/>
      </rPr>
      <t>E00020</t>
    </r>
  </si>
  <si>
    <r>
      <rPr>
        <sz val="7"/>
        <rFont val="Arial"/>
        <family val="2"/>
      </rPr>
      <t xml:space="preserve">Fita isolante </t>
    </r>
  </si>
  <si>
    <r>
      <rPr>
        <sz val="7"/>
        <rFont val="Arial"/>
        <family val="2"/>
      </rPr>
      <t>I37747S</t>
    </r>
  </si>
  <si>
    <r>
      <rPr>
        <sz val="7"/>
        <rFont val="Arial"/>
        <family val="2"/>
      </rPr>
      <t>Caminhao trucado, peso bruto total 23000 kg, carga util maxima 15935 kg, distancia entre eixos 4,80 m, potencia 230 cv (inclui cabine e chassi, nao inclui carroceria)</t>
    </r>
  </si>
  <si>
    <r>
      <rPr>
        <sz val="7"/>
        <rFont val="Arial"/>
        <family val="2"/>
      </rPr>
      <t>I38393S</t>
    </r>
  </si>
  <si>
    <r>
      <rPr>
        <sz val="7"/>
        <rFont val="Arial"/>
        <family val="2"/>
      </rPr>
      <t>Rolo de espuma poliester 23 cm (sem cabo)</t>
    </r>
  </si>
  <si>
    <r>
      <rPr>
        <sz val="7"/>
        <rFont val="Arial"/>
        <family val="2"/>
      </rPr>
      <t>I04093S</t>
    </r>
  </si>
  <si>
    <r>
      <rPr>
        <sz val="7"/>
        <rFont val="Arial"/>
        <family val="2"/>
      </rPr>
      <t>Motorista de caminhao</t>
    </r>
  </si>
  <si>
    <r>
      <rPr>
        <sz val="7"/>
        <rFont val="Arial"/>
        <family val="2"/>
      </rPr>
      <t>D220000049</t>
    </r>
  </si>
  <si>
    <r>
      <rPr>
        <sz val="7"/>
        <rFont val="Arial"/>
        <family val="2"/>
      </rPr>
      <t>Desmol</t>
    </r>
  </si>
  <si>
    <r>
      <rPr>
        <sz val="7"/>
        <rFont val="Arial"/>
        <family val="2"/>
      </rPr>
      <t>I12895S</t>
    </r>
  </si>
  <si>
    <r>
      <rPr>
        <sz val="7"/>
        <rFont val="Arial"/>
        <family val="2"/>
      </rPr>
      <t>Capacete de seguranca aba frontal com suspensao de polietileno, sem jugular (classe b)</t>
    </r>
  </si>
  <si>
    <r>
      <rPr>
        <sz val="7"/>
        <rFont val="Arial"/>
        <family val="2"/>
      </rPr>
      <t>I01651</t>
    </r>
  </si>
  <si>
    <r>
      <rPr>
        <sz val="7"/>
        <rFont val="Arial"/>
        <family val="2"/>
      </rPr>
      <t>Óculos branco proteção</t>
    </r>
  </si>
  <si>
    <r>
      <rPr>
        <sz val="7"/>
        <rFont val="Arial"/>
        <family val="2"/>
      </rPr>
      <t>pr</t>
    </r>
  </si>
  <si>
    <r>
      <rPr>
        <sz val="7"/>
        <rFont val="Arial"/>
        <family val="2"/>
      </rPr>
      <t>00043489</t>
    </r>
  </si>
  <si>
    <r>
      <rPr>
        <sz val="7"/>
        <rFont val="Arial"/>
        <family val="2"/>
      </rPr>
      <t>EPI - FAMILIA PEDREIRO - HORISTA (ENCARGOS COMPLEMENTARES - COLETADO CAIXA)</t>
    </r>
  </si>
  <si>
    <r>
      <rPr>
        <sz val="7"/>
        <rFont val="Arial"/>
        <family val="2"/>
      </rPr>
      <t>I02705S</t>
    </r>
  </si>
  <si>
    <r>
      <rPr>
        <sz val="7"/>
        <rFont val="Arial"/>
        <family val="2"/>
      </rPr>
      <t>Energia eletrica ate 2000 kwh industrial, sem demanda</t>
    </r>
  </si>
  <si>
    <r>
      <rPr>
        <sz val="7"/>
        <rFont val="Arial"/>
        <family val="2"/>
      </rPr>
      <t>kw/h</t>
    </r>
  </si>
  <si>
    <r>
      <rPr>
        <sz val="7"/>
        <rFont val="Arial"/>
        <family val="2"/>
      </rPr>
      <t>M00008</t>
    </r>
  </si>
  <si>
    <r>
      <rPr>
        <sz val="7"/>
        <rFont val="Arial"/>
        <family val="2"/>
      </rPr>
      <t xml:space="preserve">Betoneira eletrica - 320l </t>
    </r>
  </si>
  <si>
    <r>
      <rPr>
        <sz val="7"/>
        <rFont val="Arial"/>
        <family val="2"/>
      </rPr>
      <t>H020000116</t>
    </r>
  </si>
  <si>
    <r>
      <rPr>
        <sz val="7"/>
        <rFont val="Arial"/>
        <family val="2"/>
      </rPr>
      <t>Betoneira eletrica com carregador- 580 l</t>
    </r>
  </si>
  <si>
    <r>
      <rPr>
        <sz val="7"/>
        <rFont val="Arial"/>
        <family val="2"/>
      </rPr>
      <t>I13458S</t>
    </r>
  </si>
  <si>
    <r>
      <rPr>
        <sz val="7"/>
        <rFont val="Arial"/>
        <family val="2"/>
      </rPr>
      <t>Compactador de solos de percursao (soquete) com motor a gasolina 4 tempos de 4 hp (4 cv)</t>
    </r>
  </si>
  <si>
    <r>
      <rPr>
        <sz val="7"/>
        <rFont val="Arial"/>
        <family val="2"/>
      </rPr>
      <t>I11242</t>
    </r>
  </si>
  <si>
    <r>
      <rPr>
        <sz val="7"/>
        <rFont val="Arial"/>
        <family val="2"/>
      </rPr>
      <t>Chave inglesa 12"</t>
    </r>
  </si>
  <si>
    <r>
      <rPr>
        <sz val="7"/>
        <rFont val="Arial"/>
        <family val="2"/>
      </rPr>
      <t>00043465</t>
    </r>
  </si>
  <si>
    <r>
      <rPr>
        <sz val="7"/>
        <rFont val="Arial"/>
        <family val="2"/>
      </rPr>
      <t>FERRAMENTAS - FAMILIA PEDREIRO - HORISTA (ENCARGOS COMPLEMENTARES - COLETADO CAIXA)</t>
    </r>
  </si>
  <si>
    <r>
      <rPr>
        <sz val="7"/>
        <rFont val="Arial"/>
        <family val="2"/>
      </rPr>
      <t>I11240</t>
    </r>
  </si>
  <si>
    <r>
      <rPr>
        <sz val="7"/>
        <rFont val="Arial"/>
        <family val="2"/>
      </rPr>
      <t>Alicate com isolamento</t>
    </r>
  </si>
  <si>
    <r>
      <rPr>
        <sz val="7"/>
        <rFont val="Arial"/>
        <family val="2"/>
      </rPr>
      <t>D050000073</t>
    </r>
  </si>
  <si>
    <r>
      <rPr>
        <sz val="7"/>
        <rFont val="Arial"/>
        <family val="2"/>
      </rPr>
      <t>Sarrafo 2,5 x 10 cm ( 1" x 4" )</t>
    </r>
  </si>
  <si>
    <r>
      <rPr>
        <sz val="7"/>
        <rFont val="Arial"/>
        <family val="2"/>
      </rPr>
      <t>I12894S</t>
    </r>
  </si>
  <si>
    <r>
      <rPr>
        <sz val="7"/>
        <rFont val="Arial"/>
        <family val="2"/>
      </rPr>
      <t>Capa para chuva em pvc com forro de poliester, com capuz (amarela ou azul)</t>
    </r>
  </si>
  <si>
    <r>
      <rPr>
        <sz val="7"/>
        <rFont val="Arial"/>
        <family val="2"/>
      </rPr>
      <t>H020000219</t>
    </r>
  </si>
  <si>
    <r>
      <rPr>
        <sz val="7"/>
        <rFont val="Arial"/>
        <family val="2"/>
      </rPr>
      <t>Maquina de cortar ferro eletrica-1 1/2"</t>
    </r>
  </si>
  <si>
    <r>
      <rPr>
        <sz val="7"/>
        <rFont val="Arial"/>
        <family val="2"/>
      </rPr>
      <t>H020000222</t>
    </r>
  </si>
  <si>
    <r>
      <rPr>
        <sz val="7"/>
        <rFont val="Arial"/>
        <family val="2"/>
      </rPr>
      <t>Maquina de dobrar ferro eletrica 1 1/2"</t>
    </r>
  </si>
  <si>
    <r>
      <rPr>
        <sz val="7"/>
        <rFont val="Arial"/>
        <family val="2"/>
      </rPr>
      <t>I10579</t>
    </r>
  </si>
  <si>
    <r>
      <rPr>
        <sz val="7"/>
        <rFont val="Arial"/>
        <family val="2"/>
      </rPr>
      <t>Chave de fenda chata 30 cm</t>
    </r>
  </si>
  <si>
    <r>
      <rPr>
        <sz val="7"/>
        <rFont val="Arial"/>
        <family val="2"/>
      </rPr>
      <t>I04222S</t>
    </r>
  </si>
  <si>
    <r>
      <rPr>
        <sz val="7"/>
        <rFont val="Arial"/>
        <family val="2"/>
      </rPr>
      <t>Gasolina comum</t>
    </r>
  </si>
  <si>
    <r>
      <rPr>
        <sz val="7"/>
        <rFont val="Arial"/>
        <family val="2"/>
      </rPr>
      <t>I10788</t>
    </r>
  </si>
  <si>
    <r>
      <rPr>
        <sz val="7"/>
        <rFont val="Arial"/>
        <family val="2"/>
      </rPr>
      <t>Pá quadrada</t>
    </r>
  </si>
  <si>
    <r>
      <rPr>
        <sz val="7"/>
        <rFont val="Arial"/>
        <family val="2"/>
      </rPr>
      <t>EVE000050</t>
    </r>
  </si>
  <si>
    <r>
      <rPr>
        <sz val="7"/>
        <rFont val="Arial"/>
        <family val="2"/>
      </rPr>
      <t>3% incidente sobre mao de obra direta com Encargos Sociais para cobrir despesas relativa a equipamentos de protecao individual, uniformes e ferramentas</t>
    </r>
  </si>
  <si>
    <r>
      <rPr>
        <sz val="7"/>
        <rFont val="Arial"/>
        <family val="2"/>
      </rPr>
      <t>%</t>
    </r>
  </si>
  <si>
    <r>
      <rPr>
        <sz val="7"/>
        <rFont val="Arial"/>
        <family val="2"/>
      </rPr>
      <t>I04728</t>
    </r>
  </si>
  <si>
    <r>
      <rPr>
        <sz val="7"/>
        <rFont val="Arial"/>
        <family val="2"/>
      </rPr>
      <t>Talhadeira chata 10"</t>
    </r>
  </si>
  <si>
    <r>
      <rPr>
        <sz val="7"/>
        <rFont val="Arial"/>
        <family val="2"/>
      </rPr>
      <t>I37736S</t>
    </r>
  </si>
  <si>
    <r>
      <rPr>
        <sz val="7"/>
        <rFont val="Arial"/>
        <family val="2"/>
      </rPr>
      <t>Tanque de aco carbono nao revestido, para transporte de agua com capacidade de 10 m3, com bomba centrifuga por tomada de forca, vazao maxima *75* m3/h (inclui montagem, nao incluicaminhao)</t>
    </r>
  </si>
  <si>
    <r>
      <rPr>
        <sz val="7"/>
        <rFont val="Arial"/>
        <family val="2"/>
      </rPr>
      <t>00043488</t>
    </r>
  </si>
  <si>
    <r>
      <rPr>
        <sz val="7"/>
        <rFont val="Arial"/>
        <family val="2"/>
      </rPr>
      <t>EPI - FAMILIA OPERADOR ESCAVADEIRA - HORISTA (ENCARGOS COMPLEMENTARES - COLETADO CAIXA)</t>
    </r>
  </si>
  <si>
    <r>
      <rPr>
        <sz val="7"/>
        <rFont val="Arial"/>
        <family val="2"/>
      </rPr>
      <t>I14618S</t>
    </r>
  </si>
  <si>
    <r>
      <rPr>
        <sz val="7"/>
        <rFont val="Arial"/>
        <family val="2"/>
      </rPr>
      <t>Serra circular de bancada com motor eletrico, potencia de *1600* w, para disco de diametro de 10" (250 mm)</t>
    </r>
  </si>
  <si>
    <r>
      <rPr>
        <sz val="7"/>
        <rFont val="Arial"/>
        <family val="2"/>
      </rPr>
      <t>I04729</t>
    </r>
  </si>
  <si>
    <r>
      <rPr>
        <sz val="7"/>
        <rFont val="Arial"/>
        <family val="2"/>
      </rPr>
      <t>Marreta 1 kg com cabo</t>
    </r>
  </si>
  <si>
    <r>
      <rPr>
        <sz val="7"/>
        <rFont val="Arial"/>
        <family val="2"/>
      </rPr>
      <t>00002705</t>
    </r>
  </si>
  <si>
    <r>
      <rPr>
        <sz val="7"/>
        <rFont val="Arial"/>
        <family val="2"/>
      </rPr>
      <t>ENERGIA ELETRICA ATE 2000 KWH INDUSTRIAL, SEM DEMANDA</t>
    </r>
  </si>
  <si>
    <r>
      <rPr>
        <sz val="7"/>
        <rFont val="Arial"/>
        <family val="2"/>
      </rPr>
      <t>KW/H</t>
    </r>
  </si>
  <si>
    <r>
      <rPr>
        <sz val="7"/>
        <rFont val="Arial"/>
        <family val="2"/>
      </rPr>
      <t>00010535</t>
    </r>
  </si>
  <si>
    <r>
      <rPr>
        <sz val="7"/>
        <rFont val="Arial"/>
        <family val="2"/>
      </rPr>
      <t>BETONEIRA CAPACIDADE NOMINAL 400 L, CAPACIDADE DE MISTURA  280 L, MOTOR ELETRICO TRIFASICO 220/380 V POTENCIA 2 CV, SEM CARREGADOR</t>
    </r>
  </si>
  <si>
    <r>
      <rPr>
        <sz val="7"/>
        <rFont val="Arial"/>
        <family val="2"/>
      </rPr>
      <t>D020000029</t>
    </r>
  </si>
  <si>
    <r>
      <rPr>
        <sz val="7"/>
        <rFont val="Arial"/>
        <family val="2"/>
      </rPr>
      <t>Barro</t>
    </r>
  </si>
  <si>
    <r>
      <rPr>
        <sz val="7"/>
        <rFont val="Arial"/>
        <family val="2"/>
      </rPr>
      <t>H020000201</t>
    </r>
  </si>
  <si>
    <r>
      <rPr>
        <sz val="7"/>
        <rFont val="Arial"/>
        <family val="2"/>
      </rPr>
      <t>Banca de serra circular eletrica</t>
    </r>
  </si>
  <si>
    <r>
      <rPr>
        <sz val="7"/>
        <rFont val="Arial"/>
        <family val="2"/>
      </rPr>
      <t>H020000150</t>
    </r>
  </si>
  <si>
    <r>
      <rPr>
        <sz val="7"/>
        <rFont val="Arial"/>
        <family val="2"/>
      </rPr>
      <t>Vibrador de imersão elétrico</t>
    </r>
  </si>
  <si>
    <r>
      <rPr>
        <sz val="7"/>
        <rFont val="Arial"/>
        <family val="2"/>
      </rPr>
      <t>H020000149</t>
    </r>
  </si>
  <si>
    <r>
      <rPr>
        <sz val="7"/>
        <rFont val="Arial"/>
        <family val="2"/>
      </rPr>
      <t>Motor para vibrador eletrico</t>
    </r>
  </si>
  <si>
    <r>
      <rPr>
        <sz val="7"/>
        <rFont val="Arial"/>
        <family val="2"/>
      </rPr>
      <t>00043464</t>
    </r>
  </si>
  <si>
    <r>
      <rPr>
        <sz val="7"/>
        <rFont val="Arial"/>
        <family val="2"/>
      </rPr>
      <t>FERRAMENTAS - FAMILIA OPERADOR ESCAVADEIRA - HORISTA (ENCARGOS COMPLEMENTARES - COLETADO CAIXA)</t>
    </r>
  </si>
  <si>
    <r>
      <rPr>
        <sz val="7"/>
        <rFont val="Arial"/>
        <family val="2"/>
      </rPr>
      <t>I38396S</t>
    </r>
  </si>
  <si>
    <r>
      <rPr>
        <sz val="7"/>
        <rFont val="Arial"/>
        <family val="2"/>
      </rPr>
      <t>Selador horizontal para fita de aco 1 "</t>
    </r>
  </si>
  <si>
    <r>
      <rPr>
        <sz val="7"/>
        <rFont val="Arial"/>
        <family val="2"/>
      </rPr>
      <t>I38412S</t>
    </r>
  </si>
  <si>
    <r>
      <rPr>
        <sz val="7"/>
        <rFont val="Arial"/>
        <family val="2"/>
      </rPr>
      <t>Inversor de solda monofasico de 160 a, potencia de 5400 w, tensao de 220 v, turbo ventilado, protecao por fusivel termico, para eletrodos de 2,0 a 4,0 mm</t>
    </r>
  </si>
  <si>
    <r>
      <rPr>
        <sz val="7"/>
        <rFont val="Arial"/>
        <family val="2"/>
      </rPr>
      <t>I38413S</t>
    </r>
  </si>
  <si>
    <r>
      <rPr>
        <sz val="7"/>
        <rFont val="Arial"/>
        <family val="2"/>
      </rPr>
      <t>Lixadeira eletrica angular, para disco de 7 " (180 mm), potencia de 2.200 w, *5.000* rpm, 220 v</t>
    </r>
  </si>
  <si>
    <r>
      <rPr>
        <sz val="7"/>
        <rFont val="Arial"/>
        <family val="2"/>
      </rPr>
      <t>I38477S</t>
    </r>
  </si>
  <si>
    <r>
      <rPr>
        <sz val="7"/>
        <rFont val="Arial"/>
        <family val="2"/>
      </rPr>
      <t>Escada extensivel em aluminio com 6,00 m estendida</t>
    </r>
  </si>
  <si>
    <r>
      <rPr>
        <sz val="8"/>
        <rFont val="Calibri"/>
        <family val="2"/>
      </rPr>
      <t>ITEM</t>
    </r>
  </si>
  <si>
    <r>
      <rPr>
        <sz val="8"/>
        <rFont val="Calibri"/>
        <family val="2"/>
      </rPr>
      <t>DESCRIÇÃO</t>
    </r>
  </si>
  <si>
    <r>
      <rPr>
        <sz val="8"/>
        <rFont val="Calibri"/>
        <family val="2"/>
      </rPr>
      <t>VALOR (R$)</t>
    </r>
  </si>
  <si>
    <r>
      <rPr>
        <sz val="8"/>
        <rFont val="Calibri"/>
        <family val="2"/>
      </rPr>
      <t>MÊS 1</t>
    </r>
  </si>
  <si>
    <r>
      <rPr>
        <sz val="8"/>
        <rFont val="Calibri"/>
        <family val="2"/>
      </rPr>
      <t>MÊS 2</t>
    </r>
  </si>
  <si>
    <r>
      <rPr>
        <sz val="8"/>
        <rFont val="Calibri"/>
        <family val="2"/>
      </rPr>
      <t>Total parcela</t>
    </r>
  </si>
  <si>
    <r>
      <rPr>
        <sz val="8"/>
        <rFont val="Calibri"/>
        <family val="2"/>
      </rPr>
      <t>1</t>
    </r>
  </si>
  <si>
    <r>
      <rPr>
        <sz val="8"/>
        <rFont val="Arial"/>
        <family val="2"/>
      </rPr>
      <t>Serviços preliminares</t>
    </r>
  </si>
  <si>
    <r>
      <rPr>
        <sz val="8"/>
        <rFont val="Calibri"/>
        <family val="2"/>
      </rPr>
      <t>2</t>
    </r>
  </si>
  <si>
    <r>
      <rPr>
        <sz val="8"/>
        <rFont val="Arial"/>
        <family val="2"/>
      </rPr>
      <t>Entrada de Energia</t>
    </r>
  </si>
  <si>
    <r>
      <rPr>
        <sz val="8"/>
        <rFont val="Calibri"/>
        <family val="2"/>
      </rPr>
      <t>3</t>
    </r>
  </si>
  <si>
    <r>
      <rPr>
        <sz val="8"/>
        <rFont val="Arial"/>
        <family val="2"/>
      </rPr>
      <t>Aterramento</t>
    </r>
  </si>
  <si>
    <r>
      <rPr>
        <sz val="8"/>
        <rFont val="Calibri"/>
        <family val="2"/>
      </rPr>
      <t>4</t>
    </r>
  </si>
  <si>
    <r>
      <rPr>
        <sz val="8"/>
        <rFont val="Arial"/>
        <family val="2"/>
      </rPr>
      <t>Quadro de medição</t>
    </r>
  </si>
  <si>
    <r>
      <rPr>
        <sz val="8"/>
        <rFont val="Calibri"/>
        <family val="2"/>
      </rPr>
      <t>5</t>
    </r>
  </si>
  <si>
    <r>
      <rPr>
        <sz val="8"/>
        <rFont val="Arial"/>
        <family val="2"/>
      </rPr>
      <t>Mão de Obra</t>
    </r>
  </si>
  <si>
    <r>
      <rPr>
        <b/>
        <sz val="6"/>
        <rFont val="Calibri"/>
        <family val="2"/>
      </rPr>
      <t>CÓDIGO</t>
    </r>
  </si>
  <si>
    <r>
      <rPr>
        <b/>
        <sz val="6"/>
        <rFont val="Calibri"/>
        <family val="2"/>
      </rPr>
      <t>DESCRIÇÃO</t>
    </r>
  </si>
  <si>
    <r>
      <rPr>
        <b/>
        <sz val="6"/>
        <rFont val="Calibri"/>
        <family val="2"/>
      </rPr>
      <t>UNIDADE</t>
    </r>
  </si>
  <si>
    <r>
      <rPr>
        <b/>
        <sz val="6"/>
        <rFont val="Calibri"/>
        <family val="2"/>
      </rPr>
      <t>QTD. MÊS 1</t>
    </r>
  </si>
  <si>
    <r>
      <rPr>
        <b/>
        <sz val="6"/>
        <rFont val="Calibri"/>
        <family val="2"/>
      </rPr>
      <t>QTD. MÊS 2</t>
    </r>
  </si>
  <si>
    <r>
      <rPr>
        <b/>
        <sz val="6"/>
        <rFont val="Calibri"/>
        <family val="2"/>
      </rPr>
      <t>TOTAL</t>
    </r>
  </si>
  <si>
    <r>
      <rPr>
        <sz val="7"/>
        <rFont val="Arial"/>
        <family val="2"/>
      </rPr>
      <t>I37372S</t>
    </r>
  </si>
  <si>
    <r>
      <rPr>
        <sz val="7"/>
        <rFont val="Arial"/>
        <family val="2"/>
      </rPr>
      <t>Exames - horista (coletado caixa)</t>
    </r>
  </si>
  <si>
    <r>
      <rPr>
        <sz val="7"/>
        <rFont val="Arial"/>
        <family val="2"/>
      </rPr>
      <t>O00006</t>
    </r>
  </si>
  <si>
    <r>
      <rPr>
        <b/>
        <sz val="8"/>
        <rFont val="Arial"/>
        <family val="2"/>
      </rPr>
      <t>COD</t>
    </r>
  </si>
  <si>
    <r>
      <rPr>
        <b/>
        <sz val="8"/>
        <rFont val="Arial"/>
        <family val="2"/>
      </rPr>
      <t>DESCRIÇÃO</t>
    </r>
  </si>
  <si>
    <r>
      <rPr>
        <b/>
        <sz val="7"/>
        <rFont val="Arial"/>
        <family val="2"/>
      </rPr>
      <t>HORA %</t>
    </r>
  </si>
  <si>
    <r>
      <rPr>
        <b/>
        <sz val="8"/>
        <rFont val="Arial"/>
        <family val="2"/>
      </rPr>
      <t>MES %</t>
    </r>
  </si>
  <si>
    <r>
      <rPr>
        <b/>
        <sz val="8"/>
        <rFont val="Arial"/>
        <family val="2"/>
      </rPr>
      <t>A</t>
    </r>
  </si>
  <si>
    <r>
      <rPr>
        <b/>
        <sz val="8"/>
        <rFont val="Arial"/>
        <family val="2"/>
      </rPr>
      <t>GRUPO A</t>
    </r>
  </si>
  <si>
    <r>
      <rPr>
        <sz val="8"/>
        <rFont val="Arial"/>
        <family val="2"/>
      </rPr>
      <t>A1</t>
    </r>
  </si>
  <si>
    <r>
      <rPr>
        <sz val="8"/>
        <rFont val="Arial"/>
        <family val="2"/>
      </rPr>
      <t>INSS</t>
    </r>
  </si>
  <si>
    <r>
      <rPr>
        <sz val="8"/>
        <rFont val="Arial"/>
        <family val="2"/>
      </rPr>
      <t>A2</t>
    </r>
  </si>
  <si>
    <r>
      <rPr>
        <sz val="8"/>
        <rFont val="Arial"/>
        <family val="2"/>
      </rPr>
      <t>SESI</t>
    </r>
  </si>
  <si>
    <r>
      <rPr>
        <sz val="8"/>
        <rFont val="Arial"/>
        <family val="2"/>
      </rPr>
      <t>A3</t>
    </r>
  </si>
  <si>
    <r>
      <rPr>
        <sz val="8"/>
        <rFont val="Arial"/>
        <family val="2"/>
      </rPr>
      <t>SENAI</t>
    </r>
  </si>
  <si>
    <r>
      <rPr>
        <sz val="8"/>
        <rFont val="Arial"/>
        <family val="2"/>
      </rPr>
      <t>A4</t>
    </r>
  </si>
  <si>
    <r>
      <rPr>
        <sz val="8"/>
        <rFont val="Arial"/>
        <family val="2"/>
      </rPr>
      <t>INCRA</t>
    </r>
  </si>
  <si>
    <r>
      <rPr>
        <sz val="8"/>
        <rFont val="Arial"/>
        <family val="2"/>
      </rPr>
      <t>A5</t>
    </r>
  </si>
  <si>
    <r>
      <rPr>
        <sz val="8"/>
        <rFont val="Arial"/>
        <family val="2"/>
      </rPr>
      <t>SEBRAE</t>
    </r>
  </si>
  <si>
    <r>
      <rPr>
        <sz val="8"/>
        <rFont val="Arial"/>
        <family val="2"/>
      </rPr>
      <t>A6</t>
    </r>
  </si>
  <si>
    <r>
      <rPr>
        <sz val="8"/>
        <rFont val="Arial"/>
        <family val="2"/>
      </rPr>
      <t>Salário Educação</t>
    </r>
  </si>
  <si>
    <r>
      <rPr>
        <sz val="8"/>
        <rFont val="Arial"/>
        <family val="2"/>
      </rPr>
      <t>A7</t>
    </r>
  </si>
  <si>
    <r>
      <rPr>
        <sz val="8"/>
        <rFont val="Arial"/>
        <family val="2"/>
      </rPr>
      <t xml:space="preserve">Seguro Contra Acidentes de Trabalho </t>
    </r>
  </si>
  <si>
    <r>
      <rPr>
        <sz val="8"/>
        <rFont val="Arial"/>
        <family val="2"/>
      </rPr>
      <t>A8</t>
    </r>
  </si>
  <si>
    <r>
      <rPr>
        <sz val="8"/>
        <rFont val="Arial"/>
        <family val="2"/>
      </rPr>
      <t>FGTS</t>
    </r>
  </si>
  <si>
    <r>
      <rPr>
        <sz val="8"/>
        <rFont val="Arial"/>
        <family val="2"/>
      </rPr>
      <t>A9</t>
    </r>
  </si>
  <si>
    <r>
      <rPr>
        <sz val="8"/>
        <rFont val="Arial"/>
        <family val="2"/>
      </rPr>
      <t>SECONCI</t>
    </r>
  </si>
  <si>
    <r>
      <rPr>
        <b/>
        <sz val="8"/>
        <rFont val="Arial"/>
        <family val="2"/>
      </rPr>
      <t>TOTAL</t>
    </r>
  </si>
  <si>
    <r>
      <rPr>
        <b/>
        <sz val="8"/>
        <rFont val="Arial"/>
        <family val="2"/>
      </rPr>
      <t>B</t>
    </r>
  </si>
  <si>
    <r>
      <rPr>
        <b/>
        <sz val="8"/>
        <rFont val="Arial"/>
        <family val="2"/>
      </rPr>
      <t>GRUPO B</t>
    </r>
  </si>
  <si>
    <r>
      <rPr>
        <sz val="8"/>
        <rFont val="Arial"/>
        <family val="2"/>
      </rPr>
      <t>B1</t>
    </r>
  </si>
  <si>
    <r>
      <rPr>
        <sz val="8"/>
        <rFont val="Arial"/>
        <family val="2"/>
      </rPr>
      <t>Repouso Semanal Remunerado</t>
    </r>
  </si>
  <si>
    <r>
      <rPr>
        <sz val="8"/>
        <rFont val="Arial"/>
        <family val="2"/>
      </rPr>
      <t>B2</t>
    </r>
  </si>
  <si>
    <r>
      <rPr>
        <sz val="8"/>
        <rFont val="Arial"/>
        <family val="2"/>
      </rPr>
      <t>Feriados</t>
    </r>
  </si>
  <si>
    <r>
      <rPr>
        <sz val="8"/>
        <rFont val="Arial"/>
        <family val="2"/>
      </rPr>
      <t>B3</t>
    </r>
  </si>
  <si>
    <r>
      <rPr>
        <sz val="8"/>
        <rFont val="Arial"/>
        <family val="2"/>
      </rPr>
      <t>Auxílio - Enfermidade</t>
    </r>
  </si>
  <si>
    <r>
      <rPr>
        <sz val="8"/>
        <rFont val="Arial"/>
        <family val="2"/>
      </rPr>
      <t>B4</t>
    </r>
  </si>
  <si>
    <r>
      <rPr>
        <sz val="8"/>
        <rFont val="Arial"/>
        <family val="2"/>
      </rPr>
      <t>13º Salário</t>
    </r>
  </si>
  <si>
    <r>
      <rPr>
        <sz val="8"/>
        <rFont val="Arial"/>
        <family val="2"/>
      </rPr>
      <t>B5</t>
    </r>
  </si>
  <si>
    <r>
      <rPr>
        <sz val="8"/>
        <rFont val="Arial"/>
        <family val="2"/>
      </rPr>
      <t>Licença PaternidadE</t>
    </r>
  </si>
  <si>
    <r>
      <rPr>
        <sz val="8"/>
        <rFont val="Arial"/>
        <family val="2"/>
      </rPr>
      <t>B6</t>
    </r>
  </si>
  <si>
    <r>
      <rPr>
        <sz val="8"/>
        <rFont val="Arial"/>
        <family val="2"/>
      </rPr>
      <t>Faltas Justificadas</t>
    </r>
  </si>
  <si>
    <r>
      <rPr>
        <sz val="8"/>
        <rFont val="Arial"/>
        <family val="2"/>
      </rPr>
      <t>B7</t>
    </r>
  </si>
  <si>
    <r>
      <rPr>
        <sz val="8"/>
        <rFont val="Arial"/>
        <family val="2"/>
      </rPr>
      <t>Dias de Chuvas</t>
    </r>
  </si>
  <si>
    <r>
      <rPr>
        <sz val="8"/>
        <rFont val="Arial"/>
        <family val="2"/>
      </rPr>
      <t>B8</t>
    </r>
  </si>
  <si>
    <r>
      <rPr>
        <sz val="8"/>
        <rFont val="Arial"/>
        <family val="2"/>
      </rPr>
      <t>Auxílio Acidente de Trabalho</t>
    </r>
  </si>
  <si>
    <r>
      <rPr>
        <sz val="8"/>
        <rFont val="Arial"/>
        <family val="2"/>
      </rPr>
      <t>B9</t>
    </r>
  </si>
  <si>
    <r>
      <rPr>
        <sz val="8"/>
        <rFont val="Arial"/>
        <family val="2"/>
      </rPr>
      <t>Férias Gozadas</t>
    </r>
  </si>
  <si>
    <r>
      <rPr>
        <sz val="8"/>
        <rFont val="Arial"/>
        <family val="2"/>
      </rPr>
      <t>B10</t>
    </r>
  </si>
  <si>
    <r>
      <rPr>
        <sz val="8"/>
        <rFont val="Arial"/>
        <family val="2"/>
      </rPr>
      <t>Salário Maternidade</t>
    </r>
  </si>
  <si>
    <r>
      <rPr>
        <b/>
        <sz val="8"/>
        <rFont val="Arial"/>
        <family val="2"/>
      </rPr>
      <t>C</t>
    </r>
  </si>
  <si>
    <r>
      <rPr>
        <b/>
        <sz val="8"/>
        <rFont val="Arial"/>
        <family val="2"/>
      </rPr>
      <t>GRUPO C</t>
    </r>
  </si>
  <si>
    <r>
      <rPr>
        <sz val="8"/>
        <rFont val="Arial"/>
        <family val="2"/>
      </rPr>
      <t>C1</t>
    </r>
  </si>
  <si>
    <r>
      <rPr>
        <sz val="8"/>
        <rFont val="Arial"/>
        <family val="2"/>
      </rPr>
      <t>Aviso Prévio Indenizado</t>
    </r>
  </si>
  <si>
    <r>
      <rPr>
        <sz val="8"/>
        <rFont val="Arial"/>
        <family val="2"/>
      </rPr>
      <t>C2</t>
    </r>
  </si>
  <si>
    <r>
      <rPr>
        <sz val="8"/>
        <rFont val="Arial"/>
        <family val="2"/>
      </rPr>
      <t>Aviso Prévio Trabalhado</t>
    </r>
  </si>
  <si>
    <r>
      <rPr>
        <sz val="8"/>
        <rFont val="Arial"/>
        <family val="2"/>
      </rPr>
      <t>C3</t>
    </r>
  </si>
  <si>
    <r>
      <rPr>
        <sz val="8"/>
        <rFont val="Arial"/>
        <family val="2"/>
      </rPr>
      <t>Férias Indenizadas</t>
    </r>
  </si>
  <si>
    <r>
      <rPr>
        <sz val="8"/>
        <rFont val="Arial"/>
        <family val="2"/>
      </rPr>
      <t>C4</t>
    </r>
  </si>
  <si>
    <r>
      <rPr>
        <sz val="8"/>
        <rFont val="Arial"/>
        <family val="2"/>
      </rPr>
      <t>Depósito Rescisão Sem Justa Causa</t>
    </r>
  </si>
  <si>
    <r>
      <rPr>
        <sz val="8"/>
        <rFont val="Arial"/>
        <family val="2"/>
      </rPr>
      <t>C5</t>
    </r>
  </si>
  <si>
    <r>
      <rPr>
        <sz val="8"/>
        <rFont val="Arial"/>
        <family val="2"/>
      </rPr>
      <t>Indenização Adicional</t>
    </r>
  </si>
  <si>
    <r>
      <rPr>
        <b/>
        <sz val="8"/>
        <rFont val="Arial"/>
        <family val="2"/>
      </rPr>
      <t>D</t>
    </r>
  </si>
  <si>
    <r>
      <rPr>
        <b/>
        <sz val="8"/>
        <rFont val="Arial"/>
        <family val="2"/>
      </rPr>
      <t>GRUPO D</t>
    </r>
  </si>
  <si>
    <r>
      <rPr>
        <sz val="8"/>
        <rFont val="Arial"/>
        <family val="2"/>
      </rPr>
      <t>D1</t>
    </r>
  </si>
  <si>
    <r>
      <rPr>
        <sz val="8"/>
        <rFont val="Arial"/>
        <family val="2"/>
      </rPr>
      <t xml:space="preserve">Reincidência de Grupo A sobre Grupo B </t>
    </r>
  </si>
  <si>
    <r>
      <rPr>
        <sz val="8"/>
        <rFont val="Arial"/>
        <family val="2"/>
      </rPr>
      <t>D2</t>
    </r>
  </si>
  <si>
    <r>
      <rPr>
        <sz val="8"/>
        <rFont val="Arial"/>
        <family val="2"/>
      </rPr>
      <t>Reincidência de Grupo A sobre Aviso Prévio Trabalhado e Reincidência do FGTS sobre Aviso Prévio Indenizado</t>
    </r>
  </si>
  <si>
    <r>
      <rPr>
        <b/>
        <sz val="10"/>
        <rFont val="Arial"/>
        <family val="2"/>
      </rPr>
      <t>Horista = 116,68%
Mensalista = 73,25%</t>
    </r>
  </si>
  <si>
    <r>
      <rPr>
        <b/>
        <sz val="10"/>
        <rFont val="Arial"/>
        <family val="2"/>
      </rPr>
      <t>A + B + C + D</t>
    </r>
  </si>
  <si>
    <r>
      <rPr>
        <b/>
        <sz val="8"/>
        <rFont val="Arial"/>
        <family val="2"/>
      </rPr>
      <t>I</t>
    </r>
  </si>
  <si>
    <r>
      <rPr>
        <b/>
        <sz val="8"/>
        <rFont val="Arial"/>
        <family val="2"/>
      </rPr>
      <t>GRUPO I</t>
    </r>
  </si>
  <si>
    <r>
      <rPr>
        <sz val="8"/>
        <rFont val="Arial"/>
        <family val="2"/>
      </rPr>
      <t>1</t>
    </r>
  </si>
  <si>
    <r>
      <rPr>
        <sz val="8"/>
        <rFont val="Arial"/>
        <family val="2"/>
      </rPr>
      <t>2</t>
    </r>
  </si>
  <si>
    <r>
      <rPr>
        <sz val="8"/>
        <rFont val="Arial"/>
        <family val="2"/>
      </rPr>
      <t>3</t>
    </r>
  </si>
  <si>
    <r>
      <rPr>
        <sz val="8"/>
        <rFont val="Arial"/>
        <family val="2"/>
      </rPr>
      <t>4</t>
    </r>
  </si>
  <si>
    <r>
      <rPr>
        <sz val="8"/>
        <rFont val="Arial"/>
        <family val="2"/>
      </rPr>
      <t>5</t>
    </r>
  </si>
  <si>
    <r>
      <rPr>
        <sz val="8"/>
        <rFont val="Arial"/>
        <family val="2"/>
      </rPr>
      <t>6</t>
    </r>
  </si>
  <si>
    <r>
      <rPr>
        <sz val="8"/>
        <rFont val="Arial"/>
        <family val="2"/>
      </rPr>
      <t>7</t>
    </r>
  </si>
  <si>
    <r>
      <rPr>
        <sz val="8"/>
        <rFont val="Arial"/>
        <family val="2"/>
      </rPr>
      <t>8</t>
    </r>
  </si>
  <si>
    <r>
      <rPr>
        <sz val="8"/>
        <rFont val="Arial"/>
        <family val="2"/>
      </rPr>
      <t>SECONCI (capital)</t>
    </r>
  </si>
  <si>
    <r>
      <rPr>
        <sz val="8"/>
        <rFont val="Arial"/>
        <family val="2"/>
      </rPr>
      <t>9</t>
    </r>
  </si>
  <si>
    <r>
      <rPr>
        <b/>
        <sz val="8"/>
        <rFont val="Arial"/>
        <family val="2"/>
      </rPr>
      <t>II</t>
    </r>
  </si>
  <si>
    <r>
      <rPr>
        <b/>
        <sz val="8"/>
        <rFont val="Arial"/>
        <family val="2"/>
      </rPr>
      <t>GRUPO II</t>
    </r>
  </si>
  <si>
    <r>
      <rPr>
        <sz val="8"/>
        <rFont val="Arial"/>
        <family val="2"/>
      </rPr>
      <t>Férias, de 30 dias, porém o empregador remunera mais 10 dias</t>
    </r>
  </si>
  <si>
    <r>
      <rPr>
        <sz val="8"/>
        <rFont val="Arial"/>
        <family val="2"/>
      </rPr>
      <t>Feriados e dias santificados</t>
    </r>
  </si>
  <si>
    <r>
      <rPr>
        <sz val="8"/>
        <rFont val="Arial"/>
        <family val="2"/>
      </rPr>
      <t>Aviso prévio</t>
    </r>
  </si>
  <si>
    <r>
      <rPr>
        <sz val="8"/>
        <rFont val="Arial"/>
        <family val="2"/>
      </rPr>
      <t>Auxílio enfermidade</t>
    </r>
  </si>
  <si>
    <r>
      <rPr>
        <sz val="8"/>
        <rFont val="Arial"/>
        <family val="2"/>
      </rPr>
      <t>Acidente de trabalho</t>
    </r>
  </si>
  <si>
    <r>
      <rPr>
        <sz val="8"/>
        <rFont val="Arial"/>
        <family val="2"/>
      </rPr>
      <t>Encargos de paternidade</t>
    </r>
  </si>
  <si>
    <r>
      <rPr>
        <b/>
        <sz val="8"/>
        <rFont val="Arial"/>
        <family val="2"/>
      </rPr>
      <t>III</t>
    </r>
  </si>
  <si>
    <r>
      <rPr>
        <b/>
        <sz val="8"/>
        <rFont val="Arial"/>
        <family val="2"/>
      </rPr>
      <t>GRUPO III</t>
    </r>
  </si>
  <si>
    <r>
      <rPr>
        <sz val="8"/>
        <rFont val="Arial"/>
        <family val="2"/>
      </rPr>
      <t>Incidência do F.G.T.S. sobre o 13º salário</t>
    </r>
  </si>
  <si>
    <r>
      <rPr>
        <sz val="8"/>
        <rFont val="Arial"/>
        <family val="2"/>
      </rPr>
      <t>Pagamento de 50% para a rescisão sem justa causa</t>
    </r>
  </si>
  <si>
    <r>
      <rPr>
        <b/>
        <sz val="8"/>
        <rFont val="Arial"/>
        <family val="2"/>
      </rPr>
      <t>IV</t>
    </r>
  </si>
  <si>
    <r>
      <rPr>
        <b/>
        <sz val="8"/>
        <rFont val="Arial"/>
        <family val="2"/>
      </rPr>
      <t>GRUPO IV</t>
    </r>
  </si>
  <si>
    <r>
      <rPr>
        <sz val="8"/>
        <rFont val="Arial"/>
        <family val="2"/>
      </rPr>
      <t>Grupo I sobre o Grupo II</t>
    </r>
  </si>
  <si>
    <r>
      <rPr>
        <b/>
        <sz val="10"/>
        <rFont val="Arial"/>
        <family val="2"/>
      </rPr>
      <t>Horista = 96,21%
Mensalista = 0,00%</t>
    </r>
  </si>
  <si>
    <r>
      <rPr>
        <b/>
        <sz val="10"/>
        <rFont val="Arial"/>
        <family val="2"/>
      </rPr>
      <t>I + II + III + IV</t>
    </r>
  </si>
  <si>
    <r>
      <rPr>
        <b/>
        <sz val="10"/>
        <rFont val="Arial"/>
        <family val="2"/>
      </rPr>
      <t>Horista = 93,90%
Mensalista = 52,82%</t>
    </r>
  </si>
  <si>
    <r>
      <rPr>
        <sz val="8"/>
        <rFont val="Arial"/>
        <family val="2"/>
      </rPr>
      <t>Seguro Contra Acidentes de Trabalho (INSS)</t>
    </r>
  </si>
  <si>
    <r>
      <rPr>
        <sz val="8"/>
        <rFont val="Arial"/>
        <family val="2"/>
      </rPr>
      <t>Feriados Nacionais, Estaduais e Municipais</t>
    </r>
  </si>
  <si>
    <r>
      <rPr>
        <sz val="8"/>
        <rFont val="Arial"/>
        <family val="2"/>
      </rPr>
      <t>viso Prévio Indenizado</t>
    </r>
  </si>
  <si>
    <r>
      <rPr>
        <sz val="8"/>
        <rFont val="Arial"/>
        <family val="2"/>
      </rPr>
      <t>Auxílio Infermidade</t>
    </r>
  </si>
  <si>
    <r>
      <rPr>
        <sz val="8"/>
        <rFont val="Arial"/>
        <family val="2"/>
      </rPr>
      <t>Licença Paternidade</t>
    </r>
  </si>
  <si>
    <r>
      <rPr>
        <sz val="8"/>
        <rFont val="Arial"/>
        <family val="2"/>
      </rPr>
      <t>Ausências Abonadas</t>
    </r>
  </si>
  <si>
    <r>
      <rPr>
        <sz val="8"/>
        <rFont val="Arial"/>
        <family val="2"/>
      </rPr>
      <t>Reincidência de A sobre B</t>
    </r>
  </si>
  <si>
    <r>
      <rPr>
        <b/>
        <sz val="10"/>
        <rFont val="Arial"/>
        <family val="2"/>
      </rPr>
      <t>Horista = 98,89%
Mensalista = 0,00%</t>
    </r>
  </si>
  <si>
    <r>
      <rPr>
        <b/>
        <sz val="10"/>
        <rFont val="Arial"/>
        <family val="2"/>
      </rPr>
      <t>Horista = 114,17%
Mensalista = 71,63%</t>
    </r>
  </si>
  <si>
    <r>
      <rPr>
        <b/>
        <sz val="10"/>
        <rFont val="Arial"/>
        <family val="2"/>
      </rPr>
      <t>Horista = 89,42%
Mensalista = 49,63%</t>
    </r>
  </si>
  <si>
    <r>
      <rPr>
        <sz val="8"/>
        <rFont val="Arial"/>
        <family val="2"/>
      </rPr>
      <t>Descanso Semanal Remunerado</t>
    </r>
  </si>
  <si>
    <r>
      <rPr>
        <b/>
        <sz val="10"/>
        <rFont val="Arial"/>
        <family val="2"/>
      </rPr>
      <t>Horista = 85,20%
Mensalista = 48,69%</t>
    </r>
  </si>
  <si>
    <r>
      <rPr>
        <b/>
        <sz val="10"/>
        <rFont val="Arial"/>
        <family val="2"/>
      </rPr>
      <t>Horista = 88,06%
Mensalista = 51,23%</t>
    </r>
  </si>
  <si>
    <r>
      <rPr>
        <b/>
        <sz val="10"/>
        <rFont val="Arial"/>
        <family val="2"/>
      </rPr>
      <t>Horista = 84,66%
Mensalista = 47,71%</t>
    </r>
  </si>
  <si>
    <r>
      <rPr>
        <b/>
        <sz val="10"/>
        <rFont val="Arial"/>
        <family val="2"/>
      </rPr>
      <t>Horista = 83,74%
Mensalista = 47,06%</t>
    </r>
  </si>
  <si>
    <r>
      <rPr>
        <sz val="8"/>
        <rFont val="Arial"/>
        <family val="2"/>
      </rPr>
      <t>Previdencia Social</t>
    </r>
  </si>
  <si>
    <r>
      <rPr>
        <sz val="8"/>
        <rFont val="Arial"/>
        <family val="2"/>
      </rPr>
      <t>Salário Educaçao</t>
    </r>
  </si>
  <si>
    <r>
      <rPr>
        <sz val="8"/>
        <rFont val="Arial"/>
        <family val="2"/>
      </rPr>
      <t>Seguro contra risco e acidente de trabalho (INSS)</t>
    </r>
  </si>
  <si>
    <r>
      <rPr>
        <sz val="8"/>
        <rFont val="Arial"/>
        <family val="2"/>
      </rPr>
      <t>Férias</t>
    </r>
  </si>
  <si>
    <r>
      <rPr>
        <sz val="8"/>
        <rFont val="Arial"/>
        <family val="2"/>
      </rPr>
      <t>Faltas Abonadas Legalmente</t>
    </r>
  </si>
  <si>
    <r>
      <rPr>
        <sz val="8"/>
        <rFont val="Arial"/>
        <family val="2"/>
      </rPr>
      <t>Aviso Prévio</t>
    </r>
  </si>
  <si>
    <r>
      <rPr>
        <sz val="8"/>
        <rFont val="Arial"/>
        <family val="2"/>
      </rPr>
      <t>Auxílio Enfermidade</t>
    </r>
  </si>
  <si>
    <r>
      <rPr>
        <sz val="8"/>
        <rFont val="Arial"/>
        <family val="2"/>
      </rPr>
      <t>Descanso semanal remunerado (DSR)</t>
    </r>
  </si>
  <si>
    <r>
      <rPr>
        <sz val="8"/>
        <rFont val="Arial"/>
        <family val="2"/>
      </rPr>
      <t>Feriados que coincidem com dias úteis</t>
    </r>
  </si>
  <si>
    <r>
      <rPr>
        <sz val="8"/>
        <rFont val="Arial"/>
        <family val="2"/>
      </rPr>
      <t>Dias de Chuva e outras dificuldades</t>
    </r>
  </si>
  <si>
    <r>
      <rPr>
        <sz val="8"/>
        <rFont val="Arial"/>
        <family val="2"/>
      </rPr>
      <t>Acidente de Trabalho</t>
    </r>
  </si>
  <si>
    <r>
      <rPr>
        <sz val="8"/>
        <rFont val="Arial"/>
        <family val="2"/>
      </rPr>
      <t>Depósito por despedida sem justa causa</t>
    </r>
  </si>
  <si>
    <r>
      <rPr>
        <sz val="8"/>
        <rFont val="Arial"/>
        <family val="2"/>
      </rPr>
      <t>Férias indenizadas</t>
    </r>
  </si>
  <si>
    <r>
      <rPr>
        <sz val="8"/>
        <rFont val="Arial"/>
        <family val="2"/>
      </rPr>
      <t>Aviso prévio indenizado</t>
    </r>
  </si>
  <si>
    <r>
      <rPr>
        <sz val="8"/>
        <rFont val="Arial"/>
        <family val="2"/>
      </rPr>
      <t>Indenização Adicional ( Lei 7.238 / 84)</t>
    </r>
  </si>
  <si>
    <r>
      <rPr>
        <b/>
        <sz val="8"/>
        <rFont val="Arial"/>
        <family val="2"/>
      </rPr>
      <t>E</t>
    </r>
  </si>
  <si>
    <r>
      <rPr>
        <b/>
        <sz val="8"/>
        <rFont val="Arial"/>
        <family val="2"/>
      </rPr>
      <t>GRUPO E</t>
    </r>
  </si>
  <si>
    <r>
      <rPr>
        <sz val="8"/>
        <rFont val="Arial"/>
        <family val="2"/>
      </rPr>
      <t>E1</t>
    </r>
  </si>
  <si>
    <r>
      <rPr>
        <sz val="8"/>
        <rFont val="Arial"/>
        <family val="2"/>
      </rPr>
      <t>Vale refeição</t>
    </r>
  </si>
  <si>
    <r>
      <rPr>
        <sz val="8"/>
        <rFont val="Arial"/>
        <family val="2"/>
      </rPr>
      <t>E2</t>
    </r>
  </si>
  <si>
    <r>
      <rPr>
        <sz val="8"/>
        <rFont val="Arial"/>
        <family val="2"/>
      </rPr>
      <t>Vale transporte</t>
    </r>
  </si>
  <si>
    <r>
      <rPr>
        <sz val="8"/>
        <rFont val="Arial"/>
        <family val="2"/>
      </rPr>
      <t>E3</t>
    </r>
  </si>
  <si>
    <r>
      <rPr>
        <sz val="8"/>
        <rFont val="Arial"/>
        <family val="2"/>
      </rPr>
      <t>Seguro de vida coletivo</t>
    </r>
  </si>
  <si>
    <r>
      <rPr>
        <sz val="8"/>
        <rFont val="Arial"/>
        <family val="2"/>
      </rPr>
      <t>E4</t>
    </r>
  </si>
  <si>
    <r>
      <rPr>
        <sz val="8"/>
        <rFont val="Arial"/>
        <family val="2"/>
      </rPr>
      <t>EPI's</t>
    </r>
  </si>
  <si>
    <r>
      <rPr>
        <b/>
        <sz val="10"/>
        <rFont val="Arial"/>
        <family val="2"/>
      </rPr>
      <t>Horista = 130,27%
Mensalista = 99,70%</t>
    </r>
  </si>
  <si>
    <r>
      <rPr>
        <b/>
        <sz val="10"/>
        <rFont val="Arial"/>
        <family val="2"/>
      </rPr>
      <t>A + B + C + D + E</t>
    </r>
  </si>
  <si>
    <r>
      <rPr>
        <sz val="7"/>
        <rFont val="Arial"/>
        <family val="2"/>
      </rPr>
      <t>2.16</t>
    </r>
    <r>
      <rPr>
        <sz val="11"/>
        <color theme="1"/>
        <rFont val="Calibri"/>
        <family val="2"/>
        <scheme val="minor"/>
      </rPr>
      <t/>
    </r>
  </si>
  <si>
    <r>
      <rPr>
        <sz val="7"/>
        <rFont val="Arial"/>
        <family val="2"/>
      </rPr>
      <t>2.17</t>
    </r>
    <r>
      <rPr>
        <sz val="11"/>
        <color theme="1"/>
        <rFont val="Calibri"/>
        <family val="2"/>
        <scheme val="minor"/>
      </rPr>
      <t/>
    </r>
  </si>
  <si>
    <r>
      <rPr>
        <sz val="7"/>
        <rFont val="Arial"/>
        <family val="2"/>
      </rPr>
      <t>2.18</t>
    </r>
    <r>
      <rPr>
        <sz val="11"/>
        <color theme="1"/>
        <rFont val="Calibri"/>
        <family val="2"/>
        <scheme val="minor"/>
      </rPr>
      <t/>
    </r>
  </si>
  <si>
    <r>
      <rPr>
        <sz val="7"/>
        <rFont val="Arial"/>
        <family val="2"/>
      </rPr>
      <t>2.19</t>
    </r>
    <r>
      <rPr>
        <sz val="11"/>
        <color theme="1"/>
        <rFont val="Calibri"/>
        <family val="2"/>
        <scheme val="minor"/>
      </rPr>
      <t/>
    </r>
  </si>
  <si>
    <r>
      <rPr>
        <sz val="7"/>
        <rFont val="Arial"/>
        <family val="2"/>
      </rPr>
      <t>2.20</t>
    </r>
    <r>
      <rPr>
        <sz val="11"/>
        <color theme="1"/>
        <rFont val="Calibri"/>
        <family val="2"/>
        <scheme val="minor"/>
      </rPr>
      <t/>
    </r>
  </si>
  <si>
    <r>
      <rPr>
        <sz val="7"/>
        <rFont val="Arial"/>
        <family val="2"/>
      </rPr>
      <t>2.21</t>
    </r>
    <r>
      <rPr>
        <sz val="11"/>
        <color theme="1"/>
        <rFont val="Calibri"/>
        <family val="2"/>
        <scheme val="minor"/>
      </rPr>
      <t/>
    </r>
  </si>
  <si>
    <r>
      <rPr>
        <sz val="7"/>
        <rFont val="Arial"/>
        <family val="2"/>
      </rPr>
      <t>2.22</t>
    </r>
    <r>
      <rPr>
        <sz val="11"/>
        <color theme="1"/>
        <rFont val="Calibri"/>
        <family val="2"/>
        <scheme val="minor"/>
      </rPr>
      <t/>
    </r>
  </si>
  <si>
    <r>
      <rPr>
        <sz val="7"/>
        <rFont val="Arial"/>
        <family val="2"/>
      </rPr>
      <t>2.23</t>
    </r>
    <r>
      <rPr>
        <sz val="11"/>
        <color theme="1"/>
        <rFont val="Calibri"/>
        <family val="2"/>
        <scheme val="minor"/>
      </rPr>
      <t/>
    </r>
  </si>
  <si>
    <r>
      <rPr>
        <sz val="7"/>
        <rFont val="Arial"/>
        <family val="2"/>
      </rPr>
      <t>2.24</t>
    </r>
    <r>
      <rPr>
        <sz val="11"/>
        <color theme="1"/>
        <rFont val="Calibri"/>
        <family val="2"/>
        <scheme val="minor"/>
      </rPr>
      <t/>
    </r>
  </si>
  <si>
    <r>
      <rPr>
        <sz val="7"/>
        <rFont val="Arial"/>
        <family val="2"/>
      </rPr>
      <t>2.25</t>
    </r>
    <r>
      <rPr>
        <sz val="11"/>
        <color theme="1"/>
        <rFont val="Calibri"/>
        <family val="2"/>
        <scheme val="minor"/>
      </rPr>
      <t/>
    </r>
  </si>
  <si>
    <r>
      <rPr>
        <sz val="7"/>
        <rFont val="Arial"/>
        <family val="2"/>
      </rPr>
      <t>2.26</t>
    </r>
    <r>
      <rPr>
        <sz val="11"/>
        <color theme="1"/>
        <rFont val="Calibri"/>
        <family val="2"/>
        <scheme val="minor"/>
      </rPr>
      <t/>
    </r>
  </si>
  <si>
    <r>
      <rPr>
        <sz val="7"/>
        <rFont val="Arial"/>
        <family val="2"/>
      </rPr>
      <t>2.27</t>
    </r>
    <r>
      <rPr>
        <sz val="11"/>
        <color theme="1"/>
        <rFont val="Calibri"/>
        <family val="2"/>
        <scheme val="minor"/>
      </rPr>
      <t/>
    </r>
  </si>
  <si>
    <r>
      <rPr>
        <sz val="7"/>
        <rFont val="Arial"/>
        <family val="2"/>
      </rPr>
      <t>2.28</t>
    </r>
    <r>
      <rPr>
        <sz val="11"/>
        <color theme="1"/>
        <rFont val="Calibri"/>
        <family val="2"/>
        <scheme val="minor"/>
      </rPr>
      <t/>
    </r>
  </si>
  <si>
    <r>
      <rPr>
        <sz val="7"/>
        <rFont val="Arial"/>
        <family val="2"/>
      </rPr>
      <t>2.29</t>
    </r>
    <r>
      <rPr>
        <sz val="11"/>
        <color theme="1"/>
        <rFont val="Calibri"/>
        <family val="2"/>
        <scheme val="minor"/>
      </rPr>
      <t/>
    </r>
  </si>
  <si>
    <r>
      <rPr>
        <sz val="7"/>
        <rFont val="Arial"/>
        <family val="2"/>
      </rPr>
      <t>2.30</t>
    </r>
    <r>
      <rPr>
        <sz val="11"/>
        <color theme="1"/>
        <rFont val="Calibri"/>
        <family val="2"/>
        <scheme val="minor"/>
      </rPr>
      <t/>
    </r>
  </si>
  <si>
    <r>
      <rPr>
        <sz val="7"/>
        <rFont val="Arial"/>
        <family val="2"/>
      </rPr>
      <t>2.31</t>
    </r>
    <r>
      <rPr>
        <sz val="11"/>
        <color theme="1"/>
        <rFont val="Calibri"/>
        <family val="2"/>
        <scheme val="minor"/>
      </rPr>
      <t/>
    </r>
  </si>
  <si>
    <r>
      <rPr>
        <sz val="7"/>
        <rFont val="Arial"/>
        <family val="2"/>
      </rPr>
      <t>2.32</t>
    </r>
    <r>
      <rPr>
        <sz val="11"/>
        <color theme="1"/>
        <rFont val="Calibri"/>
        <family val="2"/>
        <scheme val="minor"/>
      </rPr>
      <t/>
    </r>
  </si>
  <si>
    <r>
      <rPr>
        <sz val="7"/>
        <rFont val="Arial"/>
        <family val="2"/>
      </rPr>
      <t>2.33</t>
    </r>
    <r>
      <rPr>
        <sz val="11"/>
        <color theme="1"/>
        <rFont val="Calibri"/>
        <family val="2"/>
        <scheme val="minor"/>
      </rPr>
      <t/>
    </r>
  </si>
  <si>
    <r>
      <rPr>
        <sz val="7"/>
        <rFont val="Arial"/>
        <family val="2"/>
      </rPr>
      <t>2.34</t>
    </r>
    <r>
      <rPr>
        <sz val="11"/>
        <color theme="1"/>
        <rFont val="Calibri"/>
        <family val="2"/>
        <scheme val="minor"/>
      </rPr>
      <t/>
    </r>
  </si>
  <si>
    <r>
      <rPr>
        <sz val="7"/>
        <rFont val="Arial"/>
        <family val="2"/>
      </rPr>
      <t>2.35</t>
    </r>
    <r>
      <rPr>
        <sz val="11"/>
        <color theme="1"/>
        <rFont val="Calibri"/>
        <family val="2"/>
        <scheme val="minor"/>
      </rPr>
      <t/>
    </r>
  </si>
  <si>
    <r>
      <rPr>
        <sz val="7"/>
        <rFont val="Arial"/>
        <family val="2"/>
      </rPr>
      <t>2.36</t>
    </r>
    <r>
      <rPr>
        <sz val="11"/>
        <color theme="1"/>
        <rFont val="Calibri"/>
        <family val="2"/>
        <scheme val="minor"/>
      </rPr>
      <t/>
    </r>
  </si>
  <si>
    <r>
      <rPr>
        <sz val="7"/>
        <rFont val="Arial"/>
        <family val="2"/>
      </rPr>
      <t>2.37</t>
    </r>
    <r>
      <rPr>
        <sz val="11"/>
        <color theme="1"/>
        <rFont val="Calibri"/>
        <family val="2"/>
        <scheme val="minor"/>
      </rPr>
      <t/>
    </r>
  </si>
  <si>
    <r>
      <rPr>
        <sz val="7"/>
        <rFont val="Arial"/>
        <family val="2"/>
      </rPr>
      <t>2.38</t>
    </r>
    <r>
      <rPr>
        <sz val="11"/>
        <color theme="1"/>
        <rFont val="Calibri"/>
        <family val="2"/>
        <scheme val="minor"/>
      </rPr>
      <t/>
    </r>
  </si>
  <si>
    <r>
      <rPr>
        <sz val="7"/>
        <rFont val="Arial"/>
        <family val="2"/>
      </rPr>
      <t>2.39</t>
    </r>
    <r>
      <rPr>
        <sz val="11"/>
        <color theme="1"/>
        <rFont val="Calibri"/>
        <family val="2"/>
        <scheme val="minor"/>
      </rPr>
      <t/>
    </r>
  </si>
  <si>
    <t>-</t>
  </si>
  <si>
    <t>Transformador isolação à óleo mineral, potência 112,5 kVA, taps 23,1kV/380V, tensão de isolamento 25 kV, NBI 125 kV, selado para instalação ao tempo, refrigeração ONAN</t>
  </si>
  <si>
    <t>COTAÇÃO</t>
  </si>
  <si>
    <r>
      <rPr>
        <sz val="7"/>
        <rFont val="Arial"/>
        <family val="2"/>
      </rPr>
      <t>UN</t>
    </r>
  </si>
  <si>
    <t>Cobertura para bucha AT de transformador, tensão de isolamento 25 kV</t>
  </si>
  <si>
    <t>Chave fusível unipolar, base tipo C, com engate para dispositivo de abertura com carga, corpo em porcelana, tensão de isolamento 25 kV, corrente nominal 300 A</t>
  </si>
  <si>
    <t>Suporte "L" para fixação de chave fusivel em cruzeta polimérica</t>
  </si>
  <si>
    <t xml:space="preserve">Conector garra viva - rede compacta 23,1 kV - padrão CPFL RGE </t>
  </si>
  <si>
    <t>Estribo - rede compacta 23,1 kV - padrão CPFL RGE</t>
  </si>
  <si>
    <t>nº item</t>
  </si>
  <si>
    <t>Descrição</t>
  </si>
  <si>
    <t>Fonte</t>
  </si>
  <si>
    <t>Unidade</t>
  </si>
  <si>
    <t>Qtd</t>
  </si>
  <si>
    <t>Custo Direto - Material (R$)</t>
  </si>
  <si>
    <t>Preço Unitário Médio(R$)</t>
  </si>
  <si>
    <t>Preço Total - Médio (R$)</t>
  </si>
  <si>
    <t>Grupo Média Tensão</t>
  </si>
  <si>
    <t>Onix Distribuidora de Produtos Elétricos</t>
  </si>
  <si>
    <t>Wacker Representações</t>
  </si>
  <si>
    <t>Grupo Santa Clara Distribuidora</t>
  </si>
  <si>
    <t>Itaipu</t>
  </si>
  <si>
    <t>D'Light Distribuidora de Materiais Elétricos</t>
  </si>
  <si>
    <t>Un</t>
  </si>
  <si>
    <r>
      <rPr>
        <sz val="6"/>
        <rFont val="Calibri  "/>
      </rPr>
      <t>2.16</t>
    </r>
    <r>
      <rPr>
        <sz val="11"/>
        <color theme="1"/>
        <rFont val="Calibri"/>
        <family val="2"/>
        <scheme val="minor"/>
      </rPr>
      <t/>
    </r>
  </si>
  <si>
    <r>
      <rPr>
        <sz val="6"/>
        <rFont val="Calibri  "/>
      </rPr>
      <t>2.17</t>
    </r>
    <r>
      <rPr>
        <sz val="11"/>
        <color theme="1"/>
        <rFont val="Calibri"/>
        <family val="2"/>
        <scheme val="minor"/>
      </rPr>
      <t/>
    </r>
  </si>
  <si>
    <r>
      <rPr>
        <sz val="6"/>
        <rFont val="Calibri  "/>
      </rPr>
      <t>2.18</t>
    </r>
    <r>
      <rPr>
        <sz val="11"/>
        <color theme="1"/>
        <rFont val="Calibri"/>
        <family val="2"/>
        <scheme val="minor"/>
      </rPr>
      <t/>
    </r>
  </si>
  <si>
    <r>
      <rPr>
        <sz val="6"/>
        <rFont val="Calibri  "/>
      </rPr>
      <t>2.19</t>
    </r>
    <r>
      <rPr>
        <sz val="11"/>
        <color theme="1"/>
        <rFont val="Calibri"/>
        <family val="2"/>
        <scheme val="minor"/>
      </rPr>
      <t/>
    </r>
  </si>
  <si>
    <r>
      <rPr>
        <sz val="6"/>
        <rFont val="Calibri  "/>
      </rPr>
      <t>2.20</t>
    </r>
    <r>
      <rPr>
        <sz val="11"/>
        <color theme="1"/>
        <rFont val="Calibri"/>
        <family val="2"/>
        <scheme val="minor"/>
      </rPr>
      <t/>
    </r>
  </si>
  <si>
    <r>
      <rPr>
        <sz val="6"/>
        <rFont val="Calibri  "/>
      </rPr>
      <t>2.21</t>
    </r>
    <r>
      <rPr>
        <sz val="11"/>
        <color theme="1"/>
        <rFont val="Calibri"/>
        <family val="2"/>
        <scheme val="minor"/>
      </rPr>
      <t/>
    </r>
  </si>
  <si>
    <t>COTAÇÃO - Transformador isolação à óleo mineral, potência 112,5 kVA, taps 23,1kV/380V, tensão de isolamento 25 kV, NBI 125 kV, selado para instalação ao tempo, refrigeração ONAN</t>
  </si>
  <si>
    <t>COTAÇÃO - Cobertura para bucha AT de transformador, tensão de isolamento 25 kV</t>
  </si>
  <si>
    <t>COTAÇÃO - Chave fusível unipolar, base tipo C, com engate para dispositivo de abertura com carga, corpo em porcelana, tensão de isolamento 25 kV, corrente nominal 300 A</t>
  </si>
  <si>
    <t>COTAÇÃO - Suporte "L" para fixação de chave fusivel em cruzeta polimérica</t>
  </si>
  <si>
    <t xml:space="preserve">COTAÇÃO - Conector garra viva - rede compacta 23,1 kV - padrão CPFL RGE </t>
  </si>
  <si>
    <t>COTAÇÃO - Estribo - rede compacta 23,1 kV - padrão CPFL RGE</t>
  </si>
  <si>
    <t>CLASSE</t>
  </si>
  <si>
    <t>CORTE</t>
  </si>
  <si>
    <t>A</t>
  </si>
  <si>
    <t>B</t>
  </si>
  <si>
    <t>C</t>
  </si>
  <si>
    <t>Subtotal até</t>
  </si>
  <si>
    <t>Proporção de Itens</t>
  </si>
  <si>
    <t>Proporção de Valores</t>
  </si>
  <si>
    <t>% Individual</t>
  </si>
  <si>
    <t>% Acumulada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</si>
</sst>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64" formatCode="#0.00000000"/>
    <numFmt numFmtId="165" formatCode="#0.00"/>
    <numFmt numFmtId="166" formatCode="#,##0.0000"/>
    <numFmt numFmtId="167" formatCode="#0.0000"/>
    <numFmt numFmtId="168" formatCode="0.000%"/>
  </numFmts>
  <fonts count="29">
    <font>
      <sz val="11"/>
      <color theme="1"/>
      <name val="Calibri"/>
      <family val="2"/>
      <scheme val="minor"/>
    </font>
    <font>
      <b/>
      <sz val="6"/>
      <color rgb="FF000000"/>
      <name val="Arial"/>
      <family val="2"/>
    </font>
    <font>
      <sz val="6"/>
      <color rgb="FF000000"/>
      <name val="Arial"/>
      <family val="2"/>
    </font>
    <font>
      <b/>
      <sz val="5"/>
      <color rgb="FF000000"/>
      <name val="Arial"/>
      <family val="2"/>
    </font>
    <font>
      <b/>
      <sz val="7"/>
      <color rgb="FF000000"/>
      <name val="Arial"/>
      <family val="2"/>
    </font>
    <font>
      <sz val="9"/>
      <color rgb="FF000000"/>
      <name val="SansSerif"/>
      <family val="2"/>
    </font>
    <font>
      <b/>
      <sz val="5"/>
      <color rgb="FF000000"/>
      <name val="SansSerif"/>
      <family val="2"/>
    </font>
    <font>
      <sz val="6"/>
      <color rgb="FF000000"/>
      <name val="SansSerif"/>
      <family val="2"/>
    </font>
    <font>
      <sz val="7"/>
      <color rgb="FF000000"/>
      <name val="Arial"/>
      <family val="2"/>
    </font>
    <font>
      <sz val="7"/>
      <color rgb="FF000000"/>
      <name val="SansSerif"/>
      <family val="2"/>
    </font>
    <font>
      <b/>
      <sz val="9"/>
      <color rgb="FF000000"/>
      <name val="Arial"/>
      <family val="2"/>
    </font>
    <font>
      <sz val="11"/>
      <color theme="1"/>
      <name val="Calibri"/>
      <family val="2"/>
      <scheme val="minor"/>
    </font>
    <font>
      <b/>
      <sz val="7"/>
      <name val="Arial"/>
      <family val="2"/>
    </font>
    <font>
      <sz val="7"/>
      <name val="Arial"/>
      <family val="2"/>
    </font>
    <font>
      <b/>
      <sz val="6"/>
      <name val="Arial"/>
      <family val="2"/>
    </font>
    <font>
      <b/>
      <sz val="8"/>
      <name val="Arial"/>
      <family val="2"/>
    </font>
    <font>
      <b/>
      <sz val="6"/>
      <name val="Calibri"/>
      <family val="2"/>
    </font>
    <font>
      <sz val="7"/>
      <name val="Calibri"/>
      <family val="2"/>
    </font>
    <font>
      <sz val="8"/>
      <name val="Calibri"/>
      <family val="2"/>
    </font>
    <font>
      <sz val="8"/>
      <name val="Arial"/>
      <family val="2"/>
    </font>
    <font>
      <b/>
      <sz val="10"/>
      <name val="Arial"/>
      <family val="2"/>
    </font>
    <font>
      <sz val="7"/>
      <color theme="1"/>
      <name val="Arial"/>
      <family val="2"/>
    </font>
    <font>
      <sz val="6"/>
      <color theme="1"/>
      <name val="Arial"/>
      <family val="2"/>
    </font>
    <font>
      <sz val="6"/>
      <color theme="1"/>
      <name val="Calibri"/>
      <family val="2"/>
      <scheme val="minor"/>
    </font>
    <font>
      <sz val="6"/>
      <color rgb="FF000000"/>
      <name val="Calibri  "/>
    </font>
    <font>
      <sz val="6"/>
      <name val="Calibri  "/>
    </font>
    <font>
      <b/>
      <sz val="8"/>
      <name val="Arial"/>
      <family val="2"/>
    </font>
    <font>
      <b/>
      <sz val="7"/>
      <name val="Arial"/>
      <family val="2"/>
    </font>
    <font>
      <sz val="7"/>
      <color theme="1"/>
      <name val="Calibri"/>
      <family val="2"/>
      <scheme val="minor"/>
    </font>
  </fonts>
  <fills count="91">
    <fill>
      <patternFill patternType="none"/>
    </fill>
    <fill>
      <patternFill patternType="gray125"/>
    </fill>
    <fill>
      <patternFill patternType="none"/>
    </fill>
    <fill>
      <patternFill patternType="solid">
        <fgColor rgb="FFCCCCCC"/>
      </patternFill>
    </fill>
    <fill>
      <patternFill patternType="solid">
        <fgColor rgb="FFCCCCCC"/>
      </patternFill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solid">
        <fgColor rgb="FFFFFFFF"/>
      </patternFill>
    </fill>
    <fill>
      <patternFill patternType="solid">
        <fgColor rgb="FFCCCCCC"/>
      </patternFill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solid">
        <fgColor rgb="FFCCCCCC"/>
      </patternFill>
    </fill>
    <fill>
      <patternFill patternType="solid">
        <fgColor rgb="FFCCCCCC"/>
      </patternFill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solid">
        <fgColor rgb="FFCCCCCC"/>
      </patternFill>
    </fill>
    <fill>
      <patternFill patternType="solid">
        <fgColor rgb="FFCCCCCC"/>
      </patternFill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solid">
        <fgColor rgb="FFC0C0C0"/>
      </patternFill>
    </fill>
    <fill>
      <patternFill patternType="solid">
        <fgColor rgb="FFC0C0C0"/>
      </patternFill>
    </fill>
    <fill>
      <patternFill patternType="none"/>
    </fill>
    <fill>
      <patternFill patternType="none"/>
    </fill>
    <fill>
      <patternFill patternType="solid">
        <fgColor rgb="FFDFDFDF"/>
      </patternFill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solid">
        <fgColor rgb="FFDFDFDF"/>
      </patternFill>
    </fill>
    <fill>
      <patternFill patternType="solid">
        <fgColor rgb="FFDFDFDF"/>
      </patternFill>
    </fill>
    <fill>
      <patternFill patternType="solid">
        <fgColor rgb="FFDFDFDF"/>
      </patternFill>
    </fill>
    <fill>
      <patternFill patternType="solid">
        <fgColor rgb="FFDFDFDF"/>
      </patternFill>
    </fill>
    <fill>
      <patternFill patternType="solid">
        <fgColor rgb="FFDFDFDF"/>
      </patternFill>
    </fill>
    <fill>
      <patternFill patternType="solid">
        <fgColor rgb="FFDFDFDF"/>
      </patternFill>
    </fill>
    <fill>
      <patternFill patternType="solid">
        <fgColor rgb="FFDFDFDF"/>
      </patternFill>
    </fill>
    <fill>
      <patternFill patternType="solid">
        <fgColor rgb="FFDFDFDF"/>
      </patternFill>
    </fill>
    <fill>
      <patternFill patternType="solid">
        <fgColor rgb="FFDFDFDF"/>
      </patternFill>
    </fill>
    <fill>
      <patternFill patternType="solid">
        <fgColor rgb="FFFFFFFF"/>
      </patternFill>
    </fill>
    <fill>
      <patternFill patternType="solid">
        <fgColor rgb="FFDFDFDF"/>
      </patternFill>
    </fill>
    <fill>
      <patternFill patternType="solid">
        <fgColor rgb="FFDFDFDF"/>
      </patternFill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</fills>
  <borders count="15"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/>
      <top style="medium">
        <color rgb="FF000000"/>
      </top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/>
      <bottom/>
      <diagonal/>
    </border>
  </borders>
  <cellStyleXfs count="2">
    <xf numFmtId="0" fontId="0" fillId="0" borderId="0"/>
    <xf numFmtId="9" fontId="11" fillId="0" borderId="0" applyFont="0" applyFill="0" applyBorder="0" applyAlignment="0" applyProtection="0"/>
  </cellStyleXfs>
  <cellXfs count="156">
    <xf numFmtId="0" fontId="0" fillId="0" borderId="0" xfId="0"/>
    <xf numFmtId="0" fontId="1" fillId="3" borderId="2" xfId="0" applyNumberFormat="1" applyFont="1" applyFill="1" applyBorder="1" applyAlignment="1" applyProtection="1">
      <alignment horizontal="center" vertical="center" wrapText="1"/>
    </xf>
    <xf numFmtId="0" fontId="1" fillId="5" borderId="2" xfId="0" applyNumberFormat="1" applyFont="1" applyFill="1" applyBorder="1" applyAlignment="1" applyProtection="1">
      <alignment horizontal="left" vertical="center" wrapText="1"/>
    </xf>
    <xf numFmtId="4" fontId="1" fillId="7" borderId="2" xfId="0" applyNumberFormat="1" applyFont="1" applyFill="1" applyBorder="1" applyAlignment="1" applyProtection="1">
      <alignment horizontal="right" vertical="center" wrapText="1"/>
    </xf>
    <xf numFmtId="0" fontId="2" fillId="8" borderId="2" xfId="0" applyNumberFormat="1" applyFont="1" applyFill="1" applyBorder="1" applyAlignment="1" applyProtection="1">
      <alignment horizontal="left" vertical="center" wrapText="1"/>
    </xf>
    <xf numFmtId="0" fontId="2" fillId="9" borderId="2" xfId="0" applyNumberFormat="1" applyFont="1" applyFill="1" applyBorder="1" applyAlignment="1" applyProtection="1">
      <alignment horizontal="center" vertical="center" wrapText="1"/>
    </xf>
    <xf numFmtId="4" fontId="2" fillId="10" borderId="2" xfId="0" applyNumberFormat="1" applyFont="1" applyFill="1" applyBorder="1" applyAlignment="1" applyProtection="1">
      <alignment horizontal="right" vertical="center" wrapText="1"/>
    </xf>
    <xf numFmtId="0" fontId="0" fillId="11" borderId="0" xfId="0" applyNumberFormat="1" applyFont="1" applyFill="1" applyBorder="1" applyAlignment="1" applyProtection="1">
      <alignment wrapText="1"/>
      <protection locked="0"/>
    </xf>
    <xf numFmtId="0" fontId="3" fillId="15" borderId="2" xfId="0" applyNumberFormat="1" applyFont="1" applyFill="1" applyBorder="1" applyAlignment="1" applyProtection="1">
      <alignment horizontal="center" vertical="center" wrapText="1"/>
    </xf>
    <xf numFmtId="0" fontId="5" fillId="25" borderId="1" xfId="0" applyNumberFormat="1" applyFont="1" applyFill="1" applyBorder="1" applyAlignment="1" applyProtection="1">
      <alignment horizontal="left" vertical="top" wrapText="1"/>
    </xf>
    <xf numFmtId="0" fontId="7" fillId="29" borderId="2" xfId="0" applyNumberFormat="1" applyFont="1" applyFill="1" applyBorder="1" applyAlignment="1" applyProtection="1">
      <alignment horizontal="center" vertical="top" wrapText="1"/>
    </xf>
    <xf numFmtId="0" fontId="7" fillId="30" borderId="2" xfId="0" applyNumberFormat="1" applyFont="1" applyFill="1" applyBorder="1" applyAlignment="1" applyProtection="1">
      <alignment horizontal="justify" vertical="top" wrapText="1"/>
    </xf>
    <xf numFmtId="164" fontId="7" fillId="31" borderId="2" xfId="0" applyNumberFormat="1" applyFont="1" applyFill="1" applyBorder="1" applyAlignment="1" applyProtection="1">
      <alignment horizontal="right" vertical="top" wrapText="1"/>
    </xf>
    <xf numFmtId="165" fontId="7" fillId="32" borderId="2" xfId="0" applyNumberFormat="1" applyFont="1" applyFill="1" applyBorder="1" applyAlignment="1" applyProtection="1">
      <alignment horizontal="right" vertical="top" wrapText="1"/>
    </xf>
    <xf numFmtId="165" fontId="6" fillId="35" borderId="2" xfId="0" applyNumberFormat="1" applyFont="1" applyFill="1" applyBorder="1" applyAlignment="1" applyProtection="1">
      <alignment horizontal="right" vertical="top" wrapText="1"/>
    </xf>
    <xf numFmtId="0" fontId="1" fillId="36" borderId="2" xfId="0" applyNumberFormat="1" applyFont="1" applyFill="1" applyBorder="1" applyAlignment="1" applyProtection="1">
      <alignment horizontal="right" vertical="center" wrapText="1"/>
    </xf>
    <xf numFmtId="0" fontId="0" fillId="38" borderId="1" xfId="0" applyNumberFormat="1" applyFont="1" applyFill="1" applyBorder="1" applyAlignment="1" applyProtection="1">
      <alignment wrapText="1"/>
      <protection locked="0"/>
    </xf>
    <xf numFmtId="166" fontId="2" fillId="43" borderId="2" xfId="0" applyNumberFormat="1" applyFont="1" applyFill="1" applyBorder="1" applyAlignment="1" applyProtection="1">
      <alignment horizontal="center" vertical="center" wrapText="1"/>
    </xf>
    <xf numFmtId="166" fontId="2" fillId="44" borderId="2" xfId="0" applyNumberFormat="1" applyFont="1" applyFill="1" applyBorder="1" applyAlignment="1" applyProtection="1">
      <alignment horizontal="right" vertical="center" wrapText="1"/>
    </xf>
    <xf numFmtId="166" fontId="1" fillId="45" borderId="2" xfId="0" applyNumberFormat="1" applyFont="1" applyFill="1" applyBorder="1" applyAlignment="1" applyProtection="1">
      <alignment horizontal="right" vertical="center" wrapText="1"/>
    </xf>
    <xf numFmtId="0" fontId="2" fillId="46" borderId="2" xfId="0" applyNumberFormat="1" applyFont="1" applyFill="1" applyBorder="1" applyAlignment="1" applyProtection="1">
      <alignment horizontal="right" vertical="center" wrapText="1"/>
    </xf>
    <xf numFmtId="0" fontId="9" fillId="53" borderId="2" xfId="0" applyNumberFormat="1" applyFont="1" applyFill="1" applyBorder="1" applyAlignment="1" applyProtection="1">
      <alignment horizontal="center" vertical="center" wrapText="1"/>
    </xf>
    <xf numFmtId="0" fontId="0" fillId="63" borderId="5" xfId="0" applyNumberFormat="1" applyFont="1" applyFill="1" applyBorder="1" applyAlignment="1" applyProtection="1">
      <alignment wrapText="1"/>
      <protection locked="0"/>
    </xf>
    <xf numFmtId="0" fontId="0" fillId="64" borderId="6" xfId="0" applyNumberFormat="1" applyFont="1" applyFill="1" applyBorder="1" applyAlignment="1" applyProtection="1">
      <alignment wrapText="1"/>
      <protection locked="0"/>
    </xf>
    <xf numFmtId="0" fontId="0" fillId="67" borderId="7" xfId="0" applyNumberFormat="1" applyFont="1" applyFill="1" applyBorder="1" applyAlignment="1" applyProtection="1">
      <alignment wrapText="1"/>
      <protection locked="0"/>
    </xf>
    <xf numFmtId="0" fontId="0" fillId="68" borderId="8" xfId="0" applyNumberFormat="1" applyFont="1" applyFill="1" applyBorder="1" applyAlignment="1" applyProtection="1">
      <alignment wrapText="1"/>
      <protection locked="0"/>
    </xf>
    <xf numFmtId="0" fontId="6" fillId="72" borderId="2" xfId="0" applyNumberFormat="1" applyFont="1" applyFill="1" applyBorder="1" applyAlignment="1" applyProtection="1">
      <alignment horizontal="center" vertical="center" wrapText="1"/>
    </xf>
    <xf numFmtId="0" fontId="2" fillId="74" borderId="10" xfId="0" applyNumberFormat="1" applyFont="1" applyFill="1" applyBorder="1" applyAlignment="1" applyProtection="1">
      <alignment horizontal="left" vertical="center" wrapText="1"/>
    </xf>
    <xf numFmtId="0" fontId="2" fillId="75" borderId="8" xfId="0" applyNumberFormat="1" applyFont="1" applyFill="1" applyBorder="1" applyAlignment="1" applyProtection="1">
      <alignment horizontal="center" vertical="top" wrapText="1"/>
    </xf>
    <xf numFmtId="167" fontId="2" fillId="76" borderId="2" xfId="0" applyNumberFormat="1" applyFont="1" applyFill="1" applyBorder="1" applyAlignment="1" applyProtection="1">
      <alignment horizontal="right" vertical="center" wrapText="1"/>
    </xf>
    <xf numFmtId="167" fontId="1" fillId="77" borderId="2" xfId="0" applyNumberFormat="1" applyFont="1" applyFill="1" applyBorder="1" applyAlignment="1" applyProtection="1">
      <alignment horizontal="right" vertical="center" wrapText="1"/>
    </xf>
    <xf numFmtId="0" fontId="0" fillId="78" borderId="2" xfId="0" applyNumberFormat="1" applyFont="1" applyFill="1" applyBorder="1" applyAlignment="1" applyProtection="1">
      <alignment wrapText="1"/>
      <protection locked="0"/>
    </xf>
    <xf numFmtId="0" fontId="4" fillId="80" borderId="2" xfId="0" applyNumberFormat="1" applyFont="1" applyFill="1" applyBorder="1" applyAlignment="1" applyProtection="1">
      <alignment horizontal="center" vertical="center" wrapText="1"/>
    </xf>
    <xf numFmtId="0" fontId="1" fillId="81" borderId="2" xfId="0" applyNumberFormat="1" applyFont="1" applyFill="1" applyBorder="1" applyAlignment="1" applyProtection="1">
      <alignment horizontal="center" vertical="center" wrapText="1"/>
    </xf>
    <xf numFmtId="0" fontId="4" fillId="82" borderId="2" xfId="0" applyNumberFormat="1" applyFont="1" applyFill="1" applyBorder="1" applyAlignment="1" applyProtection="1">
      <alignment horizontal="center" vertical="top" wrapText="1"/>
    </xf>
    <xf numFmtId="0" fontId="4" fillId="83" borderId="2" xfId="0" applyNumberFormat="1" applyFont="1" applyFill="1" applyBorder="1" applyAlignment="1" applyProtection="1">
      <alignment horizontal="left" vertical="top" wrapText="1"/>
    </xf>
    <xf numFmtId="0" fontId="8" fillId="84" borderId="2" xfId="0" applyNumberFormat="1" applyFont="1" applyFill="1" applyBorder="1" applyAlignment="1" applyProtection="1">
      <alignment horizontal="center" vertical="top" wrapText="1"/>
    </xf>
    <xf numFmtId="0" fontId="8" fillId="85" borderId="2" xfId="0" applyNumberFormat="1" applyFont="1" applyFill="1" applyBorder="1" applyAlignment="1" applyProtection="1">
      <alignment horizontal="left" vertical="top" wrapText="1"/>
    </xf>
    <xf numFmtId="166" fontId="8" fillId="86" borderId="2" xfId="0" applyNumberFormat="1" applyFont="1" applyFill="1" applyBorder="1" applyAlignment="1" applyProtection="1">
      <alignment horizontal="right" vertical="top" wrapText="1"/>
    </xf>
    <xf numFmtId="0" fontId="4" fillId="87" borderId="2" xfId="0" applyNumberFormat="1" applyFont="1" applyFill="1" applyBorder="1" applyAlignment="1" applyProtection="1">
      <alignment horizontal="right" vertical="center" wrapText="1"/>
    </xf>
    <xf numFmtId="166" fontId="4" fillId="88" borderId="2" xfId="0" applyNumberFormat="1" applyFont="1" applyFill="1" applyBorder="1" applyAlignment="1" applyProtection="1">
      <alignment horizontal="right" vertical="top" wrapText="1"/>
    </xf>
    <xf numFmtId="0" fontId="2" fillId="8" borderId="2" xfId="0" applyNumberFormat="1" applyFont="1" applyFill="1" applyBorder="1" applyAlignment="1" applyProtection="1">
      <alignment horizontal="left" vertical="center" wrapText="1"/>
    </xf>
    <xf numFmtId="0" fontId="2" fillId="9" borderId="2" xfId="0" applyNumberFormat="1" applyFont="1" applyFill="1" applyBorder="1" applyAlignment="1" applyProtection="1">
      <alignment horizontal="center" vertical="center" wrapText="1"/>
    </xf>
    <xf numFmtId="4" fontId="2" fillId="10" borderId="2" xfId="0" applyNumberFormat="1" applyFont="1" applyFill="1" applyBorder="1" applyAlignment="1" applyProtection="1">
      <alignment horizontal="right" vertical="center" wrapText="1"/>
    </xf>
    <xf numFmtId="0" fontId="0" fillId="0" borderId="0" xfId="0" applyAlignment="1">
      <alignment wrapText="1"/>
    </xf>
    <xf numFmtId="0" fontId="23" fillId="90" borderId="11" xfId="0" applyFont="1" applyFill="1" applyBorder="1" applyAlignment="1">
      <alignment horizontal="center" vertical="center" wrapText="1"/>
    </xf>
    <xf numFmtId="0" fontId="23" fillId="0" borderId="11" xfId="0" applyFont="1" applyBorder="1" applyAlignment="1">
      <alignment horizontal="center" vertical="center" wrapText="1"/>
    </xf>
    <xf numFmtId="0" fontId="24" fillId="90" borderId="11" xfId="0" applyNumberFormat="1" applyFont="1" applyFill="1" applyBorder="1" applyAlignment="1" applyProtection="1">
      <alignment horizontal="center" vertical="center" wrapText="1"/>
    </xf>
    <xf numFmtId="0" fontId="23" fillId="0" borderId="11" xfId="0" applyFont="1" applyBorder="1" applyAlignment="1">
      <alignment horizontal="left" vertical="center" wrapText="1"/>
    </xf>
    <xf numFmtId="2" fontId="23" fillId="0" borderId="11" xfId="0" applyNumberFormat="1" applyFont="1" applyBorder="1" applyAlignment="1">
      <alignment horizontal="center" vertical="center" wrapText="1"/>
    </xf>
    <xf numFmtId="0" fontId="1" fillId="49" borderId="11" xfId="0" applyNumberFormat="1" applyFont="1" applyFill="1" applyBorder="1" applyAlignment="1" applyProtection="1">
      <alignment horizontal="center" vertical="center" wrapText="1"/>
    </xf>
    <xf numFmtId="0" fontId="1" fillId="50" borderId="11" xfId="0" applyNumberFormat="1" applyFont="1" applyFill="1" applyBorder="1" applyAlignment="1" applyProtection="1">
      <alignment horizontal="left" vertical="center" wrapText="1"/>
    </xf>
    <xf numFmtId="0" fontId="1" fillId="0" borderId="11" xfId="0" applyNumberFormat="1" applyFont="1" applyFill="1" applyBorder="1" applyAlignment="1" applyProtection="1">
      <alignment horizontal="center" vertical="center" wrapText="1"/>
    </xf>
    <xf numFmtId="9" fontId="1" fillId="0" borderId="11" xfId="1" applyFont="1" applyFill="1" applyBorder="1" applyAlignment="1" applyProtection="1">
      <alignment horizontal="center" vertical="center" wrapText="1"/>
    </xf>
    <xf numFmtId="10" fontId="0" fillId="0" borderId="0" xfId="1" applyNumberFormat="1" applyFont="1"/>
    <xf numFmtId="10" fontId="2" fillId="0" borderId="1" xfId="1" applyNumberFormat="1" applyFont="1" applyFill="1" applyBorder="1" applyAlignment="1" applyProtection="1">
      <alignment horizontal="center" vertical="top" wrapText="1"/>
    </xf>
    <xf numFmtId="0" fontId="2" fillId="0" borderId="11" xfId="0" applyNumberFormat="1" applyFont="1" applyFill="1" applyBorder="1" applyAlignment="1" applyProtection="1">
      <alignment horizontal="center" vertical="top" wrapText="1"/>
    </xf>
    <xf numFmtId="0" fontId="21" fillId="0" borderId="11" xfId="0" applyFont="1" applyFill="1" applyBorder="1" applyAlignment="1">
      <alignment horizontal="left" vertical="center" wrapText="1"/>
    </xf>
    <xf numFmtId="0" fontId="2" fillId="0" borderId="11" xfId="0" applyNumberFormat="1" applyFont="1" applyFill="1" applyBorder="1" applyAlignment="1" applyProtection="1">
      <alignment horizontal="center" vertical="center" wrapText="1"/>
    </xf>
    <xf numFmtId="10" fontId="1" fillId="0" borderId="11" xfId="1" applyNumberFormat="1" applyFont="1" applyFill="1" applyBorder="1" applyAlignment="1" applyProtection="1">
      <alignment horizontal="center" vertical="center" wrapText="1"/>
    </xf>
    <xf numFmtId="0" fontId="27" fillId="49" borderId="11" xfId="0" applyNumberFormat="1" applyFont="1" applyFill="1" applyBorder="1" applyAlignment="1" applyProtection="1">
      <alignment horizontal="center" vertical="center" wrapText="1"/>
    </xf>
    <xf numFmtId="0" fontId="26" fillId="47" borderId="12" xfId="0" applyNumberFormat="1" applyFont="1" applyFill="1" applyBorder="1" applyAlignment="1" applyProtection="1">
      <alignment vertical="center" wrapText="1"/>
    </xf>
    <xf numFmtId="10" fontId="4" fillId="48" borderId="13" xfId="1" applyNumberFormat="1" applyFont="1" applyFill="1" applyBorder="1" applyAlignment="1" applyProtection="1">
      <alignment vertical="center" wrapText="1"/>
      <protection locked="0"/>
    </xf>
    <xf numFmtId="0" fontId="2" fillId="0" borderId="11" xfId="0" applyNumberFormat="1" applyFont="1" applyFill="1" applyBorder="1" applyAlignment="1" applyProtection="1">
      <alignment vertical="center" wrapText="1"/>
    </xf>
    <xf numFmtId="4" fontId="2" fillId="0" borderId="11" xfId="0" applyNumberFormat="1" applyFont="1" applyFill="1" applyBorder="1" applyAlignment="1" applyProtection="1">
      <alignment horizontal="center" vertical="center" wrapText="1"/>
    </xf>
    <xf numFmtId="168" fontId="2" fillId="0" borderId="11" xfId="1" applyNumberFormat="1" applyFont="1" applyFill="1" applyBorder="1" applyAlignment="1" applyProtection="1">
      <alignment horizontal="center" vertical="center" wrapText="1"/>
    </xf>
    <xf numFmtId="0" fontId="2" fillId="0" borderId="11" xfId="0" applyNumberFormat="1" applyFont="1" applyFill="1" applyBorder="1" applyAlignment="1" applyProtection="1">
      <alignment horizontal="left" vertical="center" wrapText="1"/>
    </xf>
    <xf numFmtId="0" fontId="21" fillId="0" borderId="11" xfId="0" applyFont="1" applyFill="1" applyBorder="1" applyAlignment="1">
      <alignment vertical="center" wrapText="1"/>
    </xf>
    <xf numFmtId="0" fontId="2" fillId="0" borderId="2" xfId="0" applyNumberFormat="1" applyFont="1" applyFill="1" applyBorder="1" applyAlignment="1" applyProtection="1">
      <alignment horizontal="left" vertical="center" wrapText="1"/>
    </xf>
    <xf numFmtId="0" fontId="2" fillId="0" borderId="2" xfId="0" applyNumberFormat="1" applyFont="1" applyFill="1" applyBorder="1" applyAlignment="1" applyProtection="1">
      <alignment horizontal="center" vertical="center" wrapText="1"/>
    </xf>
    <xf numFmtId="4" fontId="2" fillId="0" borderId="11" xfId="0" applyNumberFormat="1" applyFont="1" applyFill="1" applyBorder="1" applyAlignment="1" applyProtection="1">
      <alignment horizontal="right" vertical="center" wrapText="1"/>
    </xf>
    <xf numFmtId="4" fontId="2" fillId="0" borderId="2" xfId="0" applyNumberFormat="1" applyFont="1" applyFill="1" applyBorder="1" applyAlignment="1" applyProtection="1">
      <alignment horizontal="right" vertical="center" wrapText="1"/>
    </xf>
    <xf numFmtId="0" fontId="1" fillId="0" borderId="2" xfId="0" applyNumberFormat="1" applyFont="1" applyFill="1" applyBorder="1" applyAlignment="1" applyProtection="1">
      <alignment horizontal="left" vertical="center" wrapText="1"/>
    </xf>
    <xf numFmtId="4" fontId="1" fillId="0" borderId="2" xfId="0" applyNumberFormat="1" applyFont="1" applyFill="1" applyBorder="1" applyAlignment="1" applyProtection="1">
      <alignment horizontal="right" vertical="center" wrapText="1"/>
    </xf>
    <xf numFmtId="0" fontId="0" fillId="0" borderId="0" xfId="0" applyNumberFormat="1" applyFont="1" applyFill="1" applyBorder="1" applyAlignment="1" applyProtection="1">
      <alignment wrapText="1"/>
      <protection locked="0"/>
    </xf>
    <xf numFmtId="0" fontId="9" fillId="53" borderId="4" xfId="0" applyNumberFormat="1" applyFont="1" applyFill="1" applyBorder="1" applyAlignment="1" applyProtection="1">
      <alignment horizontal="center" vertical="center" wrapText="1"/>
    </xf>
    <xf numFmtId="4" fontId="8" fillId="57" borderId="11" xfId="0" applyNumberFormat="1" applyFont="1" applyFill="1" applyBorder="1" applyAlignment="1" applyProtection="1">
      <alignment horizontal="right" vertical="center" wrapText="1"/>
    </xf>
    <xf numFmtId="4" fontId="4" fillId="59" borderId="11" xfId="0" applyNumberFormat="1" applyFont="1" applyFill="1" applyBorder="1" applyAlignment="1" applyProtection="1">
      <alignment horizontal="right" vertical="center" wrapText="1"/>
    </xf>
    <xf numFmtId="4" fontId="8" fillId="62" borderId="11" xfId="0" applyNumberFormat="1" applyFont="1" applyFill="1" applyBorder="1" applyAlignment="1" applyProtection="1">
      <alignment horizontal="right" vertical="center" wrapText="1"/>
    </xf>
    <xf numFmtId="4" fontId="8" fillId="66" borderId="11" xfId="0" applyNumberFormat="1" applyFont="1" applyFill="1" applyBorder="1" applyAlignment="1" applyProtection="1">
      <alignment horizontal="right" vertical="center" wrapText="1"/>
    </xf>
    <xf numFmtId="2" fontId="28" fillId="58" borderId="11" xfId="0" applyNumberFormat="1" applyFont="1" applyFill="1" applyBorder="1" applyAlignment="1" applyProtection="1">
      <alignment vertical="center" wrapText="1"/>
      <protection locked="0"/>
    </xf>
    <xf numFmtId="2" fontId="22" fillId="0" borderId="11" xfId="0" applyNumberFormat="1" applyFont="1" applyFill="1" applyBorder="1" applyAlignment="1">
      <alignment horizontal="right" vertical="center" wrapText="1"/>
    </xf>
    <xf numFmtId="0" fontId="1" fillId="21" borderId="11" xfId="0" applyNumberFormat="1" applyFont="1" applyFill="1" applyBorder="1" applyAlignment="1" applyProtection="1">
      <alignment horizontal="left" vertical="center" wrapText="1"/>
    </xf>
    <xf numFmtId="4" fontId="1" fillId="23" borderId="11" xfId="0" applyNumberFormat="1" applyFont="1" applyFill="1" applyBorder="1" applyAlignment="1" applyProtection="1">
      <alignment horizontal="right" vertical="center" wrapText="1"/>
    </xf>
    <xf numFmtId="10" fontId="1" fillId="23" borderId="11" xfId="1" applyNumberFormat="1" applyFont="1" applyFill="1" applyBorder="1" applyAlignment="1" applyProtection="1">
      <alignment horizontal="right" vertical="center" wrapText="1"/>
    </xf>
    <xf numFmtId="0" fontId="3" fillId="24" borderId="11" xfId="0" applyNumberFormat="1" applyFont="1" applyFill="1" applyBorder="1" applyAlignment="1" applyProtection="1">
      <alignment horizontal="right" vertical="center" wrapText="1"/>
    </xf>
    <xf numFmtId="9" fontId="1" fillId="23" borderId="11" xfId="1" applyFont="1" applyFill="1" applyBorder="1" applyAlignment="1" applyProtection="1">
      <alignment horizontal="right" vertical="center" wrapText="1"/>
    </xf>
    <xf numFmtId="0" fontId="0" fillId="2" borderId="1" xfId="0" applyNumberFormat="1" applyFont="1" applyFill="1" applyBorder="1" applyAlignment="1" applyProtection="1">
      <alignment horizontal="left" vertical="top" wrapText="1"/>
      <protection locked="0"/>
    </xf>
    <xf numFmtId="0" fontId="1" fillId="3" borderId="2" xfId="0" applyNumberFormat="1" applyFont="1" applyFill="1" applyBorder="1" applyAlignment="1" applyProtection="1">
      <alignment horizontal="center" vertical="center" wrapText="1"/>
    </xf>
    <xf numFmtId="0" fontId="1" fillId="4" borderId="2" xfId="0" applyNumberFormat="1" applyFont="1" applyFill="1" applyBorder="1" applyAlignment="1" applyProtection="1">
      <alignment horizontal="center" vertical="center" wrapText="1"/>
      <protection locked="0"/>
    </xf>
    <xf numFmtId="0" fontId="3" fillId="12" borderId="2" xfId="0" applyNumberFormat="1" applyFont="1" applyFill="1" applyBorder="1" applyAlignment="1" applyProtection="1">
      <alignment horizontal="right" vertical="center" wrapText="1"/>
    </xf>
    <xf numFmtId="0" fontId="3" fillId="13" borderId="2" xfId="0" applyNumberFormat="1" applyFont="1" applyFill="1" applyBorder="1" applyAlignment="1" applyProtection="1">
      <alignment horizontal="right" vertical="center" wrapText="1"/>
      <protection locked="0"/>
    </xf>
    <xf numFmtId="0" fontId="1" fillId="5" borderId="2" xfId="0" applyNumberFormat="1" applyFont="1" applyFill="1" applyBorder="1" applyAlignment="1" applyProtection="1">
      <alignment horizontal="left" vertical="center" wrapText="1"/>
    </xf>
    <xf numFmtId="0" fontId="1" fillId="6" borderId="2" xfId="0" applyNumberFormat="1" applyFont="1" applyFill="1" applyBorder="1" applyAlignment="1" applyProtection="1">
      <alignment horizontal="left" vertical="center" wrapText="1"/>
      <protection locked="0"/>
    </xf>
    <xf numFmtId="0" fontId="0" fillId="14" borderId="1" xfId="0" applyNumberFormat="1" applyFont="1" applyFill="1" applyBorder="1" applyAlignment="1" applyProtection="1">
      <alignment horizontal="left" vertical="top" wrapText="1"/>
      <protection locked="0"/>
    </xf>
    <xf numFmtId="0" fontId="4" fillId="0" borderId="2" xfId="0" applyNumberFormat="1" applyFont="1" applyFill="1" applyBorder="1" applyAlignment="1" applyProtection="1">
      <alignment horizontal="left" vertical="center" wrapText="1"/>
    </xf>
    <xf numFmtId="0" fontId="4" fillId="0" borderId="2" xfId="0" applyNumberFormat="1" applyFont="1" applyFill="1" applyBorder="1" applyAlignment="1" applyProtection="1">
      <alignment horizontal="left" vertical="center" wrapText="1"/>
      <protection locked="0"/>
    </xf>
    <xf numFmtId="0" fontId="2" fillId="0" borderId="2" xfId="0" applyNumberFormat="1" applyFont="1" applyFill="1" applyBorder="1" applyAlignment="1" applyProtection="1">
      <alignment horizontal="left" vertical="center" wrapText="1"/>
    </xf>
    <xf numFmtId="0" fontId="2" fillId="0" borderId="2" xfId="0" applyNumberFormat="1" applyFont="1" applyFill="1" applyBorder="1" applyAlignment="1" applyProtection="1">
      <alignment horizontal="left" vertical="center" wrapText="1"/>
      <protection locked="0"/>
    </xf>
    <xf numFmtId="0" fontId="2" fillId="0" borderId="2" xfId="0" applyNumberFormat="1" applyFont="1" applyFill="1" applyBorder="1" applyAlignment="1" applyProtection="1">
      <alignment horizontal="center" vertical="center" wrapText="1"/>
    </xf>
    <xf numFmtId="0" fontId="2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2" fillId="0" borderId="2" xfId="0" applyNumberFormat="1" applyFont="1" applyFill="1" applyBorder="1" applyAlignment="1" applyProtection="1">
      <alignment horizontal="right" vertical="center" wrapText="1"/>
    </xf>
    <xf numFmtId="0" fontId="2" fillId="0" borderId="2" xfId="0" applyNumberFormat="1" applyFont="1" applyFill="1" applyBorder="1" applyAlignment="1" applyProtection="1">
      <alignment horizontal="right" vertical="center" wrapText="1"/>
      <protection locked="0"/>
    </xf>
    <xf numFmtId="0" fontId="3" fillId="0" borderId="2" xfId="0" applyNumberFormat="1" applyFont="1" applyFill="1" applyBorder="1" applyAlignment="1" applyProtection="1">
      <alignment horizontal="right" vertical="center" wrapText="1"/>
    </xf>
    <xf numFmtId="0" fontId="3" fillId="0" borderId="2" xfId="0" applyNumberFormat="1" applyFont="1" applyFill="1" applyBorder="1" applyAlignment="1" applyProtection="1">
      <alignment horizontal="right" vertical="center" wrapText="1"/>
      <protection locked="0"/>
    </xf>
    <xf numFmtId="0" fontId="1" fillId="21" borderId="11" xfId="0" applyNumberFormat="1" applyFont="1" applyFill="1" applyBorder="1" applyAlignment="1" applyProtection="1">
      <alignment horizontal="left" vertical="center" wrapText="1"/>
    </xf>
    <xf numFmtId="0" fontId="1" fillId="22" borderId="11" xfId="0" applyNumberFormat="1" applyFont="1" applyFill="1" applyBorder="1" applyAlignment="1" applyProtection="1">
      <alignment horizontal="left" vertical="center" wrapText="1"/>
      <protection locked="0"/>
    </xf>
    <xf numFmtId="0" fontId="6" fillId="27" borderId="2" xfId="0" applyNumberFormat="1" applyFont="1" applyFill="1" applyBorder="1" applyAlignment="1" applyProtection="1">
      <alignment horizontal="left" vertical="center" wrapText="1"/>
    </xf>
    <xf numFmtId="0" fontId="6" fillId="28" borderId="2" xfId="0" applyNumberFormat="1" applyFont="1" applyFill="1" applyBorder="1" applyAlignment="1" applyProtection="1">
      <alignment horizontal="left" vertical="center" wrapText="1"/>
      <protection locked="0"/>
    </xf>
    <xf numFmtId="0" fontId="6" fillId="33" borderId="2" xfId="0" applyNumberFormat="1" applyFont="1" applyFill="1" applyBorder="1" applyAlignment="1" applyProtection="1">
      <alignment horizontal="right" vertical="top" wrapText="1"/>
    </xf>
    <xf numFmtId="0" fontId="6" fillId="34" borderId="2" xfId="0" applyNumberFormat="1" applyFont="1" applyFill="1" applyBorder="1" applyAlignment="1" applyProtection="1">
      <alignment horizontal="right" vertical="top" wrapText="1"/>
      <protection locked="0"/>
    </xf>
    <xf numFmtId="0" fontId="1" fillId="36" borderId="2" xfId="0" applyNumberFormat="1" applyFont="1" applyFill="1" applyBorder="1" applyAlignment="1" applyProtection="1">
      <alignment horizontal="right" vertical="center" wrapText="1"/>
    </xf>
    <xf numFmtId="0" fontId="1" fillId="37" borderId="2" xfId="0" applyNumberFormat="1" applyFont="1" applyFill="1" applyBorder="1" applyAlignment="1" applyProtection="1">
      <alignment horizontal="right" vertical="center" wrapText="1"/>
      <protection locked="0"/>
    </xf>
    <xf numFmtId="0" fontId="5" fillId="25" borderId="1" xfId="0" applyNumberFormat="1" applyFont="1" applyFill="1" applyBorder="1" applyAlignment="1" applyProtection="1">
      <alignment horizontal="left" vertical="top" wrapText="1"/>
    </xf>
    <xf numFmtId="0" fontId="5" fillId="26" borderId="1" xfId="0" applyNumberFormat="1" applyFont="1" applyFill="1" applyBorder="1" applyAlignment="1" applyProtection="1">
      <alignment horizontal="left" vertical="top" wrapText="1"/>
      <protection locked="0"/>
    </xf>
    <xf numFmtId="0" fontId="4" fillId="16" borderId="2" xfId="0" applyNumberFormat="1" applyFont="1" applyFill="1" applyBorder="1" applyAlignment="1" applyProtection="1">
      <alignment horizontal="left" vertical="center" wrapText="1"/>
    </xf>
    <xf numFmtId="0" fontId="4" fillId="17" borderId="2" xfId="0" applyNumberFormat="1" applyFont="1" applyFill="1" applyBorder="1" applyAlignment="1" applyProtection="1">
      <alignment horizontal="left" vertical="center" wrapText="1"/>
      <protection locked="0"/>
    </xf>
    <xf numFmtId="0" fontId="0" fillId="38" borderId="1" xfId="0" applyNumberFormat="1" applyFont="1" applyFill="1" applyBorder="1" applyAlignment="1" applyProtection="1">
      <alignment wrapText="1"/>
      <protection locked="0"/>
    </xf>
    <xf numFmtId="0" fontId="2" fillId="41" borderId="3" xfId="0" applyNumberFormat="1" applyFont="1" applyFill="1" applyBorder="1" applyAlignment="1" applyProtection="1">
      <alignment horizontal="left" vertical="center" wrapText="1"/>
    </xf>
    <xf numFmtId="0" fontId="2" fillId="42" borderId="3" xfId="0" applyNumberFormat="1" applyFont="1" applyFill="1" applyBorder="1" applyAlignment="1" applyProtection="1">
      <alignment horizontal="left" vertical="center" wrapText="1"/>
      <protection locked="0"/>
    </xf>
    <xf numFmtId="0" fontId="1" fillId="39" borderId="2" xfId="0" applyNumberFormat="1" applyFont="1" applyFill="1" applyBorder="1" applyAlignment="1" applyProtection="1">
      <alignment horizontal="left" vertical="center" wrapText="1"/>
    </xf>
    <xf numFmtId="0" fontId="1" fillId="40" borderId="2" xfId="0" applyNumberFormat="1" applyFont="1" applyFill="1" applyBorder="1" applyAlignment="1" applyProtection="1">
      <alignment horizontal="left" vertical="center" wrapText="1"/>
      <protection locked="0"/>
    </xf>
    <xf numFmtId="0" fontId="2" fillId="8" borderId="2" xfId="0" applyNumberFormat="1" applyFont="1" applyFill="1" applyBorder="1" applyAlignment="1" applyProtection="1">
      <alignment horizontal="left" vertical="center" wrapText="1"/>
    </xf>
    <xf numFmtId="0" fontId="2" fillId="18" borderId="2" xfId="0" applyNumberFormat="1" applyFont="1" applyFill="1" applyBorder="1" applyAlignment="1" applyProtection="1">
      <alignment horizontal="left" vertical="center" wrapText="1"/>
      <protection locked="0"/>
    </xf>
    <xf numFmtId="0" fontId="26" fillId="16" borderId="2" xfId="0" applyNumberFormat="1" applyFont="1" applyFill="1" applyBorder="1" applyAlignment="1" applyProtection="1">
      <alignment horizontal="left" vertical="center" wrapText="1"/>
    </xf>
    <xf numFmtId="0" fontId="23" fillId="90" borderId="11" xfId="0" applyFont="1" applyFill="1" applyBorder="1" applyAlignment="1">
      <alignment horizontal="center" vertical="center" wrapText="1"/>
    </xf>
    <xf numFmtId="0" fontId="23" fillId="0" borderId="11" xfId="0" applyFont="1" applyBorder="1" applyAlignment="1">
      <alignment horizontal="center" vertical="center" wrapText="1"/>
    </xf>
    <xf numFmtId="0" fontId="4" fillId="47" borderId="11" xfId="0" applyNumberFormat="1" applyFont="1" applyFill="1" applyBorder="1" applyAlignment="1" applyProtection="1">
      <alignment horizontal="right" vertical="center" wrapText="1"/>
    </xf>
    <xf numFmtId="0" fontId="4" fillId="48" borderId="11" xfId="0" applyNumberFormat="1" applyFont="1" applyFill="1" applyBorder="1" applyAlignment="1" applyProtection="1">
      <alignment horizontal="right" vertical="center" wrapText="1"/>
      <protection locked="0"/>
    </xf>
    <xf numFmtId="4" fontId="8" fillId="51" borderId="11" xfId="0" applyNumberFormat="1" applyFont="1" applyFill="1" applyBorder="1" applyAlignment="1" applyProtection="1">
      <alignment horizontal="right" vertical="center" wrapText="1"/>
    </xf>
    <xf numFmtId="0" fontId="8" fillId="52" borderId="11" xfId="0" applyNumberFormat="1" applyFont="1" applyFill="1" applyBorder="1" applyAlignment="1" applyProtection="1">
      <alignment horizontal="right" vertical="center" wrapText="1"/>
      <protection locked="0"/>
    </xf>
    <xf numFmtId="0" fontId="4" fillId="47" borderId="1" xfId="0" applyNumberFormat="1" applyFont="1" applyFill="1" applyBorder="1" applyAlignment="1" applyProtection="1">
      <alignment horizontal="right" vertical="center" wrapText="1"/>
    </xf>
    <xf numFmtId="0" fontId="4" fillId="48" borderId="1" xfId="0" applyNumberFormat="1" applyFont="1" applyFill="1" applyBorder="1" applyAlignment="1" applyProtection="1">
      <alignment horizontal="right" vertical="center" wrapText="1"/>
      <protection locked="0"/>
    </xf>
    <xf numFmtId="0" fontId="9" fillId="54" borderId="2" xfId="0" applyNumberFormat="1" applyFont="1" applyFill="1" applyBorder="1" applyAlignment="1" applyProtection="1">
      <alignment horizontal="left" vertical="center" wrapText="1"/>
    </xf>
    <xf numFmtId="0" fontId="9" fillId="60" borderId="2" xfId="0" applyNumberFormat="1" applyFont="1" applyFill="1" applyBorder="1" applyAlignment="1" applyProtection="1">
      <alignment horizontal="left" vertical="center" wrapText="1"/>
      <protection locked="0"/>
    </xf>
    <xf numFmtId="0" fontId="8" fillId="55" borderId="2" xfId="0" applyNumberFormat="1" applyFont="1" applyFill="1" applyBorder="1" applyAlignment="1" applyProtection="1">
      <alignment horizontal="left" vertical="center" wrapText="1"/>
    </xf>
    <xf numFmtId="0" fontId="8" fillId="61" borderId="2" xfId="0" applyNumberFormat="1" applyFont="1" applyFill="1" applyBorder="1" applyAlignment="1" applyProtection="1">
      <alignment horizontal="left" vertical="center" wrapText="1"/>
      <protection locked="0"/>
    </xf>
    <xf numFmtId="4" fontId="8" fillId="56" borderId="5" xfId="0" applyNumberFormat="1" applyFont="1" applyFill="1" applyBorder="1" applyAlignment="1" applyProtection="1">
      <alignment horizontal="right" vertical="center" wrapText="1"/>
    </xf>
    <xf numFmtId="4" fontId="8" fillId="56" borderId="14" xfId="0" applyNumberFormat="1" applyFont="1" applyFill="1" applyBorder="1" applyAlignment="1" applyProtection="1">
      <alignment horizontal="right" vertical="center" wrapText="1"/>
    </xf>
    <xf numFmtId="4" fontId="9" fillId="65" borderId="11" xfId="0" applyNumberFormat="1" applyFont="1" applyFill="1" applyBorder="1" applyAlignment="1" applyProtection="1">
      <alignment horizontal="right" vertical="center" wrapText="1"/>
    </xf>
    <xf numFmtId="0" fontId="9" fillId="69" borderId="11" xfId="0" applyNumberFormat="1" applyFont="1" applyFill="1" applyBorder="1" applyAlignment="1" applyProtection="1">
      <alignment horizontal="right" vertical="center" wrapText="1"/>
      <protection locked="0"/>
    </xf>
    <xf numFmtId="4" fontId="8" fillId="62" borderId="11" xfId="0" applyNumberFormat="1" applyFont="1" applyFill="1" applyBorder="1" applyAlignment="1" applyProtection="1">
      <alignment horizontal="right" vertical="center" wrapText="1"/>
    </xf>
    <xf numFmtId="0" fontId="8" fillId="70" borderId="11" xfId="0" applyNumberFormat="1" applyFont="1" applyFill="1" applyBorder="1" applyAlignment="1" applyProtection="1">
      <alignment horizontal="right" vertical="center" wrapText="1"/>
      <protection locked="0"/>
    </xf>
    <xf numFmtId="4" fontId="8" fillId="56" borderId="7" xfId="0" applyNumberFormat="1" applyFont="1" applyFill="1" applyBorder="1" applyAlignment="1" applyProtection="1">
      <alignment horizontal="right" vertical="center" wrapText="1"/>
    </xf>
    <xf numFmtId="0" fontId="2" fillId="9" borderId="2" xfId="0" applyNumberFormat="1" applyFont="1" applyFill="1" applyBorder="1" applyAlignment="1" applyProtection="1">
      <alignment horizontal="center" vertical="center" wrapText="1"/>
    </xf>
    <xf numFmtId="0" fontId="2" fillId="19" borderId="2" xfId="0" applyNumberFormat="1" applyFont="1" applyFill="1" applyBorder="1" applyAlignment="1" applyProtection="1">
      <alignment horizontal="center" vertical="center" wrapText="1"/>
      <protection locked="0"/>
    </xf>
    <xf numFmtId="0" fontId="0" fillId="71" borderId="9" xfId="0" applyNumberFormat="1" applyFont="1" applyFill="1" applyBorder="1" applyAlignment="1" applyProtection="1">
      <alignment wrapText="1"/>
      <protection locked="0"/>
    </xf>
    <xf numFmtId="0" fontId="6" fillId="72" borderId="2" xfId="0" applyNumberFormat="1" applyFont="1" applyFill="1" applyBorder="1" applyAlignment="1" applyProtection="1">
      <alignment horizontal="center" vertical="center" wrapText="1"/>
    </xf>
    <xf numFmtId="0" fontId="6" fillId="73" borderId="2" xfId="0" applyNumberFormat="1" applyFont="1" applyFill="1" applyBorder="1" applyAlignment="1" applyProtection="1">
      <alignment horizontal="center" vertical="center" wrapText="1"/>
      <protection locked="0"/>
    </xf>
    <xf numFmtId="167" fontId="2" fillId="76" borderId="2" xfId="0" applyNumberFormat="1" applyFont="1" applyFill="1" applyBorder="1" applyAlignment="1" applyProtection="1">
      <alignment horizontal="right" vertical="center" wrapText="1"/>
    </xf>
    <xf numFmtId="0" fontId="2" fillId="20" borderId="2" xfId="0" applyNumberFormat="1" applyFont="1" applyFill="1" applyBorder="1" applyAlignment="1" applyProtection="1">
      <alignment horizontal="right" vertical="center" wrapText="1"/>
      <protection locked="0"/>
    </xf>
    <xf numFmtId="167" fontId="1" fillId="77" borderId="2" xfId="0" applyNumberFormat="1" applyFont="1" applyFill="1" applyBorder="1" applyAlignment="1" applyProtection="1">
      <alignment horizontal="right" vertical="center" wrapText="1"/>
    </xf>
    <xf numFmtId="0" fontId="2" fillId="75" borderId="8" xfId="0" applyNumberFormat="1" applyFont="1" applyFill="1" applyBorder="1" applyAlignment="1" applyProtection="1">
      <alignment horizontal="center" vertical="top" wrapText="1"/>
    </xf>
    <xf numFmtId="0" fontId="2" fillId="79" borderId="8" xfId="0" applyNumberFormat="1" applyFont="1" applyFill="1" applyBorder="1" applyAlignment="1" applyProtection="1">
      <alignment horizontal="center" vertical="top" wrapText="1"/>
      <protection locked="0"/>
    </xf>
    <xf numFmtId="0" fontId="10" fillId="89" borderId="1" xfId="0" applyNumberFormat="1" applyFont="1" applyFill="1" applyBorder="1" applyAlignment="1" applyProtection="1">
      <alignment horizontal="left" vertical="center" wrapText="1"/>
    </xf>
    <xf numFmtId="0" fontId="10" fillId="90" borderId="1" xfId="0" applyNumberFormat="1" applyFont="1" applyFill="1" applyBorder="1" applyAlignment="1" applyProtection="1">
      <alignment horizontal="left" vertical="center" wrapText="1"/>
      <protection locked="0"/>
    </xf>
  </cellXfs>
  <cellStyles count="2">
    <cellStyle name="Normal" xfId="0" builtinId="0"/>
    <cellStyle name="Porcentagem" xfId="1" builtinId="5"/>
  </cellStyles>
  <dxfs count="5"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10</xdr:col>
      <xdr:colOff>9525</xdr:colOff>
      <xdr:row>0</xdr:row>
      <xdr:rowOff>3276601</xdr:rowOff>
    </xdr:to>
    <xdr:pic>
      <xdr:nvPicPr>
        <xdr:cNvPr id="798353503" name="Picture"/>
        <xdr:cNvPicPr/>
      </xdr:nvPicPr>
      <xdr:blipFill>
        <a:blip xmlns:r="http://schemas.openxmlformats.org/officeDocument/2006/relationships" r:embed="rId1"/>
        <a:srcRect/>
        <a:stretch>
          <a:fillRect r="124"/>
        </a:stretch>
      </xdr:blipFill>
      <xdr:spPr>
        <a:xfrm>
          <a:off x="0" y="1"/>
          <a:ext cx="10439400" cy="327660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6</xdr:col>
      <xdr:colOff>9526</xdr:colOff>
      <xdr:row>0</xdr:row>
      <xdr:rowOff>3190875</xdr:rowOff>
    </xdr:to>
    <xdr:pic>
      <xdr:nvPicPr>
        <xdr:cNvPr id="2" name="Picture"/>
        <xdr:cNvPicPr/>
      </xdr:nvPicPr>
      <xdr:blipFill>
        <a:blip xmlns:r="http://schemas.openxmlformats.org/officeDocument/2006/relationships" r:embed="rId1"/>
        <a:srcRect/>
        <a:stretch>
          <a:fillRect r="180"/>
        </a:stretch>
      </xdr:blipFill>
      <xdr:spPr>
        <a:xfrm>
          <a:off x="1" y="0"/>
          <a:ext cx="6248400" cy="319087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1</xdr:row>
      <xdr:rowOff>0</xdr:rowOff>
    </xdr:from>
    <xdr:to>
      <xdr:col>7</xdr:col>
      <xdr:colOff>19051</xdr:colOff>
      <xdr:row>2</xdr:row>
      <xdr:rowOff>19050</xdr:rowOff>
    </xdr:to>
    <xdr:pic>
      <xdr:nvPicPr>
        <xdr:cNvPr id="993555510" name="Picture"/>
        <xdr:cNvPicPr/>
      </xdr:nvPicPr>
      <xdr:blipFill>
        <a:blip xmlns:r="http://schemas.openxmlformats.org/officeDocument/2006/relationships" r:embed="rId1"/>
        <a:srcRect/>
        <a:stretch>
          <a:fillRect r="124"/>
        </a:stretch>
      </xdr:blipFill>
      <xdr:spPr>
        <a:xfrm>
          <a:off x="1" y="9525"/>
          <a:ext cx="6800850" cy="3305175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19050</xdr:colOff>
      <xdr:row>0</xdr:row>
      <xdr:rowOff>3181350</xdr:rowOff>
    </xdr:to>
    <xdr:pic>
      <xdr:nvPicPr>
        <xdr:cNvPr id="1252091074" name="Picture"/>
        <xdr:cNvPicPr/>
      </xdr:nvPicPr>
      <xdr:blipFill>
        <a:blip xmlns:r="http://schemas.openxmlformats.org/officeDocument/2006/relationships" r:embed="rId1"/>
        <a:srcRect/>
        <a:stretch>
          <a:fillRect r="180"/>
        </a:stretch>
      </xdr:blipFill>
      <xdr:spPr>
        <a:xfrm>
          <a:off x="0" y="0"/>
          <a:ext cx="6486525" cy="31813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0</xdr:colOff>
      <xdr:row>0</xdr:row>
      <xdr:rowOff>3272118</xdr:rowOff>
    </xdr:to>
    <xdr:pic>
      <xdr:nvPicPr>
        <xdr:cNvPr id="343890933" name="Picture"/>
        <xdr:cNvPicPr/>
      </xdr:nvPicPr>
      <xdr:blipFill>
        <a:blip xmlns:r="http://schemas.openxmlformats.org/officeDocument/2006/relationships" r:embed="rId1"/>
        <a:srcRect/>
        <a:stretch>
          <a:fillRect r="124"/>
        </a:stretch>
      </xdr:blipFill>
      <xdr:spPr>
        <a:xfrm>
          <a:off x="0" y="0"/>
          <a:ext cx="10018059" cy="327211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38100</xdr:colOff>
      <xdr:row>2</xdr:row>
      <xdr:rowOff>2352675</xdr:rowOff>
    </xdr:to>
    <xdr:pic>
      <xdr:nvPicPr>
        <xdr:cNvPr id="1874105102" name="Picture"/>
        <xdr:cNvPicPr/>
      </xdr:nvPicPr>
      <xdr:blipFill>
        <a:blip xmlns:r="http://schemas.openxmlformats.org/officeDocument/2006/relationships" r:embed="rId1"/>
        <a:srcRect/>
        <a:stretch>
          <a:fillRect r="180"/>
        </a:stretch>
      </xdr:blipFill>
      <xdr:spPr>
        <a:xfrm>
          <a:off x="0" y="0"/>
          <a:ext cx="7724775" cy="31813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7</xdr:col>
      <xdr:colOff>0</xdr:colOff>
      <xdr:row>1</xdr:row>
      <xdr:rowOff>0</xdr:rowOff>
    </xdr:to>
    <xdr:pic>
      <xdr:nvPicPr>
        <xdr:cNvPr id="1386398278" name="Picture"/>
        <xdr:cNvPicPr/>
      </xdr:nvPicPr>
      <xdr:blipFill>
        <a:blip xmlns:r="http://schemas.openxmlformats.org/officeDocument/2006/relationships" r:embed="rId1"/>
        <a:srcRect/>
        <a:stretch>
          <a:fillRect r="18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0</xdr:colOff>
      <xdr:row>1</xdr:row>
      <xdr:rowOff>0</xdr:rowOff>
    </xdr:to>
    <xdr:pic>
      <xdr:nvPicPr>
        <xdr:cNvPr id="1473446116" name="Picture"/>
        <xdr:cNvPicPr/>
      </xdr:nvPicPr>
      <xdr:blipFill>
        <a:blip xmlns:r="http://schemas.openxmlformats.org/officeDocument/2006/relationships" r:embed="rId1"/>
        <a:srcRect/>
        <a:stretch>
          <a:fillRect r="18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7</xdr:col>
      <xdr:colOff>0</xdr:colOff>
      <xdr:row>1</xdr:row>
      <xdr:rowOff>0</xdr:rowOff>
    </xdr:to>
    <xdr:pic>
      <xdr:nvPicPr>
        <xdr:cNvPr id="204204267" name="Picture"/>
        <xdr:cNvPicPr/>
      </xdr:nvPicPr>
      <xdr:blipFill>
        <a:blip xmlns:r="http://schemas.openxmlformats.org/officeDocument/2006/relationships" r:embed="rId1"/>
        <a:srcRect/>
        <a:stretch>
          <a:fillRect r="18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19051</xdr:colOff>
      <xdr:row>0</xdr:row>
      <xdr:rowOff>19051</xdr:rowOff>
    </xdr:from>
    <xdr:to>
      <xdr:col>13</xdr:col>
      <xdr:colOff>1</xdr:colOff>
      <xdr:row>1</xdr:row>
      <xdr:rowOff>0</xdr:rowOff>
    </xdr:to>
    <xdr:pic>
      <xdr:nvPicPr>
        <xdr:cNvPr id="2" name="Picture"/>
        <xdr:cNvPicPr/>
      </xdr:nvPicPr>
      <xdr:blipFill>
        <a:blip xmlns:r="http://schemas.openxmlformats.org/officeDocument/2006/relationships" r:embed="rId1"/>
        <a:srcRect/>
        <a:stretch>
          <a:fillRect r="124"/>
        </a:stretch>
      </xdr:blipFill>
      <xdr:spPr>
        <a:xfrm>
          <a:off x="19051" y="19051"/>
          <a:ext cx="8382000" cy="301942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0</xdr:colOff>
      <xdr:row>0</xdr:row>
      <xdr:rowOff>3267075</xdr:rowOff>
    </xdr:to>
    <xdr:pic>
      <xdr:nvPicPr>
        <xdr:cNvPr id="1589549865" name="Picture"/>
        <xdr:cNvPicPr/>
      </xdr:nvPicPr>
      <xdr:blipFill>
        <a:blip xmlns:r="http://schemas.openxmlformats.org/officeDocument/2006/relationships" r:embed="rId1"/>
        <a:srcRect/>
        <a:stretch>
          <a:fillRect r="124"/>
        </a:stretch>
      </xdr:blipFill>
      <xdr:spPr>
        <a:xfrm>
          <a:off x="0" y="0"/>
          <a:ext cx="10229850" cy="326707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9525</xdr:colOff>
      <xdr:row>1</xdr:row>
      <xdr:rowOff>0</xdr:rowOff>
    </xdr:to>
    <xdr:pic>
      <xdr:nvPicPr>
        <xdr:cNvPr id="1831104035" name="Picture"/>
        <xdr:cNvPicPr/>
      </xdr:nvPicPr>
      <xdr:blipFill>
        <a:blip xmlns:r="http://schemas.openxmlformats.org/officeDocument/2006/relationships" r:embed="rId1"/>
        <a:srcRect/>
        <a:stretch>
          <a:fillRect r="124"/>
        </a:stretch>
      </xdr:blipFill>
      <xdr:spPr>
        <a:xfrm>
          <a:off x="0" y="0"/>
          <a:ext cx="10382250" cy="32861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J83"/>
  <sheetViews>
    <sheetView topLeftCell="A55" zoomScaleNormal="100" workbookViewId="0">
      <selection activeCell="J83" sqref="J83"/>
    </sheetView>
  </sheetViews>
  <sheetFormatPr defaultRowHeight="15"/>
  <cols>
    <col min="1" max="1" width="9.28515625" customWidth="1"/>
    <col min="2" max="2" width="13.42578125" customWidth="1"/>
    <col min="3" max="3" width="49.85546875" customWidth="1"/>
    <col min="4" max="4" width="12.42578125" customWidth="1"/>
    <col min="5" max="5" width="9.28515625" customWidth="1"/>
    <col min="6" max="10" width="12.42578125" customWidth="1"/>
  </cols>
  <sheetData>
    <row r="1" spans="1:10" ht="258.95" customHeight="1">
      <c r="A1" s="87"/>
      <c r="B1" s="87"/>
      <c r="C1" s="87"/>
      <c r="D1" s="87"/>
      <c r="E1" s="87"/>
      <c r="F1" s="87"/>
      <c r="G1" s="87"/>
      <c r="H1" s="87"/>
      <c r="I1" s="87"/>
      <c r="J1" s="87"/>
    </row>
    <row r="2" spans="1:10" ht="12" customHeight="1">
      <c r="A2" s="88" t="s">
        <v>0</v>
      </c>
      <c r="B2" s="88" t="s">
        <v>1</v>
      </c>
      <c r="C2" s="88" t="s">
        <v>2</v>
      </c>
      <c r="D2" s="88" t="s">
        <v>3</v>
      </c>
      <c r="E2" s="88" t="s">
        <v>4</v>
      </c>
      <c r="F2" s="88" t="s">
        <v>5</v>
      </c>
      <c r="G2" s="88" t="s">
        <v>6</v>
      </c>
      <c r="H2" s="89"/>
      <c r="I2" s="89"/>
      <c r="J2" s="88" t="s">
        <v>7</v>
      </c>
    </row>
    <row r="3" spans="1:10" ht="9.9499999999999993" customHeight="1">
      <c r="A3" s="89"/>
      <c r="B3" s="89"/>
      <c r="C3" s="89"/>
      <c r="D3" s="89"/>
      <c r="E3" s="89"/>
      <c r="F3" s="89"/>
      <c r="G3" s="1" t="s">
        <v>8</v>
      </c>
      <c r="H3" s="1" t="s">
        <v>9</v>
      </c>
      <c r="I3" s="1" t="s">
        <v>10</v>
      </c>
      <c r="J3" s="89"/>
    </row>
    <row r="4" spans="1:10" ht="20.100000000000001" customHeight="1">
      <c r="A4" s="2" t="s">
        <v>11</v>
      </c>
      <c r="B4" s="92" t="s">
        <v>12</v>
      </c>
      <c r="C4" s="93"/>
      <c r="D4" s="93"/>
      <c r="E4" s="93"/>
      <c r="F4" s="93"/>
      <c r="G4" s="93"/>
      <c r="H4" s="93"/>
      <c r="I4" s="93"/>
      <c r="J4" s="3">
        <f>SUM(J5:J8)</f>
        <v>3841.11</v>
      </c>
    </row>
    <row r="5" spans="1:10">
      <c r="A5" s="4" t="s">
        <v>13</v>
      </c>
      <c r="B5" s="42" t="s">
        <v>14</v>
      </c>
      <c r="C5" s="41" t="s">
        <v>15</v>
      </c>
      <c r="D5" s="42" t="s">
        <v>16</v>
      </c>
      <c r="E5" s="42" t="s">
        <v>17</v>
      </c>
      <c r="F5" s="43">
        <v>5.63</v>
      </c>
      <c r="G5" s="43">
        <v>312.68</v>
      </c>
      <c r="H5" s="43">
        <v>84.42</v>
      </c>
      <c r="I5" s="43">
        <v>397.1</v>
      </c>
      <c r="J5" s="6">
        <v>2235.67</v>
      </c>
    </row>
    <row r="6" spans="1:10">
      <c r="A6" s="4" t="s">
        <v>18</v>
      </c>
      <c r="B6" s="42" t="s">
        <v>19</v>
      </c>
      <c r="C6" s="41" t="s">
        <v>20</v>
      </c>
      <c r="D6" s="42" t="s">
        <v>21</v>
      </c>
      <c r="E6" s="42" t="s">
        <v>22</v>
      </c>
      <c r="F6" s="43">
        <v>1</v>
      </c>
      <c r="G6" s="43">
        <v>32.51</v>
      </c>
      <c r="H6" s="43">
        <v>8.7799999999999994</v>
      </c>
      <c r="I6" s="43">
        <v>41.29</v>
      </c>
      <c r="J6" s="6">
        <v>41.29</v>
      </c>
    </row>
    <row r="7" spans="1:10" ht="18">
      <c r="A7" s="4" t="s">
        <v>23</v>
      </c>
      <c r="B7" s="42" t="s">
        <v>24</v>
      </c>
      <c r="C7" s="41" t="s">
        <v>25</v>
      </c>
      <c r="D7" s="42" t="s">
        <v>16</v>
      </c>
      <c r="E7" s="42" t="s">
        <v>17</v>
      </c>
      <c r="F7" s="43">
        <v>35</v>
      </c>
      <c r="G7" s="43">
        <v>0.34</v>
      </c>
      <c r="H7" s="43">
        <v>0.09</v>
      </c>
      <c r="I7" s="43">
        <v>0.43</v>
      </c>
      <c r="J7" s="6">
        <v>15.05</v>
      </c>
    </row>
    <row r="8" spans="1:10" ht="18">
      <c r="A8" s="4" t="s">
        <v>26</v>
      </c>
      <c r="B8" s="42" t="s">
        <v>27</v>
      </c>
      <c r="C8" s="41" t="s">
        <v>28</v>
      </c>
      <c r="D8" s="42" t="s">
        <v>29</v>
      </c>
      <c r="E8" s="42" t="s">
        <v>30</v>
      </c>
      <c r="F8" s="43">
        <v>35</v>
      </c>
      <c r="G8" s="43">
        <v>34.85</v>
      </c>
      <c r="H8" s="43">
        <v>9.41</v>
      </c>
      <c r="I8" s="43">
        <v>44.26</v>
      </c>
      <c r="J8" s="6">
        <v>1549.1</v>
      </c>
    </row>
    <row r="9" spans="1:10" ht="20.100000000000001" customHeight="1">
      <c r="A9" s="2" t="s">
        <v>31</v>
      </c>
      <c r="B9" s="92" t="s">
        <v>32</v>
      </c>
      <c r="C9" s="93"/>
      <c r="D9" s="93"/>
      <c r="E9" s="93"/>
      <c r="F9" s="93"/>
      <c r="G9" s="93"/>
      <c r="H9" s="93"/>
      <c r="I9" s="93"/>
      <c r="J9" s="3">
        <f>SUM(J10:J48)</f>
        <v>27993.333999999999</v>
      </c>
    </row>
    <row r="10" spans="1:10">
      <c r="A10" s="4" t="s">
        <v>33</v>
      </c>
      <c r="B10" s="42" t="s">
        <v>34</v>
      </c>
      <c r="C10" s="41" t="s">
        <v>35</v>
      </c>
      <c r="D10" s="42" t="s">
        <v>36</v>
      </c>
      <c r="E10" s="42" t="s">
        <v>37</v>
      </c>
      <c r="F10" s="43">
        <v>1</v>
      </c>
      <c r="G10" s="43">
        <v>1916.87</v>
      </c>
      <c r="H10" s="43">
        <v>517.54999999999995</v>
      </c>
      <c r="I10" s="43">
        <v>2434.42</v>
      </c>
      <c r="J10" s="6">
        <v>2434.42</v>
      </c>
    </row>
    <row r="11" spans="1:10">
      <c r="A11" s="4" t="s">
        <v>38</v>
      </c>
      <c r="B11" s="42" t="s">
        <v>39</v>
      </c>
      <c r="C11" s="41" t="s">
        <v>40</v>
      </c>
      <c r="D11" s="42" t="s">
        <v>29</v>
      </c>
      <c r="E11" s="42" t="s">
        <v>37</v>
      </c>
      <c r="F11" s="43">
        <v>3</v>
      </c>
      <c r="G11" s="43">
        <v>11.44</v>
      </c>
      <c r="H11" s="43">
        <v>3.09</v>
      </c>
      <c r="I11" s="43">
        <v>14.53</v>
      </c>
      <c r="J11" s="6">
        <v>43.59</v>
      </c>
    </row>
    <row r="12" spans="1:10">
      <c r="A12" s="4" t="s">
        <v>41</v>
      </c>
      <c r="B12" s="42" t="s">
        <v>42</v>
      </c>
      <c r="C12" s="41" t="s">
        <v>43</v>
      </c>
      <c r="D12" s="42" t="s">
        <v>29</v>
      </c>
      <c r="E12" s="42" t="s">
        <v>37</v>
      </c>
      <c r="F12" s="43">
        <v>3</v>
      </c>
      <c r="G12" s="43">
        <v>12.9</v>
      </c>
      <c r="H12" s="43">
        <v>3.48</v>
      </c>
      <c r="I12" s="43">
        <v>16.38</v>
      </c>
      <c r="J12" s="6">
        <v>49.14</v>
      </c>
    </row>
    <row r="13" spans="1:10">
      <c r="A13" s="4" t="s">
        <v>44</v>
      </c>
      <c r="B13" s="42" t="s">
        <v>45</v>
      </c>
      <c r="C13" s="41" t="s">
        <v>46</v>
      </c>
      <c r="D13" s="42" t="s">
        <v>47</v>
      </c>
      <c r="E13" s="42" t="s">
        <v>22</v>
      </c>
      <c r="F13" s="43">
        <v>2</v>
      </c>
      <c r="G13" s="43">
        <v>36.72</v>
      </c>
      <c r="H13" s="43">
        <v>9.91</v>
      </c>
      <c r="I13" s="43">
        <v>46.63</v>
      </c>
      <c r="J13" s="6">
        <v>93.26</v>
      </c>
    </row>
    <row r="14" spans="1:10">
      <c r="A14" s="4" t="s">
        <v>48</v>
      </c>
      <c r="B14" s="42" t="s">
        <v>49</v>
      </c>
      <c r="C14" s="41" t="s">
        <v>50</v>
      </c>
      <c r="D14" s="42" t="s">
        <v>47</v>
      </c>
      <c r="E14" s="42" t="s">
        <v>22</v>
      </c>
      <c r="F14" s="43">
        <v>2</v>
      </c>
      <c r="G14" s="43">
        <v>44.21</v>
      </c>
      <c r="H14" s="43">
        <v>11.94</v>
      </c>
      <c r="I14" s="43">
        <v>56.15</v>
      </c>
      <c r="J14" s="6">
        <v>112.3</v>
      </c>
    </row>
    <row r="15" spans="1:10">
      <c r="A15" s="4" t="s">
        <v>51</v>
      </c>
      <c r="B15" s="42" t="s">
        <v>52</v>
      </c>
      <c r="C15" s="41" t="s">
        <v>53</v>
      </c>
      <c r="D15" s="42" t="s">
        <v>54</v>
      </c>
      <c r="E15" s="42" t="s">
        <v>55</v>
      </c>
      <c r="F15" s="43">
        <v>8</v>
      </c>
      <c r="G15" s="43">
        <v>2.86</v>
      </c>
      <c r="H15" s="43">
        <v>0.77</v>
      </c>
      <c r="I15" s="43">
        <v>3.63</v>
      </c>
      <c r="J15" s="6">
        <v>29.04</v>
      </c>
    </row>
    <row r="16" spans="1:10">
      <c r="A16" s="4" t="s">
        <v>56</v>
      </c>
      <c r="B16" s="42" t="s">
        <v>57</v>
      </c>
      <c r="C16" s="41" t="s">
        <v>58</v>
      </c>
      <c r="D16" s="42" t="s">
        <v>54</v>
      </c>
      <c r="E16" s="42" t="s">
        <v>55</v>
      </c>
      <c r="F16" s="43">
        <v>1</v>
      </c>
      <c r="G16" s="43">
        <v>6.13</v>
      </c>
      <c r="H16" s="43">
        <v>1.66</v>
      </c>
      <c r="I16" s="43">
        <v>7.79</v>
      </c>
      <c r="J16" s="6">
        <v>7.79</v>
      </c>
    </row>
    <row r="17" spans="1:10">
      <c r="A17" s="4" t="s">
        <v>59</v>
      </c>
      <c r="B17" s="42" t="s">
        <v>60</v>
      </c>
      <c r="C17" s="41" t="s">
        <v>61</v>
      </c>
      <c r="D17" s="42" t="s">
        <v>29</v>
      </c>
      <c r="E17" s="42" t="s">
        <v>37</v>
      </c>
      <c r="F17" s="43">
        <v>3</v>
      </c>
      <c r="G17" s="43">
        <v>12.5</v>
      </c>
      <c r="H17" s="43">
        <v>3.38</v>
      </c>
      <c r="I17" s="43">
        <v>15.88</v>
      </c>
      <c r="J17" s="6">
        <v>47.64</v>
      </c>
    </row>
    <row r="18" spans="1:10" ht="18">
      <c r="A18" s="4" t="s">
        <v>62</v>
      </c>
      <c r="B18" s="42" t="s">
        <v>63</v>
      </c>
      <c r="C18" s="41" t="s">
        <v>64</v>
      </c>
      <c r="D18" s="42" t="s">
        <v>65</v>
      </c>
      <c r="E18" s="42" t="s">
        <v>37</v>
      </c>
      <c r="F18" s="43">
        <v>3</v>
      </c>
      <c r="G18" s="43">
        <v>11.1</v>
      </c>
      <c r="H18" s="43">
        <v>3</v>
      </c>
      <c r="I18" s="43">
        <v>14.1</v>
      </c>
      <c r="J18" s="6">
        <v>42.3</v>
      </c>
    </row>
    <row r="19" spans="1:10">
      <c r="A19" s="4" t="s">
        <v>66</v>
      </c>
      <c r="B19" s="42" t="s">
        <v>67</v>
      </c>
      <c r="C19" s="41" t="s">
        <v>68</v>
      </c>
      <c r="D19" s="42" t="s">
        <v>54</v>
      </c>
      <c r="E19" s="42" t="s">
        <v>55</v>
      </c>
      <c r="F19" s="43">
        <v>3</v>
      </c>
      <c r="G19" s="43">
        <v>177.93</v>
      </c>
      <c r="H19" s="43">
        <v>48.04</v>
      </c>
      <c r="I19" s="43">
        <v>225.97</v>
      </c>
      <c r="J19" s="6">
        <v>677.91</v>
      </c>
    </row>
    <row r="20" spans="1:10">
      <c r="A20" s="4" t="s">
        <v>69</v>
      </c>
      <c r="B20" s="42" t="s">
        <v>70</v>
      </c>
      <c r="C20" s="41" t="s">
        <v>71</v>
      </c>
      <c r="D20" s="42" t="s">
        <v>29</v>
      </c>
      <c r="E20" s="42" t="s">
        <v>72</v>
      </c>
      <c r="F20" s="43">
        <v>3</v>
      </c>
      <c r="G20" s="43">
        <v>7.7</v>
      </c>
      <c r="H20" s="43">
        <v>2.08</v>
      </c>
      <c r="I20" s="43">
        <v>9.7799999999999994</v>
      </c>
      <c r="J20" s="6">
        <v>29.34</v>
      </c>
    </row>
    <row r="21" spans="1:10">
      <c r="A21" s="4" t="s">
        <v>73</v>
      </c>
      <c r="B21" s="42" t="s">
        <v>74</v>
      </c>
      <c r="C21" s="41" t="s">
        <v>75</v>
      </c>
      <c r="D21" s="42" t="s">
        <v>29</v>
      </c>
      <c r="E21" s="42" t="s">
        <v>37</v>
      </c>
      <c r="F21" s="43">
        <v>3</v>
      </c>
      <c r="G21" s="43">
        <v>20.309999999999999</v>
      </c>
      <c r="H21" s="43">
        <v>5.48</v>
      </c>
      <c r="I21" s="43">
        <v>25.79</v>
      </c>
      <c r="J21" s="6">
        <v>77.37</v>
      </c>
    </row>
    <row r="22" spans="1:10">
      <c r="A22" s="4" t="s">
        <v>76</v>
      </c>
      <c r="B22" s="42" t="s">
        <v>77</v>
      </c>
      <c r="C22" s="41" t="s">
        <v>78</v>
      </c>
      <c r="D22" s="42" t="s">
        <v>47</v>
      </c>
      <c r="E22" s="42" t="s">
        <v>22</v>
      </c>
      <c r="F22" s="43">
        <v>3</v>
      </c>
      <c r="G22" s="43">
        <v>17.440000000000001</v>
      </c>
      <c r="H22" s="43">
        <v>4.71</v>
      </c>
      <c r="I22" s="43">
        <v>22.15</v>
      </c>
      <c r="J22" s="6">
        <v>66.45</v>
      </c>
    </row>
    <row r="23" spans="1:10">
      <c r="A23" s="4" t="s">
        <v>79</v>
      </c>
      <c r="B23" s="42" t="s">
        <v>80</v>
      </c>
      <c r="C23" s="41" t="s">
        <v>81</v>
      </c>
      <c r="D23" s="42" t="s">
        <v>29</v>
      </c>
      <c r="E23" s="42" t="s">
        <v>37</v>
      </c>
      <c r="F23" s="43">
        <v>12</v>
      </c>
      <c r="G23" s="43">
        <v>5.5</v>
      </c>
      <c r="H23" s="43">
        <v>1.49</v>
      </c>
      <c r="I23" s="43">
        <v>6.99</v>
      </c>
      <c r="J23" s="6">
        <v>83.88</v>
      </c>
    </row>
    <row r="24" spans="1:10">
      <c r="A24" s="4" t="s">
        <v>82</v>
      </c>
      <c r="B24" s="42" t="s">
        <v>83</v>
      </c>
      <c r="C24" s="41" t="s">
        <v>84</v>
      </c>
      <c r="D24" s="42" t="s">
        <v>36</v>
      </c>
      <c r="E24" s="42" t="s">
        <v>37</v>
      </c>
      <c r="F24" s="43">
        <v>6</v>
      </c>
      <c r="G24" s="43">
        <v>30.09</v>
      </c>
      <c r="H24" s="43">
        <v>8.1199999999999992</v>
      </c>
      <c r="I24" s="43">
        <v>38.21</v>
      </c>
      <c r="J24" s="6">
        <v>229.26</v>
      </c>
    </row>
    <row r="25" spans="1:10" ht="27">
      <c r="A25" s="68" t="s">
        <v>1687</v>
      </c>
      <c r="B25" s="69" t="s">
        <v>1711</v>
      </c>
      <c r="C25" s="57" t="s">
        <v>1712</v>
      </c>
      <c r="D25" s="58" t="s">
        <v>1713</v>
      </c>
      <c r="E25" s="58" t="s">
        <v>1714</v>
      </c>
      <c r="F25" s="70">
        <v>1</v>
      </c>
      <c r="G25" s="81">
        <v>10212.39</v>
      </c>
      <c r="H25" s="71">
        <f>G25*0.27</f>
        <v>2757.3453</v>
      </c>
      <c r="I25" s="71">
        <f>SUM(G25:H25)</f>
        <v>12969.7353</v>
      </c>
      <c r="J25" s="71">
        <f>I25*F25</f>
        <v>12969.7353</v>
      </c>
    </row>
    <row r="26" spans="1:10">
      <c r="A26" s="68" t="s">
        <v>1688</v>
      </c>
      <c r="B26" s="69" t="s">
        <v>1711</v>
      </c>
      <c r="C26" s="57" t="s">
        <v>1715</v>
      </c>
      <c r="D26" s="58" t="s">
        <v>1713</v>
      </c>
      <c r="E26" s="58" t="s">
        <v>1714</v>
      </c>
      <c r="F26" s="70">
        <v>3</v>
      </c>
      <c r="G26" s="81">
        <v>23.43</v>
      </c>
      <c r="H26" s="71">
        <f t="shared" ref="H26:H30" si="0">G26*0.27</f>
        <v>6.3261000000000003</v>
      </c>
      <c r="I26" s="71">
        <f t="shared" ref="I26:I30" si="1">SUM(G26:H26)</f>
        <v>29.7561</v>
      </c>
      <c r="J26" s="71">
        <f t="shared" ref="J26:J30" si="2">I26*F26</f>
        <v>89.268299999999996</v>
      </c>
    </row>
    <row r="27" spans="1:10" ht="18">
      <c r="A27" s="68" t="s">
        <v>1689</v>
      </c>
      <c r="B27" s="69" t="s">
        <v>1711</v>
      </c>
      <c r="C27" s="57" t="s">
        <v>1716</v>
      </c>
      <c r="D27" s="58" t="s">
        <v>1713</v>
      </c>
      <c r="E27" s="58" t="s">
        <v>1714</v>
      </c>
      <c r="F27" s="70">
        <v>3</v>
      </c>
      <c r="G27" s="81">
        <v>269.66000000000003</v>
      </c>
      <c r="H27" s="71">
        <f t="shared" si="0"/>
        <v>72.808200000000014</v>
      </c>
      <c r="I27" s="71">
        <f t="shared" si="1"/>
        <v>342.46820000000002</v>
      </c>
      <c r="J27" s="71">
        <f t="shared" si="2"/>
        <v>1027.4046000000001</v>
      </c>
    </row>
    <row r="28" spans="1:10">
      <c r="A28" s="68" t="s">
        <v>1690</v>
      </c>
      <c r="B28" s="69" t="s">
        <v>1711</v>
      </c>
      <c r="C28" s="57" t="s">
        <v>1717</v>
      </c>
      <c r="D28" s="58" t="s">
        <v>1713</v>
      </c>
      <c r="E28" s="58" t="s">
        <v>1714</v>
      </c>
      <c r="F28" s="70">
        <v>3</v>
      </c>
      <c r="G28" s="81">
        <v>15.28</v>
      </c>
      <c r="H28" s="71">
        <f t="shared" si="0"/>
        <v>4.1256000000000004</v>
      </c>
      <c r="I28" s="71">
        <f t="shared" si="1"/>
        <v>19.4056</v>
      </c>
      <c r="J28" s="71">
        <f t="shared" si="2"/>
        <v>58.216799999999999</v>
      </c>
    </row>
    <row r="29" spans="1:10">
      <c r="A29" s="68" t="s">
        <v>1691</v>
      </c>
      <c r="B29" s="69" t="s">
        <v>1711</v>
      </c>
      <c r="C29" s="57" t="s">
        <v>1718</v>
      </c>
      <c r="D29" s="58" t="s">
        <v>1713</v>
      </c>
      <c r="E29" s="58" t="s">
        <v>1714</v>
      </c>
      <c r="F29" s="70">
        <v>3</v>
      </c>
      <c r="G29" s="81">
        <v>108.1</v>
      </c>
      <c r="H29" s="71">
        <f t="shared" si="0"/>
        <v>29.187000000000001</v>
      </c>
      <c r="I29" s="71">
        <f t="shared" si="1"/>
        <v>137.28700000000001</v>
      </c>
      <c r="J29" s="71">
        <f t="shared" si="2"/>
        <v>411.86099999999999</v>
      </c>
    </row>
    <row r="30" spans="1:10">
      <c r="A30" s="68" t="s">
        <v>1692</v>
      </c>
      <c r="B30" s="69" t="s">
        <v>1711</v>
      </c>
      <c r="C30" s="57" t="s">
        <v>1719</v>
      </c>
      <c r="D30" s="58" t="s">
        <v>1713</v>
      </c>
      <c r="E30" s="58" t="s">
        <v>1714</v>
      </c>
      <c r="F30" s="70">
        <v>3</v>
      </c>
      <c r="G30" s="81">
        <v>30.8</v>
      </c>
      <c r="H30" s="71">
        <f t="shared" si="0"/>
        <v>8.3160000000000007</v>
      </c>
      <c r="I30" s="71">
        <f t="shared" si="1"/>
        <v>39.116</v>
      </c>
      <c r="J30" s="71">
        <f t="shared" si="2"/>
        <v>117.348</v>
      </c>
    </row>
    <row r="31" spans="1:10">
      <c r="A31" s="4" t="s">
        <v>1693</v>
      </c>
      <c r="B31" s="42" t="s">
        <v>85</v>
      </c>
      <c r="C31" s="41" t="s">
        <v>86</v>
      </c>
      <c r="D31" s="42" t="s">
        <v>54</v>
      </c>
      <c r="E31" s="42" t="s">
        <v>55</v>
      </c>
      <c r="F31" s="43">
        <v>3</v>
      </c>
      <c r="G31" s="43">
        <v>8</v>
      </c>
      <c r="H31" s="43">
        <v>2.16</v>
      </c>
      <c r="I31" s="43">
        <v>10.16</v>
      </c>
      <c r="J31" s="6">
        <v>30.48</v>
      </c>
    </row>
    <row r="32" spans="1:10">
      <c r="A32" s="4" t="s">
        <v>1694</v>
      </c>
      <c r="B32" s="42" t="s">
        <v>87</v>
      </c>
      <c r="C32" s="41" t="s">
        <v>88</v>
      </c>
      <c r="D32" s="42" t="s">
        <v>47</v>
      </c>
      <c r="E32" s="42" t="s">
        <v>22</v>
      </c>
      <c r="F32" s="43">
        <v>3</v>
      </c>
      <c r="G32" s="43">
        <v>246.51</v>
      </c>
      <c r="H32" s="43">
        <v>66.56</v>
      </c>
      <c r="I32" s="43">
        <v>313.07</v>
      </c>
      <c r="J32" s="6">
        <v>939.21</v>
      </c>
    </row>
    <row r="33" spans="1:10">
      <c r="A33" s="4" t="s">
        <v>1695</v>
      </c>
      <c r="B33" s="42" t="s">
        <v>89</v>
      </c>
      <c r="C33" s="41" t="s">
        <v>90</v>
      </c>
      <c r="D33" s="42" t="s">
        <v>47</v>
      </c>
      <c r="E33" s="42" t="s">
        <v>22</v>
      </c>
      <c r="F33" s="43">
        <v>6</v>
      </c>
      <c r="G33" s="43">
        <v>8.1</v>
      </c>
      <c r="H33" s="43">
        <v>2.19</v>
      </c>
      <c r="I33" s="43">
        <v>10.29</v>
      </c>
      <c r="J33" s="6">
        <v>61.74</v>
      </c>
    </row>
    <row r="34" spans="1:10">
      <c r="A34" s="4" t="s">
        <v>1696</v>
      </c>
      <c r="B34" s="42" t="s">
        <v>91</v>
      </c>
      <c r="C34" s="41" t="s">
        <v>92</v>
      </c>
      <c r="D34" s="42" t="s">
        <v>29</v>
      </c>
      <c r="E34" s="42" t="s">
        <v>30</v>
      </c>
      <c r="F34" s="43">
        <v>3</v>
      </c>
      <c r="G34" s="43">
        <v>7.27</v>
      </c>
      <c r="H34" s="43">
        <v>1.96</v>
      </c>
      <c r="I34" s="43">
        <v>9.23</v>
      </c>
      <c r="J34" s="6">
        <v>27.69</v>
      </c>
    </row>
    <row r="35" spans="1:10">
      <c r="A35" s="4" t="s">
        <v>1697</v>
      </c>
      <c r="B35" s="42" t="s">
        <v>93</v>
      </c>
      <c r="C35" s="41" t="s">
        <v>94</v>
      </c>
      <c r="D35" s="42" t="s">
        <v>95</v>
      </c>
      <c r="E35" s="42" t="s">
        <v>72</v>
      </c>
      <c r="F35" s="43">
        <v>25</v>
      </c>
      <c r="G35" s="43">
        <v>7.95</v>
      </c>
      <c r="H35" s="43">
        <v>2.15</v>
      </c>
      <c r="I35" s="43">
        <v>10.1</v>
      </c>
      <c r="J35" s="6">
        <v>252.5</v>
      </c>
    </row>
    <row r="36" spans="1:10" ht="18">
      <c r="A36" s="4" t="s">
        <v>1698</v>
      </c>
      <c r="B36" s="42" t="s">
        <v>96</v>
      </c>
      <c r="C36" s="41" t="s">
        <v>97</v>
      </c>
      <c r="D36" s="42" t="s">
        <v>16</v>
      </c>
      <c r="E36" s="42" t="s">
        <v>72</v>
      </c>
      <c r="F36" s="43">
        <v>28</v>
      </c>
      <c r="G36" s="43">
        <v>26.83</v>
      </c>
      <c r="H36" s="43">
        <v>7.24</v>
      </c>
      <c r="I36" s="43">
        <v>34.07</v>
      </c>
      <c r="J36" s="6">
        <v>953.96</v>
      </c>
    </row>
    <row r="37" spans="1:10" ht="18">
      <c r="A37" s="4" t="s">
        <v>1699</v>
      </c>
      <c r="B37" s="42" t="s">
        <v>98</v>
      </c>
      <c r="C37" s="41" t="s">
        <v>99</v>
      </c>
      <c r="D37" s="42" t="s">
        <v>95</v>
      </c>
      <c r="E37" s="42" t="s">
        <v>72</v>
      </c>
      <c r="F37" s="43">
        <v>9</v>
      </c>
      <c r="G37" s="43">
        <v>5.37</v>
      </c>
      <c r="H37" s="43">
        <v>1.45</v>
      </c>
      <c r="I37" s="43">
        <v>6.82</v>
      </c>
      <c r="J37" s="6">
        <v>61.38</v>
      </c>
    </row>
    <row r="38" spans="1:10">
      <c r="A38" s="4" t="s">
        <v>1700</v>
      </c>
      <c r="B38" s="42" t="s">
        <v>100</v>
      </c>
      <c r="C38" s="41" t="s">
        <v>101</v>
      </c>
      <c r="D38" s="42" t="s">
        <v>47</v>
      </c>
      <c r="E38" s="42" t="s">
        <v>22</v>
      </c>
      <c r="F38" s="43">
        <v>3</v>
      </c>
      <c r="G38" s="43">
        <v>18.420000000000002</v>
      </c>
      <c r="H38" s="43">
        <v>4.97</v>
      </c>
      <c r="I38" s="43">
        <v>23.39</v>
      </c>
      <c r="J38" s="6">
        <v>70.17</v>
      </c>
    </row>
    <row r="39" spans="1:10" ht="18">
      <c r="A39" s="4" t="s">
        <v>1701</v>
      </c>
      <c r="B39" s="42" t="s">
        <v>102</v>
      </c>
      <c r="C39" s="41" t="s">
        <v>103</v>
      </c>
      <c r="D39" s="42" t="s">
        <v>16</v>
      </c>
      <c r="E39" s="42" t="s">
        <v>22</v>
      </c>
      <c r="F39" s="43">
        <v>2</v>
      </c>
      <c r="G39" s="43">
        <v>76.08</v>
      </c>
      <c r="H39" s="43">
        <v>20.54</v>
      </c>
      <c r="I39" s="43">
        <v>96.62</v>
      </c>
      <c r="J39" s="6">
        <v>193.24</v>
      </c>
    </row>
    <row r="40" spans="1:10">
      <c r="A40" s="4" t="s">
        <v>1702</v>
      </c>
      <c r="B40" s="42" t="s">
        <v>104</v>
      </c>
      <c r="C40" s="41" t="s">
        <v>105</v>
      </c>
      <c r="D40" s="42" t="s">
        <v>29</v>
      </c>
      <c r="E40" s="42" t="s">
        <v>37</v>
      </c>
      <c r="F40" s="43">
        <v>6</v>
      </c>
      <c r="G40" s="43">
        <v>15.9</v>
      </c>
      <c r="H40" s="43">
        <v>4.29</v>
      </c>
      <c r="I40" s="43">
        <v>20.190000000000001</v>
      </c>
      <c r="J40" s="6">
        <v>121.14</v>
      </c>
    </row>
    <row r="41" spans="1:10">
      <c r="A41" s="4" t="s">
        <v>1703</v>
      </c>
      <c r="B41" s="42" t="s">
        <v>106</v>
      </c>
      <c r="C41" s="41" t="s">
        <v>107</v>
      </c>
      <c r="D41" s="42" t="s">
        <v>54</v>
      </c>
      <c r="E41" s="42" t="s">
        <v>72</v>
      </c>
      <c r="F41" s="43">
        <v>8</v>
      </c>
      <c r="G41" s="43">
        <v>90.07</v>
      </c>
      <c r="H41" s="43">
        <v>24.32</v>
      </c>
      <c r="I41" s="43">
        <v>114.39</v>
      </c>
      <c r="J41" s="6">
        <v>915.12</v>
      </c>
    </row>
    <row r="42" spans="1:10" ht="18">
      <c r="A42" s="4" t="s">
        <v>1704</v>
      </c>
      <c r="B42" s="42" t="s">
        <v>108</v>
      </c>
      <c r="C42" s="41" t="s">
        <v>109</v>
      </c>
      <c r="D42" s="42" t="s">
        <v>16</v>
      </c>
      <c r="E42" s="42" t="s">
        <v>22</v>
      </c>
      <c r="F42" s="43">
        <v>1</v>
      </c>
      <c r="G42" s="43">
        <v>93.6</v>
      </c>
      <c r="H42" s="43">
        <v>25.27</v>
      </c>
      <c r="I42" s="43">
        <v>118.87</v>
      </c>
      <c r="J42" s="6">
        <v>118.87</v>
      </c>
    </row>
    <row r="43" spans="1:10">
      <c r="A43" s="4" t="s">
        <v>1705</v>
      </c>
      <c r="B43" s="42" t="s">
        <v>110</v>
      </c>
      <c r="C43" s="41" t="s">
        <v>111</v>
      </c>
      <c r="D43" s="42" t="s">
        <v>95</v>
      </c>
      <c r="E43" s="42" t="s">
        <v>22</v>
      </c>
      <c r="F43" s="43">
        <v>4</v>
      </c>
      <c r="G43" s="43">
        <v>46.38</v>
      </c>
      <c r="H43" s="43">
        <v>12.52</v>
      </c>
      <c r="I43" s="43">
        <v>58.9</v>
      </c>
      <c r="J43" s="6">
        <v>235.6</v>
      </c>
    </row>
    <row r="44" spans="1:10">
      <c r="A44" s="68" t="s">
        <v>1706</v>
      </c>
      <c r="B44" s="69" t="s">
        <v>112</v>
      </c>
      <c r="C44" s="68" t="s">
        <v>113</v>
      </c>
      <c r="D44" s="69" t="s">
        <v>29</v>
      </c>
      <c r="E44" s="69" t="s">
        <v>30</v>
      </c>
      <c r="F44" s="71">
        <v>68</v>
      </c>
      <c r="G44" s="71">
        <v>58.86</v>
      </c>
      <c r="H44" s="71">
        <v>15.89</v>
      </c>
      <c r="I44" s="71">
        <v>74.75</v>
      </c>
      <c r="J44" s="71">
        <v>5083</v>
      </c>
    </row>
    <row r="45" spans="1:10">
      <c r="A45" s="4" t="s">
        <v>1707</v>
      </c>
      <c r="B45" s="42" t="s">
        <v>114</v>
      </c>
      <c r="C45" s="41" t="s">
        <v>115</v>
      </c>
      <c r="D45" s="42" t="s">
        <v>29</v>
      </c>
      <c r="E45" s="42" t="s">
        <v>37</v>
      </c>
      <c r="F45" s="43">
        <v>9</v>
      </c>
      <c r="G45" s="43">
        <v>15.9</v>
      </c>
      <c r="H45" s="43">
        <v>4.29</v>
      </c>
      <c r="I45" s="43">
        <v>20.190000000000001</v>
      </c>
      <c r="J45" s="6">
        <v>181.71</v>
      </c>
    </row>
    <row r="46" spans="1:10">
      <c r="A46" s="4" t="s">
        <v>1708</v>
      </c>
      <c r="B46" s="42" t="s">
        <v>116</v>
      </c>
      <c r="C46" s="41" t="s">
        <v>117</v>
      </c>
      <c r="D46" s="42" t="s">
        <v>29</v>
      </c>
      <c r="E46" s="42" t="s">
        <v>37</v>
      </c>
      <c r="F46" s="43">
        <v>19</v>
      </c>
      <c r="G46" s="43">
        <v>1.04</v>
      </c>
      <c r="H46" s="43">
        <v>0.28000000000000003</v>
      </c>
      <c r="I46" s="43">
        <v>1.32</v>
      </c>
      <c r="J46" s="6">
        <v>25.08</v>
      </c>
    </row>
    <row r="47" spans="1:10">
      <c r="A47" s="4" t="s">
        <v>1709</v>
      </c>
      <c r="B47" s="42" t="s">
        <v>118</v>
      </c>
      <c r="C47" s="41" t="s">
        <v>119</v>
      </c>
      <c r="D47" s="42" t="s">
        <v>47</v>
      </c>
      <c r="E47" s="42" t="s">
        <v>22</v>
      </c>
      <c r="F47" s="43">
        <v>4</v>
      </c>
      <c r="G47" s="43">
        <v>0.54</v>
      </c>
      <c r="H47" s="43">
        <v>0.15</v>
      </c>
      <c r="I47" s="43">
        <v>0.69</v>
      </c>
      <c r="J47" s="6">
        <v>2.76</v>
      </c>
    </row>
    <row r="48" spans="1:10" ht="18">
      <c r="A48" s="4" t="s">
        <v>1710</v>
      </c>
      <c r="B48" s="42" t="s">
        <v>120</v>
      </c>
      <c r="C48" s="41" t="s">
        <v>121</v>
      </c>
      <c r="D48" s="42" t="s">
        <v>65</v>
      </c>
      <c r="E48" s="42" t="s">
        <v>37</v>
      </c>
      <c r="F48" s="43">
        <v>1</v>
      </c>
      <c r="G48" s="43">
        <v>17.45</v>
      </c>
      <c r="H48" s="43">
        <v>4.71</v>
      </c>
      <c r="I48" s="43">
        <v>22.16</v>
      </c>
      <c r="J48" s="6">
        <v>22.16</v>
      </c>
    </row>
    <row r="49" spans="1:10" ht="20.100000000000001" customHeight="1">
      <c r="A49" s="2" t="s">
        <v>122</v>
      </c>
      <c r="B49" s="92" t="s">
        <v>123</v>
      </c>
      <c r="C49" s="93"/>
      <c r="D49" s="93"/>
      <c r="E49" s="93"/>
      <c r="F49" s="93"/>
      <c r="G49" s="93"/>
      <c r="H49" s="93"/>
      <c r="I49" s="93"/>
      <c r="J49" s="3">
        <f>SUM(J50:J55)</f>
        <v>5651.58</v>
      </c>
    </row>
    <row r="50" spans="1:10" ht="27">
      <c r="A50" s="4" t="s">
        <v>124</v>
      </c>
      <c r="B50" s="42" t="s">
        <v>125</v>
      </c>
      <c r="C50" s="41" t="s">
        <v>126</v>
      </c>
      <c r="D50" s="42" t="s">
        <v>127</v>
      </c>
      <c r="E50" s="42" t="s">
        <v>30</v>
      </c>
      <c r="F50" s="43">
        <v>56</v>
      </c>
      <c r="G50" s="43">
        <v>39.07</v>
      </c>
      <c r="H50" s="43">
        <v>12.09</v>
      </c>
      <c r="I50" s="43">
        <v>51.16</v>
      </c>
      <c r="J50" s="6">
        <v>2864.96</v>
      </c>
    </row>
    <row r="51" spans="1:10" ht="18">
      <c r="A51" s="4" t="s">
        <v>128</v>
      </c>
      <c r="B51" s="42" t="s">
        <v>129</v>
      </c>
      <c r="C51" s="41" t="s">
        <v>130</v>
      </c>
      <c r="D51" s="42" t="s">
        <v>29</v>
      </c>
      <c r="E51" s="42" t="s">
        <v>37</v>
      </c>
      <c r="F51" s="43">
        <v>9</v>
      </c>
      <c r="G51" s="43">
        <v>35.32</v>
      </c>
      <c r="H51" s="43">
        <v>9.5399999999999991</v>
      </c>
      <c r="I51" s="43">
        <v>44.86</v>
      </c>
      <c r="J51" s="6">
        <v>403.74</v>
      </c>
    </row>
    <row r="52" spans="1:10">
      <c r="A52" s="4" t="s">
        <v>131</v>
      </c>
      <c r="B52" s="42" t="s">
        <v>132</v>
      </c>
      <c r="C52" s="41" t="s">
        <v>133</v>
      </c>
      <c r="D52" s="42" t="s">
        <v>29</v>
      </c>
      <c r="E52" s="42" t="s">
        <v>37</v>
      </c>
      <c r="F52" s="43">
        <v>10</v>
      </c>
      <c r="G52" s="43">
        <v>11.4</v>
      </c>
      <c r="H52" s="43">
        <v>3.08</v>
      </c>
      <c r="I52" s="43">
        <v>14.48</v>
      </c>
      <c r="J52" s="6">
        <v>144.80000000000001</v>
      </c>
    </row>
    <row r="53" spans="1:10">
      <c r="A53" s="4" t="s">
        <v>134</v>
      </c>
      <c r="B53" s="42" t="s">
        <v>135</v>
      </c>
      <c r="C53" s="41" t="s">
        <v>136</v>
      </c>
      <c r="D53" s="42" t="s">
        <v>137</v>
      </c>
      <c r="E53" s="42" t="s">
        <v>22</v>
      </c>
      <c r="F53" s="43">
        <v>1</v>
      </c>
      <c r="G53" s="43">
        <v>520.01</v>
      </c>
      <c r="H53" s="43">
        <v>140.4</v>
      </c>
      <c r="I53" s="43">
        <v>660.41</v>
      </c>
      <c r="J53" s="6">
        <v>660.41</v>
      </c>
    </row>
    <row r="54" spans="1:10" ht="18">
      <c r="A54" s="4" t="s">
        <v>138</v>
      </c>
      <c r="B54" s="42" t="s">
        <v>139</v>
      </c>
      <c r="C54" s="41" t="s">
        <v>140</v>
      </c>
      <c r="D54" s="42" t="s">
        <v>29</v>
      </c>
      <c r="E54" s="42" t="s">
        <v>37</v>
      </c>
      <c r="F54" s="43">
        <v>1</v>
      </c>
      <c r="G54" s="43">
        <v>600</v>
      </c>
      <c r="H54" s="43">
        <v>162</v>
      </c>
      <c r="I54" s="43">
        <v>762</v>
      </c>
      <c r="J54" s="6">
        <v>762</v>
      </c>
    </row>
    <row r="55" spans="1:10" ht="18">
      <c r="A55" s="4" t="s">
        <v>141</v>
      </c>
      <c r="B55" s="42" t="s">
        <v>142</v>
      </c>
      <c r="C55" s="41" t="s">
        <v>143</v>
      </c>
      <c r="D55" s="42" t="s">
        <v>95</v>
      </c>
      <c r="E55" s="42" t="s">
        <v>22</v>
      </c>
      <c r="F55" s="43">
        <v>9</v>
      </c>
      <c r="G55" s="43">
        <v>71.36</v>
      </c>
      <c r="H55" s="43">
        <v>19.27</v>
      </c>
      <c r="I55" s="43">
        <v>90.63</v>
      </c>
      <c r="J55" s="6">
        <v>815.67</v>
      </c>
    </row>
    <row r="56" spans="1:10" ht="20.100000000000001" customHeight="1">
      <c r="A56" s="2" t="s">
        <v>144</v>
      </c>
      <c r="B56" s="92" t="s">
        <v>145</v>
      </c>
      <c r="C56" s="93"/>
      <c r="D56" s="93"/>
      <c r="E56" s="93"/>
      <c r="F56" s="93"/>
      <c r="G56" s="93"/>
      <c r="H56" s="93"/>
      <c r="I56" s="93"/>
      <c r="J56" s="3">
        <f>SUM(J57:J76)</f>
        <v>7632.46</v>
      </c>
    </row>
    <row r="57" spans="1:10" ht="27">
      <c r="A57" s="4" t="s">
        <v>146</v>
      </c>
      <c r="B57" s="42" t="s">
        <v>147</v>
      </c>
      <c r="C57" s="41" t="s">
        <v>148</v>
      </c>
      <c r="D57" s="42" t="s">
        <v>127</v>
      </c>
      <c r="E57" s="42" t="s">
        <v>149</v>
      </c>
      <c r="F57" s="43">
        <v>1</v>
      </c>
      <c r="G57" s="43">
        <v>521.05999999999995</v>
      </c>
      <c r="H57" s="43">
        <v>161.01</v>
      </c>
      <c r="I57" s="43">
        <v>682.07</v>
      </c>
      <c r="J57" s="6">
        <v>682.07</v>
      </c>
    </row>
    <row r="58" spans="1:10">
      <c r="A58" s="4" t="s">
        <v>150</v>
      </c>
      <c r="B58" s="42" t="s">
        <v>151</v>
      </c>
      <c r="C58" s="41" t="s">
        <v>152</v>
      </c>
      <c r="D58" s="42" t="s">
        <v>54</v>
      </c>
      <c r="E58" s="42" t="s">
        <v>55</v>
      </c>
      <c r="F58" s="43">
        <v>4</v>
      </c>
      <c r="G58" s="43">
        <v>55.8</v>
      </c>
      <c r="H58" s="43">
        <v>15.07</v>
      </c>
      <c r="I58" s="43">
        <v>70.87</v>
      </c>
      <c r="J58" s="6">
        <v>283.48</v>
      </c>
    </row>
    <row r="59" spans="1:10">
      <c r="A59" s="4" t="s">
        <v>153</v>
      </c>
      <c r="B59" s="42" t="s">
        <v>154</v>
      </c>
      <c r="C59" s="41" t="s">
        <v>155</v>
      </c>
      <c r="D59" s="42" t="s">
        <v>137</v>
      </c>
      <c r="E59" s="42" t="s">
        <v>72</v>
      </c>
      <c r="F59" s="43">
        <v>2.2999999999999998</v>
      </c>
      <c r="G59" s="43">
        <v>8.2200000000000006</v>
      </c>
      <c r="H59" s="43">
        <v>2.2200000000000002</v>
      </c>
      <c r="I59" s="43">
        <v>10.44</v>
      </c>
      <c r="J59" s="6">
        <v>24.01</v>
      </c>
    </row>
    <row r="60" spans="1:10" ht="18">
      <c r="A60" s="4" t="s">
        <v>156</v>
      </c>
      <c r="B60" s="42" t="s">
        <v>157</v>
      </c>
      <c r="C60" s="41" t="s">
        <v>158</v>
      </c>
      <c r="D60" s="42" t="s">
        <v>29</v>
      </c>
      <c r="E60" s="42" t="s">
        <v>37</v>
      </c>
      <c r="F60" s="43">
        <v>1</v>
      </c>
      <c r="G60" s="43">
        <v>1611.93</v>
      </c>
      <c r="H60" s="43">
        <v>435.22</v>
      </c>
      <c r="I60" s="43">
        <v>2047.15</v>
      </c>
      <c r="J60" s="6">
        <v>2047.15</v>
      </c>
    </row>
    <row r="61" spans="1:10">
      <c r="A61" s="4" t="s">
        <v>159</v>
      </c>
      <c r="B61" s="42" t="s">
        <v>160</v>
      </c>
      <c r="C61" s="41" t="s">
        <v>161</v>
      </c>
      <c r="D61" s="42" t="s">
        <v>29</v>
      </c>
      <c r="E61" s="42" t="s">
        <v>37</v>
      </c>
      <c r="F61" s="43">
        <v>1</v>
      </c>
      <c r="G61" s="43">
        <v>14</v>
      </c>
      <c r="H61" s="43">
        <v>3.78</v>
      </c>
      <c r="I61" s="43">
        <v>17.78</v>
      </c>
      <c r="J61" s="6">
        <v>17.78</v>
      </c>
    </row>
    <row r="62" spans="1:10">
      <c r="A62" s="4" t="s">
        <v>162</v>
      </c>
      <c r="B62" s="42" t="s">
        <v>163</v>
      </c>
      <c r="C62" s="41" t="s">
        <v>164</v>
      </c>
      <c r="D62" s="42" t="s">
        <v>36</v>
      </c>
      <c r="E62" s="42" t="s">
        <v>30</v>
      </c>
      <c r="F62" s="43">
        <v>3</v>
      </c>
      <c r="G62" s="43">
        <v>63.74</v>
      </c>
      <c r="H62" s="43">
        <v>17.21</v>
      </c>
      <c r="I62" s="43">
        <v>80.95</v>
      </c>
      <c r="J62" s="6">
        <v>242.85</v>
      </c>
    </row>
    <row r="63" spans="1:10">
      <c r="A63" s="4" t="s">
        <v>165</v>
      </c>
      <c r="B63" s="42" t="s">
        <v>166</v>
      </c>
      <c r="C63" s="41" t="s">
        <v>167</v>
      </c>
      <c r="D63" s="42" t="s">
        <v>47</v>
      </c>
      <c r="E63" s="42" t="s">
        <v>72</v>
      </c>
      <c r="F63" s="43">
        <v>6</v>
      </c>
      <c r="G63" s="43">
        <v>23.92</v>
      </c>
      <c r="H63" s="43">
        <v>6.46</v>
      </c>
      <c r="I63" s="43">
        <v>30.38</v>
      </c>
      <c r="J63" s="6">
        <v>182.28</v>
      </c>
    </row>
    <row r="64" spans="1:10" ht="18">
      <c r="A64" s="4" t="s">
        <v>168</v>
      </c>
      <c r="B64" s="42" t="s">
        <v>96</v>
      </c>
      <c r="C64" s="41" t="s">
        <v>97</v>
      </c>
      <c r="D64" s="42" t="s">
        <v>16</v>
      </c>
      <c r="E64" s="42" t="s">
        <v>72</v>
      </c>
      <c r="F64" s="43">
        <v>20</v>
      </c>
      <c r="G64" s="43">
        <v>26.83</v>
      </c>
      <c r="H64" s="43">
        <v>7.24</v>
      </c>
      <c r="I64" s="43">
        <v>34.07</v>
      </c>
      <c r="J64" s="6">
        <v>681.4</v>
      </c>
    </row>
    <row r="65" spans="1:10" ht="27">
      <c r="A65" s="4" t="s">
        <v>169</v>
      </c>
      <c r="B65" s="42" t="s">
        <v>170</v>
      </c>
      <c r="C65" s="41" t="s">
        <v>171</v>
      </c>
      <c r="D65" s="42" t="s">
        <v>172</v>
      </c>
      <c r="E65" s="42" t="s">
        <v>37</v>
      </c>
      <c r="F65" s="43">
        <v>1</v>
      </c>
      <c r="G65" s="43">
        <v>163.71</v>
      </c>
      <c r="H65" s="43">
        <v>44.2</v>
      </c>
      <c r="I65" s="43">
        <v>207.91</v>
      </c>
      <c r="J65" s="6">
        <v>207.91</v>
      </c>
    </row>
    <row r="66" spans="1:10" ht="18">
      <c r="A66" s="4" t="s">
        <v>173</v>
      </c>
      <c r="B66" s="42" t="s">
        <v>174</v>
      </c>
      <c r="C66" s="41" t="s">
        <v>175</v>
      </c>
      <c r="D66" s="42" t="s">
        <v>29</v>
      </c>
      <c r="E66" s="42" t="s">
        <v>30</v>
      </c>
      <c r="F66" s="43">
        <v>8</v>
      </c>
      <c r="G66" s="43">
        <v>6.3</v>
      </c>
      <c r="H66" s="43">
        <v>1.7</v>
      </c>
      <c r="I66" s="43">
        <v>8</v>
      </c>
      <c r="J66" s="6">
        <v>64</v>
      </c>
    </row>
    <row r="67" spans="1:10" ht="36">
      <c r="A67" s="4" t="s">
        <v>176</v>
      </c>
      <c r="B67" s="42" t="s">
        <v>177</v>
      </c>
      <c r="C67" s="41" t="s">
        <v>178</v>
      </c>
      <c r="D67" s="42" t="s">
        <v>29</v>
      </c>
      <c r="E67" s="42" t="s">
        <v>179</v>
      </c>
      <c r="F67" s="43">
        <v>4</v>
      </c>
      <c r="G67" s="43">
        <v>4.1900000000000004</v>
      </c>
      <c r="H67" s="43">
        <v>1.1299999999999999</v>
      </c>
      <c r="I67" s="43">
        <v>5.32</v>
      </c>
      <c r="J67" s="6">
        <v>21.28</v>
      </c>
    </row>
    <row r="68" spans="1:10" ht="27">
      <c r="A68" s="4" t="s">
        <v>180</v>
      </c>
      <c r="B68" s="42" t="s">
        <v>181</v>
      </c>
      <c r="C68" s="41" t="s">
        <v>182</v>
      </c>
      <c r="D68" s="42" t="s">
        <v>29</v>
      </c>
      <c r="E68" s="42" t="s">
        <v>179</v>
      </c>
      <c r="F68" s="43">
        <v>4</v>
      </c>
      <c r="G68" s="43">
        <v>7.11</v>
      </c>
      <c r="H68" s="43">
        <v>1.92</v>
      </c>
      <c r="I68" s="43">
        <v>9.0299999999999994</v>
      </c>
      <c r="J68" s="6">
        <v>36.119999999999997</v>
      </c>
    </row>
    <row r="69" spans="1:10" ht="18">
      <c r="A69" s="4" t="s">
        <v>183</v>
      </c>
      <c r="B69" s="42" t="s">
        <v>184</v>
      </c>
      <c r="C69" s="41" t="s">
        <v>185</v>
      </c>
      <c r="D69" s="42" t="s">
        <v>65</v>
      </c>
      <c r="E69" s="42" t="s">
        <v>37</v>
      </c>
      <c r="F69" s="43">
        <v>2</v>
      </c>
      <c r="G69" s="43">
        <v>4.2300000000000004</v>
      </c>
      <c r="H69" s="43">
        <v>1.1399999999999999</v>
      </c>
      <c r="I69" s="43">
        <v>5.37</v>
      </c>
      <c r="J69" s="6">
        <v>10.74</v>
      </c>
    </row>
    <row r="70" spans="1:10">
      <c r="A70" s="4" t="s">
        <v>186</v>
      </c>
      <c r="B70" s="42" t="s">
        <v>187</v>
      </c>
      <c r="C70" s="41" t="s">
        <v>188</v>
      </c>
      <c r="D70" s="42" t="s">
        <v>21</v>
      </c>
      <c r="E70" s="42" t="s">
        <v>22</v>
      </c>
      <c r="F70" s="43">
        <v>3</v>
      </c>
      <c r="G70" s="43">
        <v>2.29</v>
      </c>
      <c r="H70" s="43">
        <v>0.62</v>
      </c>
      <c r="I70" s="43">
        <v>2.91</v>
      </c>
      <c r="J70" s="6">
        <v>8.73</v>
      </c>
    </row>
    <row r="71" spans="1:10" ht="18">
      <c r="A71" s="4" t="s">
        <v>189</v>
      </c>
      <c r="B71" s="42" t="s">
        <v>190</v>
      </c>
      <c r="C71" s="41" t="s">
        <v>191</v>
      </c>
      <c r="D71" s="42" t="s">
        <v>16</v>
      </c>
      <c r="E71" s="42" t="s">
        <v>192</v>
      </c>
      <c r="F71" s="43">
        <v>1.44</v>
      </c>
      <c r="G71" s="43">
        <v>111.19</v>
      </c>
      <c r="H71" s="43">
        <v>30.02</v>
      </c>
      <c r="I71" s="43">
        <v>141.21</v>
      </c>
      <c r="J71" s="6">
        <v>203.34</v>
      </c>
    </row>
    <row r="72" spans="1:10">
      <c r="A72" s="4" t="s">
        <v>193</v>
      </c>
      <c r="B72" s="42" t="s">
        <v>194</v>
      </c>
      <c r="C72" s="41" t="s">
        <v>195</v>
      </c>
      <c r="D72" s="42" t="s">
        <v>196</v>
      </c>
      <c r="E72" s="42" t="s">
        <v>22</v>
      </c>
      <c r="F72" s="43">
        <v>1</v>
      </c>
      <c r="G72" s="43">
        <v>23.03</v>
      </c>
      <c r="H72" s="43">
        <v>6.22</v>
      </c>
      <c r="I72" s="43">
        <v>29.25</v>
      </c>
      <c r="J72" s="6">
        <v>29.25</v>
      </c>
    </row>
    <row r="73" spans="1:10">
      <c r="A73" s="4" t="s">
        <v>197</v>
      </c>
      <c r="B73" s="42" t="s">
        <v>198</v>
      </c>
      <c r="C73" s="41" t="s">
        <v>199</v>
      </c>
      <c r="D73" s="42" t="s">
        <v>29</v>
      </c>
      <c r="E73" s="42" t="s">
        <v>55</v>
      </c>
      <c r="F73" s="43">
        <v>6</v>
      </c>
      <c r="G73" s="43">
        <v>5.05</v>
      </c>
      <c r="H73" s="43">
        <v>1.36</v>
      </c>
      <c r="I73" s="43">
        <v>6.41</v>
      </c>
      <c r="J73" s="6">
        <v>38.46</v>
      </c>
    </row>
    <row r="74" spans="1:10">
      <c r="A74" s="4" t="s">
        <v>200</v>
      </c>
      <c r="B74" s="42" t="s">
        <v>201</v>
      </c>
      <c r="C74" s="41" t="s">
        <v>202</v>
      </c>
      <c r="D74" s="42" t="s">
        <v>29</v>
      </c>
      <c r="E74" s="42" t="s">
        <v>37</v>
      </c>
      <c r="F74" s="43">
        <v>11</v>
      </c>
      <c r="G74" s="43">
        <v>4.22</v>
      </c>
      <c r="H74" s="43">
        <v>1.1399999999999999</v>
      </c>
      <c r="I74" s="43">
        <v>5.36</v>
      </c>
      <c r="J74" s="6">
        <v>58.96</v>
      </c>
    </row>
    <row r="75" spans="1:10">
      <c r="A75" s="4" t="s">
        <v>203</v>
      </c>
      <c r="B75" s="42" t="s">
        <v>204</v>
      </c>
      <c r="C75" s="41" t="s">
        <v>205</v>
      </c>
      <c r="D75" s="42" t="s">
        <v>196</v>
      </c>
      <c r="E75" s="42" t="s">
        <v>22</v>
      </c>
      <c r="F75" s="43">
        <v>2</v>
      </c>
      <c r="G75" s="43">
        <v>12.85</v>
      </c>
      <c r="H75" s="43">
        <v>3.47</v>
      </c>
      <c r="I75" s="43">
        <v>16.32</v>
      </c>
      <c r="J75" s="6">
        <v>32.64</v>
      </c>
    </row>
    <row r="76" spans="1:10">
      <c r="A76" s="4" t="s">
        <v>206</v>
      </c>
      <c r="B76" s="42" t="s">
        <v>207</v>
      </c>
      <c r="C76" s="41" t="s">
        <v>208</v>
      </c>
      <c r="D76" s="42" t="s">
        <v>47</v>
      </c>
      <c r="E76" s="42" t="s">
        <v>22</v>
      </c>
      <c r="F76" s="43">
        <v>1</v>
      </c>
      <c r="G76" s="43">
        <v>2173.2399999999998</v>
      </c>
      <c r="H76" s="43">
        <v>586.77</v>
      </c>
      <c r="I76" s="43">
        <v>2760.01</v>
      </c>
      <c r="J76" s="6">
        <v>2760.01</v>
      </c>
    </row>
    <row r="77" spans="1:10" ht="20.100000000000001" customHeight="1">
      <c r="A77" s="2" t="s">
        <v>209</v>
      </c>
      <c r="B77" s="92" t="s">
        <v>210</v>
      </c>
      <c r="C77" s="93"/>
      <c r="D77" s="93"/>
      <c r="E77" s="93"/>
      <c r="F77" s="93"/>
      <c r="G77" s="93"/>
      <c r="H77" s="93"/>
      <c r="I77" s="93"/>
      <c r="J77" s="3">
        <f>SUM(J78:J80)</f>
        <v>2196.2600000000002</v>
      </c>
    </row>
    <row r="78" spans="1:10">
      <c r="A78" s="4" t="s">
        <v>211</v>
      </c>
      <c r="B78" s="42" t="s">
        <v>212</v>
      </c>
      <c r="C78" s="41" t="s">
        <v>213</v>
      </c>
      <c r="D78" s="42" t="s">
        <v>16</v>
      </c>
      <c r="E78" s="42" t="s">
        <v>214</v>
      </c>
      <c r="F78" s="43">
        <v>50</v>
      </c>
      <c r="G78" s="43">
        <v>20.45</v>
      </c>
      <c r="H78" s="43">
        <v>5.52</v>
      </c>
      <c r="I78" s="43">
        <v>25.97</v>
      </c>
      <c r="J78" s="6">
        <v>1298.5</v>
      </c>
    </row>
    <row r="79" spans="1:10">
      <c r="A79" s="4" t="s">
        <v>215</v>
      </c>
      <c r="B79" s="42" t="s">
        <v>216</v>
      </c>
      <c r="C79" s="41" t="s">
        <v>217</v>
      </c>
      <c r="D79" s="42" t="s">
        <v>16</v>
      </c>
      <c r="E79" s="42" t="s">
        <v>214</v>
      </c>
      <c r="F79" s="43">
        <v>25</v>
      </c>
      <c r="G79" s="43">
        <v>10.28</v>
      </c>
      <c r="H79" s="43">
        <v>2.78</v>
      </c>
      <c r="I79" s="43">
        <v>13.06</v>
      </c>
      <c r="J79" s="6">
        <v>326.5</v>
      </c>
    </row>
    <row r="80" spans="1:10">
      <c r="A80" s="4" t="s">
        <v>218</v>
      </c>
      <c r="B80" s="42" t="s">
        <v>219</v>
      </c>
      <c r="C80" s="41" t="s">
        <v>220</v>
      </c>
      <c r="D80" s="42" t="s">
        <v>29</v>
      </c>
      <c r="E80" s="42" t="s">
        <v>37</v>
      </c>
      <c r="F80" s="43">
        <v>1</v>
      </c>
      <c r="G80" s="43">
        <v>449.81</v>
      </c>
      <c r="H80" s="43">
        <v>121.45</v>
      </c>
      <c r="I80" s="43">
        <v>571.26</v>
      </c>
      <c r="J80" s="6">
        <v>571.26</v>
      </c>
    </row>
    <row r="81" spans="1:10" ht="15" customHeight="1">
      <c r="A81" s="7"/>
      <c r="B81" s="7"/>
      <c r="C81" s="7"/>
      <c r="D81" s="7"/>
      <c r="E81" s="7"/>
      <c r="F81" s="7"/>
      <c r="G81" s="7"/>
      <c r="H81" s="90" t="s">
        <v>221</v>
      </c>
      <c r="I81" s="91"/>
      <c r="J81" s="3">
        <v>37171.94</v>
      </c>
    </row>
    <row r="82" spans="1:10" ht="15" customHeight="1">
      <c r="A82" s="7"/>
      <c r="B82" s="7"/>
      <c r="C82" s="7"/>
      <c r="D82" s="7"/>
      <c r="E82" s="7"/>
      <c r="F82" s="7"/>
      <c r="G82" s="7"/>
      <c r="H82" s="90" t="s">
        <v>222</v>
      </c>
      <c r="I82" s="91"/>
      <c r="J82" s="3">
        <f>10142.81</f>
        <v>10142.81</v>
      </c>
    </row>
    <row r="83" spans="1:10" ht="15" customHeight="1">
      <c r="A83" s="7"/>
      <c r="B83" s="7"/>
      <c r="C83" s="7"/>
      <c r="D83" s="7"/>
      <c r="E83" s="7"/>
      <c r="F83" s="7"/>
      <c r="G83" s="7"/>
      <c r="H83" s="90" t="s">
        <v>223</v>
      </c>
      <c r="I83" s="91"/>
      <c r="J83" s="3">
        <f>SUM(J81:J82)</f>
        <v>47314.75</v>
      </c>
    </row>
  </sheetData>
  <mergeCells count="17">
    <mergeCell ref="H81:I81"/>
    <mergeCell ref="H82:I82"/>
    <mergeCell ref="H83:I83"/>
    <mergeCell ref="B4:I4"/>
    <mergeCell ref="B9:I9"/>
    <mergeCell ref="B49:I49"/>
    <mergeCell ref="B56:I56"/>
    <mergeCell ref="B77:I77"/>
    <mergeCell ref="A1:J1"/>
    <mergeCell ref="A2:A3"/>
    <mergeCell ref="B2:B3"/>
    <mergeCell ref="C2:C3"/>
    <mergeCell ref="D2:D3"/>
    <mergeCell ref="E2:E3"/>
    <mergeCell ref="F2:F3"/>
    <mergeCell ref="G2:I2"/>
    <mergeCell ref="J2:J3"/>
  </mergeCells>
  <pageMargins left="0.27777777777777779" right="0.27777777777777779" top="0.27777777777777779" bottom="0.27777777777777779" header="0" footer="0"/>
  <pageSetup scale="85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G14"/>
  <sheetViews>
    <sheetView workbookViewId="0">
      <selection activeCell="G4" sqref="G4"/>
    </sheetView>
  </sheetViews>
  <sheetFormatPr defaultRowHeight="15"/>
  <cols>
    <col min="1" max="1" width="9.28515625" customWidth="1"/>
    <col min="2" max="2" width="34.7109375" customWidth="1"/>
    <col min="3" max="3" width="13.7109375" customWidth="1"/>
    <col min="4" max="5" width="11.85546875" customWidth="1"/>
    <col min="6" max="6" width="12.140625" customWidth="1"/>
    <col min="7" max="7" width="21.7109375" customWidth="1"/>
  </cols>
  <sheetData>
    <row r="1" spans="1:7" ht="252" customHeight="1">
      <c r="A1" s="87"/>
      <c r="B1" s="87"/>
      <c r="C1" s="87"/>
      <c r="D1" s="87"/>
      <c r="E1" s="87"/>
      <c r="F1" s="87"/>
      <c r="G1" s="87"/>
    </row>
    <row r="2" spans="1:7" ht="17.100000000000001" customHeight="1">
      <c r="A2" s="21" t="s">
        <v>1523</v>
      </c>
      <c r="B2" s="21" t="s">
        <v>1524</v>
      </c>
      <c r="C2" s="21" t="s">
        <v>1525</v>
      </c>
      <c r="D2" s="75" t="s">
        <v>1526</v>
      </c>
      <c r="E2" s="75" t="s">
        <v>1527</v>
      </c>
      <c r="F2" s="75" t="s">
        <v>1528</v>
      </c>
      <c r="G2" s="7"/>
    </row>
    <row r="3" spans="1:7" ht="12" customHeight="1">
      <c r="A3" s="133" t="s">
        <v>1529</v>
      </c>
      <c r="B3" s="135" t="s">
        <v>1530</v>
      </c>
      <c r="C3" s="137">
        <f>ORCAMENTO!J4</f>
        <v>3841.11</v>
      </c>
      <c r="D3" s="76">
        <v>100</v>
      </c>
      <c r="E3" s="80">
        <v>0</v>
      </c>
      <c r="F3" s="77">
        <f>SUM(D3:E3)</f>
        <v>100</v>
      </c>
      <c r="G3" s="7"/>
    </row>
    <row r="4" spans="1:7" ht="12.95" customHeight="1">
      <c r="A4" s="134"/>
      <c r="B4" s="136"/>
      <c r="C4" s="143"/>
      <c r="D4" s="78">
        <v>3841.11</v>
      </c>
      <c r="E4" s="78">
        <v>0</v>
      </c>
      <c r="F4" s="77">
        <f t="shared" ref="F4:F12" si="0">SUM(D4:E4)</f>
        <v>3841.11</v>
      </c>
      <c r="G4" s="7"/>
    </row>
    <row r="5" spans="1:7" ht="12" customHeight="1">
      <c r="A5" s="133" t="s">
        <v>1531</v>
      </c>
      <c r="B5" s="135" t="s">
        <v>1532</v>
      </c>
      <c r="C5" s="137">
        <f>ORCAMENTO!J9</f>
        <v>27993.333999999999</v>
      </c>
      <c r="D5" s="76">
        <v>35</v>
      </c>
      <c r="E5" s="76">
        <v>65</v>
      </c>
      <c r="F5" s="77">
        <f t="shared" si="0"/>
        <v>100</v>
      </c>
      <c r="G5" s="7"/>
    </row>
    <row r="6" spans="1:7" ht="12.95" customHeight="1">
      <c r="A6" s="134"/>
      <c r="B6" s="136"/>
      <c r="C6" s="143"/>
      <c r="D6" s="78">
        <v>9797.67</v>
      </c>
      <c r="E6" s="78">
        <v>18195.66</v>
      </c>
      <c r="F6" s="77">
        <f t="shared" si="0"/>
        <v>27993.33</v>
      </c>
      <c r="G6" s="7"/>
    </row>
    <row r="7" spans="1:7" ht="12" customHeight="1">
      <c r="A7" s="133" t="s">
        <v>1533</v>
      </c>
      <c r="B7" s="135" t="s">
        <v>1534</v>
      </c>
      <c r="C7" s="137">
        <f>ORCAMENTO!J49</f>
        <v>5651.58</v>
      </c>
      <c r="D7" s="76">
        <v>100</v>
      </c>
      <c r="E7" s="80">
        <v>0</v>
      </c>
      <c r="F7" s="77">
        <f t="shared" si="0"/>
        <v>100</v>
      </c>
      <c r="G7" s="7"/>
    </row>
    <row r="8" spans="1:7" ht="12.95" customHeight="1">
      <c r="A8" s="134"/>
      <c r="B8" s="136"/>
      <c r="C8" s="143"/>
      <c r="D8" s="78">
        <v>5651.58</v>
      </c>
      <c r="E8" s="78">
        <v>0</v>
      </c>
      <c r="F8" s="77">
        <f t="shared" si="0"/>
        <v>5651.58</v>
      </c>
      <c r="G8" s="7"/>
    </row>
    <row r="9" spans="1:7" ht="12" customHeight="1">
      <c r="A9" s="133" t="s">
        <v>1535</v>
      </c>
      <c r="B9" s="135" t="s">
        <v>1536</v>
      </c>
      <c r="C9" s="137">
        <f>ORCAMENTO!J56</f>
        <v>7632.46</v>
      </c>
      <c r="D9" s="76">
        <v>36</v>
      </c>
      <c r="E9" s="76">
        <v>64</v>
      </c>
      <c r="F9" s="77">
        <f t="shared" si="0"/>
        <v>100</v>
      </c>
      <c r="G9" s="7"/>
    </row>
    <row r="10" spans="1:7" ht="12.95" customHeight="1">
      <c r="A10" s="134"/>
      <c r="B10" s="136"/>
      <c r="C10" s="143"/>
      <c r="D10" s="78">
        <v>2747.69</v>
      </c>
      <c r="E10" s="78">
        <v>4884.78</v>
      </c>
      <c r="F10" s="77">
        <f t="shared" si="0"/>
        <v>7632.4699999999993</v>
      </c>
      <c r="G10" s="7"/>
    </row>
    <row r="11" spans="1:7" ht="12" customHeight="1">
      <c r="A11" s="133" t="s">
        <v>1537</v>
      </c>
      <c r="B11" s="135" t="s">
        <v>1538</v>
      </c>
      <c r="C11" s="137">
        <f>ORCAMENTO!J77</f>
        <v>2196.2600000000002</v>
      </c>
      <c r="D11" s="76">
        <v>50</v>
      </c>
      <c r="E11" s="76">
        <v>50</v>
      </c>
      <c r="F11" s="77">
        <f t="shared" si="0"/>
        <v>100</v>
      </c>
      <c r="G11" s="7"/>
    </row>
    <row r="12" spans="1:7" ht="12.95" customHeight="1">
      <c r="A12" s="134"/>
      <c r="B12" s="136"/>
      <c r="C12" s="138"/>
      <c r="D12" s="78">
        <v>1098.1300000000001</v>
      </c>
      <c r="E12" s="78">
        <v>1098.1300000000001</v>
      </c>
      <c r="F12" s="77">
        <f t="shared" si="0"/>
        <v>2196.2600000000002</v>
      </c>
      <c r="G12" s="7"/>
    </row>
    <row r="13" spans="1:7" ht="12" customHeight="1">
      <c r="A13" s="22"/>
      <c r="B13" s="23"/>
      <c r="C13" s="139">
        <f>SUM(C3:C12)</f>
        <v>47314.743999999999</v>
      </c>
      <c r="D13" s="79">
        <f>SUM(D4,D6,D8,D10,D12)</f>
        <v>23136.18</v>
      </c>
      <c r="E13" s="79">
        <f>SUM(E4,E6,E8,E10,E12)</f>
        <v>24178.57</v>
      </c>
      <c r="F13" s="141">
        <f>SUM(F4,F6,F8,F10,F12)</f>
        <v>47314.750000000007</v>
      </c>
      <c r="G13" s="7"/>
    </row>
    <row r="14" spans="1:7" ht="12.95" customHeight="1">
      <c r="A14" s="24"/>
      <c r="B14" s="25"/>
      <c r="C14" s="140"/>
      <c r="D14" s="78">
        <f>D13</f>
        <v>23136.18</v>
      </c>
      <c r="E14" s="78">
        <f>SUM(E13,D14)</f>
        <v>47314.75</v>
      </c>
      <c r="F14" s="142"/>
      <c r="G14" s="7"/>
    </row>
  </sheetData>
  <mergeCells count="18">
    <mergeCell ref="A1:G1"/>
    <mergeCell ref="A3:A4"/>
    <mergeCell ref="B3:B4"/>
    <mergeCell ref="C3:C4"/>
    <mergeCell ref="A5:A6"/>
    <mergeCell ref="B5:B6"/>
    <mergeCell ref="C5:C6"/>
    <mergeCell ref="A7:A8"/>
    <mergeCell ref="B7:B8"/>
    <mergeCell ref="C7:C8"/>
    <mergeCell ref="A9:A10"/>
    <mergeCell ref="B9:B10"/>
    <mergeCell ref="C9:C10"/>
    <mergeCell ref="A11:A12"/>
    <mergeCell ref="B11:B12"/>
    <mergeCell ref="C11:C12"/>
    <mergeCell ref="C13:C14"/>
    <mergeCell ref="F13:F14"/>
  </mergeCells>
  <pageMargins left="0.27777777777777779" right="0.27777777777777779" top="0" bottom="0.27777777777777779" header="0" footer="0"/>
  <pageSetup scale="85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I241"/>
  <sheetViews>
    <sheetView workbookViewId="0">
      <selection activeCell="E11" sqref="E11"/>
    </sheetView>
  </sheetViews>
  <sheetFormatPr defaultRowHeight="15"/>
  <cols>
    <col min="1" max="1" width="1.7109375" customWidth="1"/>
    <col min="2" max="2" width="8.7109375" customWidth="1"/>
    <col min="3" max="3" width="42.140625" customWidth="1"/>
    <col min="4" max="4" width="9.28515625" customWidth="1"/>
    <col min="5" max="7" width="13.28515625" customWidth="1"/>
    <col min="8" max="8" width="65" customWidth="1"/>
    <col min="9" max="9" width="1.7109375" customWidth="1"/>
  </cols>
  <sheetData>
    <row r="1" spans="1:9" ht="0.95" customHeight="1">
      <c r="A1" s="7"/>
      <c r="B1" s="146"/>
      <c r="C1" s="146"/>
      <c r="D1" s="146"/>
      <c r="E1" s="146"/>
      <c r="F1" s="146"/>
      <c r="G1" s="146"/>
      <c r="H1" s="146"/>
      <c r="I1" s="146"/>
    </row>
    <row r="2" spans="1:9" ht="258.95" customHeight="1">
      <c r="A2" s="87"/>
      <c r="B2" s="87"/>
      <c r="C2" s="87"/>
      <c r="D2" s="87"/>
      <c r="E2" s="87"/>
      <c r="F2" s="87"/>
      <c r="G2" s="87"/>
      <c r="H2" s="87"/>
      <c r="I2" s="7"/>
    </row>
    <row r="3" spans="1:9" ht="15" customHeight="1">
      <c r="A3" s="147" t="s">
        <v>1539</v>
      </c>
      <c r="B3" s="148"/>
      <c r="C3" s="26" t="s">
        <v>1540</v>
      </c>
      <c r="D3" s="26" t="s">
        <v>1541</v>
      </c>
      <c r="E3" s="26" t="s">
        <v>1542</v>
      </c>
      <c r="F3" s="26" t="s">
        <v>1543</v>
      </c>
      <c r="G3" s="26" t="s">
        <v>1544</v>
      </c>
      <c r="H3" s="7"/>
      <c r="I3" s="7"/>
    </row>
    <row r="4" spans="1:9" ht="20.100000000000001" customHeight="1">
      <c r="A4" s="144" t="s">
        <v>1155</v>
      </c>
      <c r="B4" s="145"/>
      <c r="C4" s="27" t="s">
        <v>1156</v>
      </c>
      <c r="D4" s="28" t="s">
        <v>1157</v>
      </c>
      <c r="E4" s="29">
        <v>1.858176</v>
      </c>
      <c r="F4" s="29">
        <v>2.787264</v>
      </c>
      <c r="G4" s="30">
        <v>4.6454399999999998</v>
      </c>
      <c r="H4" s="7"/>
      <c r="I4" s="7"/>
    </row>
    <row r="5" spans="1:9" ht="12" customHeight="1">
      <c r="A5" s="144" t="s">
        <v>216</v>
      </c>
      <c r="B5" s="145"/>
      <c r="C5" s="27" t="s">
        <v>217</v>
      </c>
      <c r="D5" s="28" t="s">
        <v>214</v>
      </c>
      <c r="E5" s="29">
        <v>9.2595899999999993</v>
      </c>
      <c r="F5" s="29">
        <v>18.83071</v>
      </c>
      <c r="G5" s="30">
        <v>28.090299999999999</v>
      </c>
      <c r="H5" s="7"/>
      <c r="I5" s="7"/>
    </row>
    <row r="6" spans="1:9" ht="20.100000000000001" customHeight="1">
      <c r="A6" s="144" t="s">
        <v>1399</v>
      </c>
      <c r="B6" s="145"/>
      <c r="C6" s="27" t="s">
        <v>1400</v>
      </c>
      <c r="D6" s="28" t="s">
        <v>1171</v>
      </c>
      <c r="E6" s="29">
        <v>4.65601E-2</v>
      </c>
      <c r="F6" s="31"/>
      <c r="G6" s="30">
        <v>4.65601E-2</v>
      </c>
      <c r="H6" s="7"/>
      <c r="I6" s="7"/>
    </row>
    <row r="7" spans="1:9" ht="12" customHeight="1">
      <c r="A7" s="144" t="s">
        <v>1202</v>
      </c>
      <c r="B7" s="145"/>
      <c r="C7" s="27" t="s">
        <v>1203</v>
      </c>
      <c r="D7" s="28" t="s">
        <v>214</v>
      </c>
      <c r="E7" s="29">
        <v>5.6823589999999999</v>
      </c>
      <c r="F7" s="31"/>
      <c r="G7" s="30">
        <v>5.6823589999999999</v>
      </c>
      <c r="H7" s="7"/>
      <c r="I7" s="7"/>
    </row>
    <row r="8" spans="1:9" ht="12" customHeight="1">
      <c r="A8" s="144" t="s">
        <v>1335</v>
      </c>
      <c r="B8" s="145"/>
      <c r="C8" s="27" t="s">
        <v>1336</v>
      </c>
      <c r="D8" s="28" t="s">
        <v>1272</v>
      </c>
      <c r="E8" s="29">
        <v>11.936726</v>
      </c>
      <c r="F8" s="31"/>
      <c r="G8" s="30">
        <v>11.936726</v>
      </c>
      <c r="H8" s="7"/>
      <c r="I8" s="7"/>
    </row>
    <row r="9" spans="1:9" ht="12" customHeight="1">
      <c r="A9" s="144" t="s">
        <v>1123</v>
      </c>
      <c r="B9" s="145"/>
      <c r="C9" s="27" t="s">
        <v>463</v>
      </c>
      <c r="D9" s="28" t="s">
        <v>214</v>
      </c>
      <c r="E9" s="29">
        <v>18.0937065</v>
      </c>
      <c r="F9" s="29">
        <v>36.501593500000006</v>
      </c>
      <c r="G9" s="30">
        <v>54.595300000000009</v>
      </c>
      <c r="H9" s="7"/>
      <c r="I9" s="7"/>
    </row>
    <row r="10" spans="1:9" ht="20.100000000000001" customHeight="1">
      <c r="A10" s="144" t="s">
        <v>108</v>
      </c>
      <c r="B10" s="145"/>
      <c r="C10" s="27" t="s">
        <v>109</v>
      </c>
      <c r="D10" s="28" t="s">
        <v>22</v>
      </c>
      <c r="E10" s="29">
        <v>0.3</v>
      </c>
      <c r="F10" s="29">
        <v>0.7</v>
      </c>
      <c r="G10" s="30">
        <v>1</v>
      </c>
      <c r="H10" s="7"/>
      <c r="I10" s="7"/>
    </row>
    <row r="11" spans="1:9" ht="20.100000000000001" customHeight="1">
      <c r="A11" s="144" t="s">
        <v>1500</v>
      </c>
      <c r="B11" s="145"/>
      <c r="C11" s="27" t="s">
        <v>1501</v>
      </c>
      <c r="D11" s="28" t="s">
        <v>1502</v>
      </c>
      <c r="E11" s="29">
        <v>5.3484999999999998E-2</v>
      </c>
      <c r="F11" s="31"/>
      <c r="G11" s="30">
        <v>5.3484999999999998E-2</v>
      </c>
      <c r="H11" s="7"/>
      <c r="I11" s="7"/>
    </row>
    <row r="12" spans="1:9" ht="12" customHeight="1">
      <c r="A12" s="144" t="s">
        <v>1366</v>
      </c>
      <c r="B12" s="145"/>
      <c r="C12" s="27" t="s">
        <v>1367</v>
      </c>
      <c r="D12" s="28" t="s">
        <v>1225</v>
      </c>
      <c r="E12" s="29">
        <v>1.4098000000000002</v>
      </c>
      <c r="F12" s="31"/>
      <c r="G12" s="30">
        <v>1.4098000000000002</v>
      </c>
      <c r="H12" s="7"/>
      <c r="I12" s="7"/>
    </row>
    <row r="13" spans="1:9" ht="12" customHeight="1">
      <c r="A13" s="144" t="s">
        <v>1425</v>
      </c>
      <c r="B13" s="145"/>
      <c r="C13" s="27" t="s">
        <v>1426</v>
      </c>
      <c r="D13" s="28" t="s">
        <v>214</v>
      </c>
      <c r="E13" s="29">
        <v>7.0651000000000005E-2</v>
      </c>
      <c r="F13" s="31"/>
      <c r="G13" s="30">
        <v>7.0651000000000005E-2</v>
      </c>
      <c r="H13" s="7"/>
      <c r="I13" s="7"/>
    </row>
    <row r="14" spans="1:9" ht="20.100000000000001" customHeight="1">
      <c r="A14" s="144" t="s">
        <v>1264</v>
      </c>
      <c r="B14" s="145"/>
      <c r="C14" s="27" t="s">
        <v>1265</v>
      </c>
      <c r="D14" s="28" t="s">
        <v>72</v>
      </c>
      <c r="E14" s="29">
        <v>5.63</v>
      </c>
      <c r="F14" s="31"/>
      <c r="G14" s="30">
        <v>5.63</v>
      </c>
      <c r="H14" s="7"/>
      <c r="I14" s="7"/>
    </row>
    <row r="15" spans="1:9" ht="20.100000000000001" customHeight="1">
      <c r="A15" s="144" t="s">
        <v>1198</v>
      </c>
      <c r="B15" s="145"/>
      <c r="C15" s="27" t="s">
        <v>1199</v>
      </c>
      <c r="D15" s="28" t="s">
        <v>72</v>
      </c>
      <c r="E15" s="29">
        <v>22.52</v>
      </c>
      <c r="F15" s="31"/>
      <c r="G15" s="30">
        <v>22.52</v>
      </c>
      <c r="H15" s="7"/>
      <c r="I15" s="7"/>
    </row>
    <row r="16" spans="1:9" ht="20.100000000000001" customHeight="1">
      <c r="A16" s="144" t="s">
        <v>1419</v>
      </c>
      <c r="B16" s="145"/>
      <c r="C16" s="27" t="s">
        <v>1420</v>
      </c>
      <c r="D16" s="28" t="s">
        <v>1171</v>
      </c>
      <c r="E16" s="29">
        <v>3.2541400000000005E-2</v>
      </c>
      <c r="F16" s="31"/>
      <c r="G16" s="30">
        <v>3.2541400000000005E-2</v>
      </c>
      <c r="H16" s="7"/>
      <c r="I16" s="7"/>
    </row>
    <row r="17" spans="1:9" ht="20.100000000000001" customHeight="1">
      <c r="A17" s="144" t="s">
        <v>1119</v>
      </c>
      <c r="B17" s="145"/>
      <c r="C17" s="27" t="s">
        <v>1120</v>
      </c>
      <c r="D17" s="28" t="s">
        <v>17</v>
      </c>
      <c r="E17" s="29">
        <v>5.63</v>
      </c>
      <c r="F17" s="31"/>
      <c r="G17" s="30">
        <v>5.63</v>
      </c>
      <c r="H17" s="7"/>
      <c r="I17" s="7"/>
    </row>
    <row r="18" spans="1:9" ht="12" customHeight="1">
      <c r="A18" s="144" t="s">
        <v>1345</v>
      </c>
      <c r="B18" s="145"/>
      <c r="C18" s="27" t="s">
        <v>1346</v>
      </c>
      <c r="D18" s="28" t="s">
        <v>1272</v>
      </c>
      <c r="E18" s="29">
        <v>0.61929999999999996</v>
      </c>
      <c r="F18" s="31"/>
      <c r="G18" s="30">
        <v>0.61929999999999996</v>
      </c>
      <c r="H18" s="7"/>
      <c r="I18" s="7"/>
    </row>
    <row r="19" spans="1:9" ht="12" customHeight="1">
      <c r="A19" s="144" t="s">
        <v>1175</v>
      </c>
      <c r="B19" s="145"/>
      <c r="C19" s="27" t="s">
        <v>1176</v>
      </c>
      <c r="D19" s="28" t="s">
        <v>214</v>
      </c>
      <c r="E19" s="29">
        <v>11.647058238200001</v>
      </c>
      <c r="F19" s="31"/>
      <c r="G19" s="30">
        <v>11.647058238200001</v>
      </c>
      <c r="H19" s="7"/>
      <c r="I19" s="7"/>
    </row>
    <row r="20" spans="1:9" ht="27.95" customHeight="1">
      <c r="A20" s="144" t="s">
        <v>1368</v>
      </c>
      <c r="B20" s="145"/>
      <c r="C20" s="27" t="s">
        <v>1369</v>
      </c>
      <c r="D20" s="28" t="s">
        <v>22</v>
      </c>
      <c r="E20" s="29">
        <v>6.9999999999999999E-6</v>
      </c>
      <c r="F20" s="31"/>
      <c r="G20" s="30">
        <v>6.9999999999999999E-6</v>
      </c>
      <c r="H20" s="7"/>
      <c r="I20" s="7"/>
    </row>
    <row r="21" spans="1:9" ht="27.95" customHeight="1">
      <c r="A21" s="144" t="s">
        <v>1503</v>
      </c>
      <c r="B21" s="145"/>
      <c r="C21" s="27" t="s">
        <v>1504</v>
      </c>
      <c r="D21" s="28" t="s">
        <v>22</v>
      </c>
      <c r="E21" s="29">
        <v>9.0998816000000001E-6</v>
      </c>
      <c r="F21" s="31"/>
      <c r="G21" s="30">
        <v>9.0998816000000001E-6</v>
      </c>
      <c r="H21" s="7"/>
      <c r="I21" s="7"/>
    </row>
    <row r="22" spans="1:9" ht="27.95" customHeight="1">
      <c r="A22" s="144" t="s">
        <v>1233</v>
      </c>
      <c r="B22" s="145"/>
      <c r="C22" s="27" t="s">
        <v>1234</v>
      </c>
      <c r="D22" s="28" t="s">
        <v>22</v>
      </c>
      <c r="E22" s="29">
        <v>0.6</v>
      </c>
      <c r="F22" s="29">
        <v>1.4</v>
      </c>
      <c r="G22" s="30">
        <v>2</v>
      </c>
      <c r="H22" s="7"/>
      <c r="I22" s="7"/>
    </row>
    <row r="23" spans="1:9" ht="12" customHeight="1">
      <c r="A23" s="144" t="s">
        <v>1343</v>
      </c>
      <c r="B23" s="145"/>
      <c r="C23" s="27" t="s">
        <v>1344</v>
      </c>
      <c r="D23" s="28" t="s">
        <v>214</v>
      </c>
      <c r="E23" s="29">
        <v>0.19333036800000003</v>
      </c>
      <c r="F23" s="29">
        <v>0.28999555199999999</v>
      </c>
      <c r="G23" s="30">
        <v>0.48332592000000002</v>
      </c>
      <c r="H23" s="7"/>
      <c r="I23" s="7"/>
    </row>
    <row r="24" spans="1:9" ht="12" customHeight="1">
      <c r="A24" s="144" t="s">
        <v>1204</v>
      </c>
      <c r="B24" s="145"/>
      <c r="C24" s="27" t="s">
        <v>1205</v>
      </c>
      <c r="D24" s="28" t="s">
        <v>214</v>
      </c>
      <c r="E24" s="29">
        <v>35.889645999999999</v>
      </c>
      <c r="F24" s="29">
        <v>37.820120000000003</v>
      </c>
      <c r="G24" s="30">
        <v>73.709766000000002</v>
      </c>
      <c r="H24" s="7"/>
      <c r="I24" s="7"/>
    </row>
    <row r="25" spans="1:9" ht="12" customHeight="1">
      <c r="A25" s="144" t="s">
        <v>1150</v>
      </c>
      <c r="B25" s="145"/>
      <c r="C25" s="27" t="s">
        <v>1151</v>
      </c>
      <c r="D25" s="28" t="s">
        <v>214</v>
      </c>
      <c r="E25" s="29">
        <v>35.889645999999999</v>
      </c>
      <c r="F25" s="29">
        <v>37.820120000000003</v>
      </c>
      <c r="G25" s="30">
        <v>73.709766000000002</v>
      </c>
      <c r="H25" s="7"/>
      <c r="I25" s="7"/>
    </row>
    <row r="26" spans="1:9" ht="12" customHeight="1">
      <c r="A26" s="144" t="s">
        <v>1239</v>
      </c>
      <c r="B26" s="145"/>
      <c r="C26" s="27" t="s">
        <v>1240</v>
      </c>
      <c r="D26" s="28" t="s">
        <v>214</v>
      </c>
      <c r="E26" s="29">
        <v>35.889645999999999</v>
      </c>
      <c r="F26" s="29">
        <v>37.820120000000003</v>
      </c>
      <c r="G26" s="30">
        <v>73.709766000000002</v>
      </c>
      <c r="H26" s="7"/>
      <c r="I26" s="7"/>
    </row>
    <row r="27" spans="1:9" ht="12" customHeight="1">
      <c r="A27" s="144" t="s">
        <v>1396</v>
      </c>
      <c r="B27" s="145"/>
      <c r="C27" s="27" t="s">
        <v>1397</v>
      </c>
      <c r="D27" s="28" t="s">
        <v>214</v>
      </c>
      <c r="E27" s="29">
        <v>35.889645999999999</v>
      </c>
      <c r="F27" s="29">
        <v>37.820120000000003</v>
      </c>
      <c r="G27" s="30">
        <v>73.709766000000002</v>
      </c>
      <c r="H27" s="7"/>
      <c r="I27" s="7"/>
    </row>
    <row r="28" spans="1:9" ht="12" customHeight="1">
      <c r="A28" s="144" t="s">
        <v>1435</v>
      </c>
      <c r="B28" s="145"/>
      <c r="C28" s="27" t="s">
        <v>1436</v>
      </c>
      <c r="D28" s="28" t="s">
        <v>214</v>
      </c>
      <c r="E28" s="29">
        <v>8.3882270800000006E-2</v>
      </c>
      <c r="F28" s="31"/>
      <c r="G28" s="30">
        <v>8.3882270800000006E-2</v>
      </c>
      <c r="H28" s="7"/>
      <c r="I28" s="7"/>
    </row>
    <row r="29" spans="1:9" ht="27.95" customHeight="1">
      <c r="A29" s="144" t="s">
        <v>96</v>
      </c>
      <c r="B29" s="145"/>
      <c r="C29" s="27" t="s">
        <v>97</v>
      </c>
      <c r="D29" s="28" t="s">
        <v>72</v>
      </c>
      <c r="E29" s="29">
        <v>16.399999999999999</v>
      </c>
      <c r="F29" s="29">
        <v>31.6</v>
      </c>
      <c r="G29" s="30">
        <v>48</v>
      </c>
      <c r="H29" s="7"/>
      <c r="I29" s="7"/>
    </row>
    <row r="30" spans="1:9" ht="27.95" customHeight="1">
      <c r="A30" s="144" t="s">
        <v>1413</v>
      </c>
      <c r="B30" s="145"/>
      <c r="C30" s="27" t="s">
        <v>1414</v>
      </c>
      <c r="D30" s="28" t="s">
        <v>214</v>
      </c>
      <c r="E30" s="29">
        <v>5.63</v>
      </c>
      <c r="F30" s="31"/>
      <c r="G30" s="30">
        <v>5.63</v>
      </c>
      <c r="H30" s="7"/>
      <c r="I30" s="7"/>
    </row>
    <row r="31" spans="1:9" ht="20.100000000000001" customHeight="1">
      <c r="A31" s="144" t="s">
        <v>1259</v>
      </c>
      <c r="B31" s="145"/>
      <c r="C31" s="27" t="s">
        <v>1260</v>
      </c>
      <c r="D31" s="28" t="s">
        <v>214</v>
      </c>
      <c r="E31" s="29">
        <v>18.465</v>
      </c>
      <c r="F31" s="29">
        <v>37.535000000000004</v>
      </c>
      <c r="G31" s="30">
        <v>56</v>
      </c>
      <c r="H31" s="7"/>
      <c r="I31" s="7"/>
    </row>
    <row r="32" spans="1:9" ht="27.95" customHeight="1">
      <c r="A32" s="144" t="s">
        <v>1513</v>
      </c>
      <c r="B32" s="145"/>
      <c r="C32" s="27" t="s">
        <v>1514</v>
      </c>
      <c r="D32" s="28" t="s">
        <v>214</v>
      </c>
      <c r="E32" s="29">
        <v>0.15332400000000002</v>
      </c>
      <c r="F32" s="31"/>
      <c r="G32" s="30">
        <v>0.15332400000000002</v>
      </c>
      <c r="H32" s="7"/>
      <c r="I32" s="7"/>
    </row>
    <row r="33" spans="1:9" ht="20.100000000000001" customHeight="1">
      <c r="A33" s="144" t="s">
        <v>1469</v>
      </c>
      <c r="B33" s="145"/>
      <c r="C33" s="27" t="s">
        <v>1470</v>
      </c>
      <c r="D33" s="28" t="s">
        <v>214</v>
      </c>
      <c r="E33" s="29">
        <v>0.19008</v>
      </c>
      <c r="F33" s="29">
        <v>0.28511999999999998</v>
      </c>
      <c r="G33" s="30">
        <v>0.47519999999999996</v>
      </c>
      <c r="H33" s="7"/>
      <c r="I33" s="7"/>
    </row>
    <row r="34" spans="1:9" ht="20.100000000000001" customHeight="1">
      <c r="A34" s="144" t="s">
        <v>1383</v>
      </c>
      <c r="B34" s="145"/>
      <c r="C34" s="27" t="s">
        <v>1384</v>
      </c>
      <c r="D34" s="28" t="s">
        <v>214</v>
      </c>
      <c r="E34" s="29">
        <v>11.451242000000001</v>
      </c>
      <c r="F34" s="31"/>
      <c r="G34" s="30">
        <v>11.451242000000001</v>
      </c>
      <c r="H34" s="7"/>
      <c r="I34" s="7"/>
    </row>
    <row r="35" spans="1:9" ht="20.100000000000001" customHeight="1">
      <c r="A35" s="144" t="s">
        <v>1352</v>
      </c>
      <c r="B35" s="145"/>
      <c r="C35" s="27" t="s">
        <v>1353</v>
      </c>
      <c r="D35" s="28" t="s">
        <v>214</v>
      </c>
      <c r="E35" s="29">
        <v>5.63</v>
      </c>
      <c r="F35" s="31"/>
      <c r="G35" s="30">
        <v>5.63</v>
      </c>
      <c r="H35" s="7"/>
      <c r="I35" s="7"/>
    </row>
    <row r="36" spans="1:9" ht="20.100000000000001" customHeight="1">
      <c r="A36" s="144" t="s">
        <v>1219</v>
      </c>
      <c r="B36" s="145"/>
      <c r="C36" s="27" t="s">
        <v>1220</v>
      </c>
      <c r="D36" s="28" t="s">
        <v>214</v>
      </c>
      <c r="E36" s="29">
        <v>18.465</v>
      </c>
      <c r="F36" s="29">
        <v>37.535000000000004</v>
      </c>
      <c r="G36" s="30">
        <v>56</v>
      </c>
      <c r="H36" s="7"/>
      <c r="I36" s="7"/>
    </row>
    <row r="37" spans="1:9" ht="20.100000000000001" customHeight="1">
      <c r="A37" s="144" t="s">
        <v>1494</v>
      </c>
      <c r="B37" s="145"/>
      <c r="C37" s="27" t="s">
        <v>1495</v>
      </c>
      <c r="D37" s="28" t="s">
        <v>214</v>
      </c>
      <c r="E37" s="29">
        <v>0.15332400000000002</v>
      </c>
      <c r="F37" s="31"/>
      <c r="G37" s="30">
        <v>0.15332400000000002</v>
      </c>
      <c r="H37" s="7"/>
      <c r="I37" s="7"/>
    </row>
    <row r="38" spans="1:9" ht="20.100000000000001" customHeight="1">
      <c r="A38" s="144" t="s">
        <v>1456</v>
      </c>
      <c r="B38" s="145"/>
      <c r="C38" s="27" t="s">
        <v>1457</v>
      </c>
      <c r="D38" s="28" t="s">
        <v>214</v>
      </c>
      <c r="E38" s="29">
        <v>0.19008</v>
      </c>
      <c r="F38" s="29">
        <v>0.28511999999999998</v>
      </c>
      <c r="G38" s="30">
        <v>0.47519999999999996</v>
      </c>
      <c r="H38" s="7"/>
      <c r="I38" s="7"/>
    </row>
    <row r="39" spans="1:9" ht="20.100000000000001" customHeight="1">
      <c r="A39" s="144" t="s">
        <v>1316</v>
      </c>
      <c r="B39" s="145"/>
      <c r="C39" s="27" t="s">
        <v>1317</v>
      </c>
      <c r="D39" s="28" t="s">
        <v>214</v>
      </c>
      <c r="E39" s="29">
        <v>11.451242000000001</v>
      </c>
      <c r="F39" s="31"/>
      <c r="G39" s="30">
        <v>11.451242000000001</v>
      </c>
      <c r="H39" s="7"/>
      <c r="I39" s="7"/>
    </row>
    <row r="40" spans="1:9" ht="12" customHeight="1">
      <c r="A40" s="144" t="s">
        <v>1152</v>
      </c>
      <c r="B40" s="145"/>
      <c r="C40" s="27" t="s">
        <v>461</v>
      </c>
      <c r="D40" s="28" t="s">
        <v>1128</v>
      </c>
      <c r="E40" s="29">
        <v>6.0968199999999992</v>
      </c>
      <c r="F40" s="29">
        <v>12.892580000000001</v>
      </c>
      <c r="G40" s="30">
        <v>18.9894</v>
      </c>
      <c r="H40" s="7"/>
      <c r="I40" s="7"/>
    </row>
    <row r="41" spans="1:9" ht="12" customHeight="1">
      <c r="A41" s="144" t="s">
        <v>1146</v>
      </c>
      <c r="B41" s="145"/>
      <c r="C41" s="27" t="s">
        <v>463</v>
      </c>
      <c r="D41" s="28" t="s">
        <v>1128</v>
      </c>
      <c r="E41" s="29">
        <v>6.0968199999999992</v>
      </c>
      <c r="F41" s="29">
        <v>12.892580000000001</v>
      </c>
      <c r="G41" s="30">
        <v>18.9894</v>
      </c>
      <c r="H41" s="7"/>
      <c r="I41" s="7"/>
    </row>
    <row r="42" spans="1:9" ht="12" customHeight="1">
      <c r="A42" s="144" t="s">
        <v>1140</v>
      </c>
      <c r="B42" s="145"/>
      <c r="C42" s="27" t="s">
        <v>1141</v>
      </c>
      <c r="D42" s="28" t="s">
        <v>214</v>
      </c>
      <c r="E42" s="29">
        <v>14.25</v>
      </c>
      <c r="F42" s="29">
        <v>1.75</v>
      </c>
      <c r="G42" s="30">
        <v>16</v>
      </c>
      <c r="H42" s="7"/>
      <c r="I42" s="7"/>
    </row>
    <row r="43" spans="1:9" ht="12" customHeight="1">
      <c r="A43" s="144" t="s">
        <v>1144</v>
      </c>
      <c r="B43" s="145"/>
      <c r="C43" s="27" t="s">
        <v>1145</v>
      </c>
      <c r="D43" s="28" t="s">
        <v>214</v>
      </c>
      <c r="E43" s="29">
        <v>14.25</v>
      </c>
      <c r="F43" s="29">
        <v>1.75</v>
      </c>
      <c r="G43" s="30">
        <v>16</v>
      </c>
      <c r="H43" s="7"/>
      <c r="I43" s="7"/>
    </row>
    <row r="44" spans="1:9" ht="20.100000000000001" customHeight="1">
      <c r="A44" s="144" t="s">
        <v>1137</v>
      </c>
      <c r="B44" s="145"/>
      <c r="C44" s="27" t="s">
        <v>107</v>
      </c>
      <c r="D44" s="28" t="s">
        <v>30</v>
      </c>
      <c r="E44" s="29">
        <v>2.4</v>
      </c>
      <c r="F44" s="29">
        <v>5.6</v>
      </c>
      <c r="G44" s="30">
        <v>8</v>
      </c>
      <c r="H44" s="7"/>
      <c r="I44" s="7"/>
    </row>
    <row r="45" spans="1:9" ht="12" customHeight="1">
      <c r="A45" s="144" t="s">
        <v>1131</v>
      </c>
      <c r="B45" s="145"/>
      <c r="C45" s="27" t="s">
        <v>68</v>
      </c>
      <c r="D45" s="28" t="s">
        <v>37</v>
      </c>
      <c r="E45" s="29">
        <v>0.9</v>
      </c>
      <c r="F45" s="29">
        <v>2.1</v>
      </c>
      <c r="G45" s="30">
        <v>3</v>
      </c>
      <c r="H45" s="7"/>
      <c r="I45" s="7"/>
    </row>
    <row r="46" spans="1:9" ht="12" customHeight="1">
      <c r="A46" s="144" t="s">
        <v>1356</v>
      </c>
      <c r="B46" s="145"/>
      <c r="C46" s="27" t="s">
        <v>1357</v>
      </c>
      <c r="D46" s="28" t="s">
        <v>37</v>
      </c>
      <c r="E46" s="29">
        <v>0.3</v>
      </c>
      <c r="F46" s="29">
        <v>0.7</v>
      </c>
      <c r="G46" s="30">
        <v>1</v>
      </c>
      <c r="H46" s="7"/>
      <c r="I46" s="7"/>
    </row>
    <row r="47" spans="1:9" ht="12" customHeight="1">
      <c r="A47" s="144" t="s">
        <v>1282</v>
      </c>
      <c r="B47" s="145"/>
      <c r="C47" s="27" t="s">
        <v>1283</v>
      </c>
      <c r="D47" s="28" t="s">
        <v>37</v>
      </c>
      <c r="E47" s="29">
        <v>2.4</v>
      </c>
      <c r="F47" s="29">
        <v>5.6</v>
      </c>
      <c r="G47" s="30">
        <v>8</v>
      </c>
      <c r="H47" s="7"/>
      <c r="I47" s="7"/>
    </row>
    <row r="48" spans="1:9" ht="12" customHeight="1">
      <c r="A48" s="144" t="s">
        <v>1328</v>
      </c>
      <c r="B48" s="145"/>
      <c r="C48" s="27" t="s">
        <v>86</v>
      </c>
      <c r="D48" s="28" t="s">
        <v>37</v>
      </c>
      <c r="E48" s="29">
        <v>0.9</v>
      </c>
      <c r="F48" s="29">
        <v>2.1</v>
      </c>
      <c r="G48" s="30">
        <v>3</v>
      </c>
      <c r="H48" s="7"/>
      <c r="I48" s="7"/>
    </row>
    <row r="49" spans="1:9" ht="20.100000000000001" customHeight="1">
      <c r="A49" s="144" t="s">
        <v>1167</v>
      </c>
      <c r="B49" s="145"/>
      <c r="C49" s="27" t="s">
        <v>1168</v>
      </c>
      <c r="D49" s="28" t="s">
        <v>37</v>
      </c>
      <c r="E49" s="29">
        <v>1.6</v>
      </c>
      <c r="F49" s="29">
        <v>2.4</v>
      </c>
      <c r="G49" s="30">
        <v>4</v>
      </c>
      <c r="H49" s="7"/>
      <c r="I49" s="7"/>
    </row>
    <row r="50" spans="1:9" ht="20.100000000000001" customHeight="1">
      <c r="A50" s="144" t="s">
        <v>1301</v>
      </c>
      <c r="B50" s="145"/>
      <c r="C50" s="27" t="s">
        <v>1302</v>
      </c>
      <c r="D50" s="28" t="s">
        <v>72</v>
      </c>
      <c r="E50" s="29">
        <v>2.7809999999999997</v>
      </c>
      <c r="F50" s="29">
        <v>6.4889999999999999</v>
      </c>
      <c r="G50" s="30">
        <v>9.27</v>
      </c>
      <c r="H50" s="7"/>
      <c r="I50" s="7"/>
    </row>
    <row r="51" spans="1:9" ht="12" customHeight="1">
      <c r="A51" s="144" t="s">
        <v>93</v>
      </c>
      <c r="B51" s="145"/>
      <c r="C51" s="27" t="s">
        <v>94</v>
      </c>
      <c r="D51" s="28" t="s">
        <v>72</v>
      </c>
      <c r="E51" s="29">
        <v>7.5</v>
      </c>
      <c r="F51" s="29">
        <v>17.5</v>
      </c>
      <c r="G51" s="30">
        <v>25</v>
      </c>
      <c r="H51" s="7"/>
      <c r="I51" s="7"/>
    </row>
    <row r="52" spans="1:9" ht="20.100000000000001" customHeight="1">
      <c r="A52" s="144" t="s">
        <v>1177</v>
      </c>
      <c r="B52" s="145"/>
      <c r="C52" s="27" t="s">
        <v>1178</v>
      </c>
      <c r="D52" s="28" t="s">
        <v>55</v>
      </c>
      <c r="E52" s="29">
        <v>9</v>
      </c>
      <c r="F52" s="31"/>
      <c r="G52" s="30">
        <v>9</v>
      </c>
      <c r="H52" s="7"/>
      <c r="I52" s="7"/>
    </row>
    <row r="53" spans="1:9" ht="12" customHeight="1">
      <c r="A53" s="144" t="s">
        <v>1174</v>
      </c>
      <c r="B53" s="145"/>
      <c r="C53" s="27" t="s">
        <v>111</v>
      </c>
      <c r="D53" s="28" t="s">
        <v>55</v>
      </c>
      <c r="E53" s="29">
        <v>1.2</v>
      </c>
      <c r="F53" s="29">
        <v>2.8</v>
      </c>
      <c r="G53" s="30">
        <v>4</v>
      </c>
      <c r="H53" s="7"/>
      <c r="I53" s="7"/>
    </row>
    <row r="54" spans="1:9" ht="12" customHeight="1">
      <c r="A54" s="144" t="s">
        <v>1206</v>
      </c>
      <c r="B54" s="145"/>
      <c r="C54" s="27" t="s">
        <v>1127</v>
      </c>
      <c r="D54" s="152" t="s">
        <v>1128</v>
      </c>
      <c r="E54" s="149">
        <v>1.47</v>
      </c>
      <c r="F54" s="149">
        <v>2.33</v>
      </c>
      <c r="G54" s="151">
        <v>3.8</v>
      </c>
      <c r="H54" s="7"/>
      <c r="I54" s="7"/>
    </row>
    <row r="55" spans="1:9" ht="15.95" customHeight="1">
      <c r="A55" s="145"/>
      <c r="B55" s="145"/>
      <c r="C55" s="16"/>
      <c r="D55" s="153"/>
      <c r="E55" s="150"/>
      <c r="F55" s="150"/>
      <c r="G55" s="112"/>
      <c r="H55" s="7"/>
      <c r="I55" s="7"/>
    </row>
    <row r="56" spans="1:9" ht="12" customHeight="1">
      <c r="A56" s="144" t="s">
        <v>1237</v>
      </c>
      <c r="B56" s="145"/>
      <c r="C56" s="27" t="s">
        <v>1238</v>
      </c>
      <c r="D56" s="152" t="s">
        <v>1128</v>
      </c>
      <c r="E56" s="149">
        <v>1.32</v>
      </c>
      <c r="F56" s="149">
        <v>1.9800000000000002</v>
      </c>
      <c r="G56" s="151">
        <v>3.3000000000000003</v>
      </c>
      <c r="H56" s="7"/>
      <c r="I56" s="7"/>
    </row>
    <row r="57" spans="1:9" ht="15.95" customHeight="1">
      <c r="A57" s="145"/>
      <c r="B57" s="145"/>
      <c r="C57" s="16"/>
      <c r="D57" s="153"/>
      <c r="E57" s="150"/>
      <c r="F57" s="150"/>
      <c r="G57" s="112"/>
      <c r="H57" s="7"/>
      <c r="I57" s="7"/>
    </row>
    <row r="58" spans="1:9" ht="12" customHeight="1">
      <c r="A58" s="144" t="s">
        <v>1196</v>
      </c>
      <c r="B58" s="145"/>
      <c r="C58" s="27" t="s">
        <v>1197</v>
      </c>
      <c r="D58" s="152" t="s">
        <v>1128</v>
      </c>
      <c r="E58" s="149">
        <v>1.5</v>
      </c>
      <c r="F58" s="149">
        <v>3.5</v>
      </c>
      <c r="G58" s="151">
        <v>5</v>
      </c>
      <c r="H58" s="7"/>
      <c r="I58" s="7"/>
    </row>
    <row r="59" spans="1:9" ht="15.95" customHeight="1">
      <c r="A59" s="145"/>
      <c r="B59" s="145"/>
      <c r="C59" s="16"/>
      <c r="D59" s="153"/>
      <c r="E59" s="150"/>
      <c r="F59" s="150"/>
      <c r="G59" s="112"/>
      <c r="H59" s="7"/>
      <c r="I59" s="7"/>
    </row>
    <row r="60" spans="1:9" ht="12" customHeight="1">
      <c r="A60" s="144" t="s">
        <v>1185</v>
      </c>
      <c r="B60" s="145"/>
      <c r="C60" s="27" t="s">
        <v>1186</v>
      </c>
      <c r="D60" s="152" t="s">
        <v>1128</v>
      </c>
      <c r="E60" s="149">
        <v>2.4599999999999995</v>
      </c>
      <c r="F60" s="149">
        <v>5.74</v>
      </c>
      <c r="G60" s="151">
        <v>8.1999999999999993</v>
      </c>
      <c r="H60" s="7"/>
      <c r="I60" s="7"/>
    </row>
    <row r="61" spans="1:9" ht="15.95" customHeight="1">
      <c r="A61" s="145"/>
      <c r="B61" s="145"/>
      <c r="C61" s="16"/>
      <c r="D61" s="153"/>
      <c r="E61" s="150"/>
      <c r="F61" s="150"/>
      <c r="G61" s="112"/>
      <c r="H61" s="7"/>
      <c r="I61" s="7"/>
    </row>
    <row r="62" spans="1:9" ht="12" customHeight="1">
      <c r="A62" s="144" t="s">
        <v>1189</v>
      </c>
      <c r="B62" s="145"/>
      <c r="C62" s="27" t="s">
        <v>1190</v>
      </c>
      <c r="D62" s="152" t="s">
        <v>1191</v>
      </c>
      <c r="E62" s="149">
        <v>76.031999999999996</v>
      </c>
      <c r="F62" s="149">
        <v>177.40799999999999</v>
      </c>
      <c r="G62" s="151">
        <v>253.44</v>
      </c>
      <c r="H62" s="7"/>
      <c r="I62" s="7"/>
    </row>
    <row r="63" spans="1:9" ht="15.95" customHeight="1">
      <c r="A63" s="145"/>
      <c r="B63" s="145"/>
      <c r="C63" s="16"/>
      <c r="D63" s="153"/>
      <c r="E63" s="150"/>
      <c r="F63" s="150"/>
      <c r="G63" s="112"/>
      <c r="H63" s="7"/>
      <c r="I63" s="7"/>
    </row>
    <row r="64" spans="1:9" ht="12" customHeight="1">
      <c r="A64" s="144" t="s">
        <v>1243</v>
      </c>
      <c r="B64" s="145"/>
      <c r="C64" s="27" t="s">
        <v>1244</v>
      </c>
      <c r="D64" s="152" t="s">
        <v>1228</v>
      </c>
      <c r="E64" s="149">
        <v>0.13800000000000001</v>
      </c>
      <c r="F64" s="149">
        <v>0.32200000000000001</v>
      </c>
      <c r="G64" s="151">
        <v>0.46</v>
      </c>
      <c r="H64" s="7"/>
      <c r="I64" s="7"/>
    </row>
    <row r="65" spans="1:9" ht="15.95" customHeight="1">
      <c r="A65" s="145"/>
      <c r="B65" s="145"/>
      <c r="C65" s="16"/>
      <c r="D65" s="153"/>
      <c r="E65" s="150"/>
      <c r="F65" s="150"/>
      <c r="G65" s="112"/>
      <c r="H65" s="7"/>
      <c r="I65" s="7"/>
    </row>
    <row r="66" spans="1:9" ht="12" customHeight="1">
      <c r="A66" s="144" t="s">
        <v>1226</v>
      </c>
      <c r="B66" s="145"/>
      <c r="C66" s="27" t="s">
        <v>1227</v>
      </c>
      <c r="D66" s="152" t="s">
        <v>1228</v>
      </c>
      <c r="E66" s="149">
        <v>0.19289999999999999</v>
      </c>
      <c r="F66" s="149">
        <v>0.4501</v>
      </c>
      <c r="G66" s="151">
        <v>0.64300000000000002</v>
      </c>
      <c r="H66" s="7"/>
      <c r="I66" s="7"/>
    </row>
    <row r="67" spans="1:9" ht="15.95" customHeight="1">
      <c r="A67" s="145"/>
      <c r="B67" s="145"/>
      <c r="C67" s="16"/>
      <c r="D67" s="153"/>
      <c r="E67" s="150"/>
      <c r="F67" s="150"/>
      <c r="G67" s="112"/>
      <c r="H67" s="7"/>
      <c r="I67" s="7"/>
    </row>
    <row r="68" spans="1:9" ht="12" customHeight="1">
      <c r="A68" s="144" t="s">
        <v>1378</v>
      </c>
      <c r="B68" s="145"/>
      <c r="C68" s="27" t="s">
        <v>1379</v>
      </c>
      <c r="D68" s="28" t="s">
        <v>214</v>
      </c>
      <c r="E68" s="29">
        <v>0.16320000000000001</v>
      </c>
      <c r="F68" s="29">
        <v>0.24479999999999996</v>
      </c>
      <c r="G68" s="30">
        <v>0.40799999999999997</v>
      </c>
      <c r="H68" s="7"/>
      <c r="I68" s="7"/>
    </row>
    <row r="69" spans="1:9" ht="12" customHeight="1">
      <c r="A69" s="144" t="s">
        <v>1358</v>
      </c>
      <c r="B69" s="145"/>
      <c r="C69" s="27" t="s">
        <v>1359</v>
      </c>
      <c r="D69" s="28" t="s">
        <v>214</v>
      </c>
      <c r="E69" s="29">
        <v>0.16320000000000001</v>
      </c>
      <c r="F69" s="29">
        <v>0.24479999999999996</v>
      </c>
      <c r="G69" s="30">
        <v>0.40799999999999997</v>
      </c>
      <c r="H69" s="7"/>
      <c r="I69" s="7"/>
    </row>
    <row r="70" spans="1:9" ht="12" customHeight="1">
      <c r="A70" s="144" t="s">
        <v>1286</v>
      </c>
      <c r="B70" s="145"/>
      <c r="C70" s="27" t="s">
        <v>1287</v>
      </c>
      <c r="D70" s="28" t="s">
        <v>214</v>
      </c>
      <c r="E70" s="29">
        <v>0.55530000000000002</v>
      </c>
      <c r="F70" s="29">
        <v>0.83294999999999997</v>
      </c>
      <c r="G70" s="30">
        <v>1.38825</v>
      </c>
      <c r="H70" s="7"/>
      <c r="I70" s="7"/>
    </row>
    <row r="71" spans="1:9" ht="12" customHeight="1">
      <c r="A71" s="144" t="s">
        <v>1393</v>
      </c>
      <c r="B71" s="145"/>
      <c r="C71" s="27" t="s">
        <v>1197</v>
      </c>
      <c r="D71" s="28" t="s">
        <v>214</v>
      </c>
      <c r="E71" s="29">
        <v>8.1600000000000006E-2</v>
      </c>
      <c r="F71" s="29">
        <v>0.12239999999999998</v>
      </c>
      <c r="G71" s="30">
        <v>0.20399999999999999</v>
      </c>
      <c r="H71" s="7"/>
      <c r="I71" s="7"/>
    </row>
    <row r="72" spans="1:9" ht="12" customHeight="1">
      <c r="A72" s="144" t="s">
        <v>1261</v>
      </c>
      <c r="B72" s="145"/>
      <c r="C72" s="27" t="s">
        <v>1186</v>
      </c>
      <c r="D72" s="28" t="s">
        <v>214</v>
      </c>
      <c r="E72" s="29">
        <v>1.1919399999999998</v>
      </c>
      <c r="F72" s="29">
        <v>1.7879099999999999</v>
      </c>
      <c r="G72" s="30">
        <v>2.9798499999999999</v>
      </c>
      <c r="H72" s="7"/>
      <c r="I72" s="7"/>
    </row>
    <row r="73" spans="1:9" ht="12" customHeight="1">
      <c r="A73" s="144" t="s">
        <v>1284</v>
      </c>
      <c r="B73" s="145"/>
      <c r="C73" s="27" t="s">
        <v>1285</v>
      </c>
      <c r="D73" s="28" t="s">
        <v>1216</v>
      </c>
      <c r="E73" s="29">
        <v>0.1056</v>
      </c>
      <c r="F73" s="29">
        <v>0.15839999999999999</v>
      </c>
      <c r="G73" s="30">
        <v>0.26400000000000001</v>
      </c>
      <c r="H73" s="7"/>
      <c r="I73" s="7"/>
    </row>
    <row r="74" spans="1:9" ht="12" customHeight="1">
      <c r="A74" s="144" t="s">
        <v>1214</v>
      </c>
      <c r="B74" s="145"/>
      <c r="C74" s="27" t="s">
        <v>1215</v>
      </c>
      <c r="D74" s="28" t="s">
        <v>1216</v>
      </c>
      <c r="E74" s="29">
        <v>0.31679999999999997</v>
      </c>
      <c r="F74" s="29">
        <v>0.47520000000000001</v>
      </c>
      <c r="G74" s="30">
        <v>0.79200000000000004</v>
      </c>
      <c r="H74" s="7"/>
      <c r="I74" s="7"/>
    </row>
    <row r="75" spans="1:9" ht="12" customHeight="1">
      <c r="A75" s="144" t="s">
        <v>1158</v>
      </c>
      <c r="B75" s="145"/>
      <c r="C75" s="27" t="s">
        <v>1159</v>
      </c>
      <c r="D75" s="28" t="s">
        <v>22</v>
      </c>
      <c r="E75" s="29">
        <v>120</v>
      </c>
      <c r="F75" s="29">
        <v>180</v>
      </c>
      <c r="G75" s="30">
        <v>300</v>
      </c>
      <c r="H75" s="7"/>
      <c r="I75" s="7"/>
    </row>
    <row r="76" spans="1:9" ht="12" customHeight="1">
      <c r="A76" s="144" t="s">
        <v>1403</v>
      </c>
      <c r="B76" s="145"/>
      <c r="C76" s="27" t="s">
        <v>1404</v>
      </c>
      <c r="D76" s="28" t="s">
        <v>1272</v>
      </c>
      <c r="E76" s="29">
        <v>9.8879999999999996E-2</v>
      </c>
      <c r="F76" s="29">
        <v>0.14832000000000001</v>
      </c>
      <c r="G76" s="30">
        <v>0.2472</v>
      </c>
      <c r="H76" s="7"/>
      <c r="I76" s="7"/>
    </row>
    <row r="77" spans="1:9" ht="12" customHeight="1">
      <c r="A77" s="144" t="s">
        <v>1331</v>
      </c>
      <c r="B77" s="145"/>
      <c r="C77" s="27" t="s">
        <v>1332</v>
      </c>
      <c r="D77" s="28" t="s">
        <v>1272</v>
      </c>
      <c r="E77" s="29">
        <v>0.26400000000000001</v>
      </c>
      <c r="F77" s="29">
        <v>0.39600000000000002</v>
      </c>
      <c r="G77" s="30">
        <v>0.66</v>
      </c>
      <c r="H77" s="7"/>
      <c r="I77" s="7"/>
    </row>
    <row r="78" spans="1:9" ht="12" customHeight="1">
      <c r="A78" s="144" t="s">
        <v>1247</v>
      </c>
      <c r="B78" s="145"/>
      <c r="C78" s="27" t="s">
        <v>1248</v>
      </c>
      <c r="D78" s="28" t="s">
        <v>1216</v>
      </c>
      <c r="E78" s="29">
        <v>0.1056</v>
      </c>
      <c r="F78" s="29">
        <v>0.15839999999999999</v>
      </c>
      <c r="G78" s="30">
        <v>0.26400000000000001</v>
      </c>
      <c r="H78" s="7"/>
      <c r="I78" s="7"/>
    </row>
    <row r="79" spans="1:9" ht="12" customHeight="1">
      <c r="A79" s="144" t="s">
        <v>1370</v>
      </c>
      <c r="B79" s="145"/>
      <c r="C79" s="27" t="s">
        <v>1371</v>
      </c>
      <c r="D79" s="28" t="s">
        <v>1225</v>
      </c>
      <c r="E79" s="29">
        <v>0.18584000000000001</v>
      </c>
      <c r="F79" s="29">
        <v>0.27876000000000001</v>
      </c>
      <c r="G79" s="30">
        <v>0.46460000000000001</v>
      </c>
      <c r="H79" s="7"/>
      <c r="I79" s="7"/>
    </row>
    <row r="80" spans="1:9" ht="12" customHeight="1">
      <c r="A80" s="144" t="s">
        <v>1270</v>
      </c>
      <c r="B80" s="145"/>
      <c r="C80" s="27" t="s">
        <v>1271</v>
      </c>
      <c r="D80" s="28" t="s">
        <v>1272</v>
      </c>
      <c r="E80" s="29">
        <v>2.3519999999999999</v>
      </c>
      <c r="F80" s="29">
        <v>3.528</v>
      </c>
      <c r="G80" s="30">
        <v>5.88</v>
      </c>
      <c r="H80" s="7"/>
      <c r="I80" s="7"/>
    </row>
    <row r="81" spans="1:9" ht="12" customHeight="1">
      <c r="A81" s="144" t="s">
        <v>1292</v>
      </c>
      <c r="B81" s="145"/>
      <c r="C81" s="27" t="s">
        <v>1293</v>
      </c>
      <c r="D81" s="28" t="s">
        <v>1272</v>
      </c>
      <c r="E81" s="29">
        <v>13.066200000000002</v>
      </c>
      <c r="F81" s="29">
        <v>19.599299999999999</v>
      </c>
      <c r="G81" s="30">
        <v>32.665500000000002</v>
      </c>
      <c r="H81" s="7"/>
      <c r="I81" s="7"/>
    </row>
    <row r="82" spans="1:9" ht="12" customHeight="1">
      <c r="A82" s="144" t="s">
        <v>1415</v>
      </c>
      <c r="B82" s="145"/>
      <c r="C82" s="27" t="s">
        <v>1416</v>
      </c>
      <c r="D82" s="28" t="s">
        <v>1171</v>
      </c>
      <c r="E82" s="29">
        <v>2.9987999999999997E-2</v>
      </c>
      <c r="F82" s="29">
        <v>4.4981999999999994E-2</v>
      </c>
      <c r="G82" s="30">
        <v>7.4969999999999995E-2</v>
      </c>
      <c r="H82" s="7"/>
      <c r="I82" s="7"/>
    </row>
    <row r="83" spans="1:9" ht="12" customHeight="1">
      <c r="A83" s="144" t="s">
        <v>1376</v>
      </c>
      <c r="B83" s="145"/>
      <c r="C83" s="27" t="s">
        <v>1377</v>
      </c>
      <c r="D83" s="28" t="s">
        <v>1171</v>
      </c>
      <c r="E83" s="29">
        <v>2.8132200000000003E-2</v>
      </c>
      <c r="F83" s="29">
        <v>4.2198300000000001E-2</v>
      </c>
      <c r="G83" s="30">
        <v>7.0330500000000004E-2</v>
      </c>
      <c r="H83" s="7"/>
      <c r="I83" s="7"/>
    </row>
    <row r="84" spans="1:9" ht="12" customHeight="1">
      <c r="A84" s="144" t="s">
        <v>1421</v>
      </c>
      <c r="B84" s="145"/>
      <c r="C84" s="27" t="s">
        <v>1422</v>
      </c>
      <c r="D84" s="28" t="s">
        <v>1171</v>
      </c>
      <c r="E84" s="29">
        <v>9.4248000000000005E-3</v>
      </c>
      <c r="F84" s="29">
        <v>1.4137200000000001E-2</v>
      </c>
      <c r="G84" s="30">
        <v>2.3562E-2</v>
      </c>
      <c r="H84" s="7"/>
      <c r="I84" s="7"/>
    </row>
    <row r="85" spans="1:9" ht="12" customHeight="1">
      <c r="A85" s="144" t="s">
        <v>1505</v>
      </c>
      <c r="B85" s="145"/>
      <c r="C85" s="27" t="s">
        <v>1506</v>
      </c>
      <c r="D85" s="28" t="s">
        <v>1171</v>
      </c>
      <c r="E85" s="29">
        <v>3.1248000000000002E-4</v>
      </c>
      <c r="F85" s="29">
        <v>4.6872000000000005E-4</v>
      </c>
      <c r="G85" s="30">
        <v>7.8120000000000012E-4</v>
      </c>
      <c r="H85" s="7"/>
      <c r="I85" s="7"/>
    </row>
    <row r="86" spans="1:9" ht="12" customHeight="1">
      <c r="A86" s="144" t="s">
        <v>1324</v>
      </c>
      <c r="B86" s="145"/>
      <c r="C86" s="27" t="s">
        <v>1325</v>
      </c>
      <c r="D86" s="28" t="s">
        <v>1272</v>
      </c>
      <c r="E86" s="29">
        <v>0.82799999999999996</v>
      </c>
      <c r="F86" s="29">
        <v>1.242</v>
      </c>
      <c r="G86" s="30">
        <v>2.0699999999999998</v>
      </c>
      <c r="H86" s="7"/>
      <c r="I86" s="7"/>
    </row>
    <row r="87" spans="1:9" ht="12" customHeight="1">
      <c r="A87" s="144" t="s">
        <v>1299</v>
      </c>
      <c r="B87" s="145"/>
      <c r="C87" s="27" t="s">
        <v>1300</v>
      </c>
      <c r="D87" s="28" t="s">
        <v>1272</v>
      </c>
      <c r="E87" s="29">
        <v>1.0488</v>
      </c>
      <c r="F87" s="29">
        <v>1.5731999999999999</v>
      </c>
      <c r="G87" s="30">
        <v>2.6219999999999999</v>
      </c>
      <c r="H87" s="7"/>
      <c r="I87" s="7"/>
    </row>
    <row r="88" spans="1:9" ht="12" customHeight="1">
      <c r="A88" s="144" t="s">
        <v>1417</v>
      </c>
      <c r="B88" s="145"/>
      <c r="C88" s="27" t="s">
        <v>1418</v>
      </c>
      <c r="D88" s="28" t="s">
        <v>1272</v>
      </c>
      <c r="E88" s="29">
        <v>6.720000000000001E-2</v>
      </c>
      <c r="F88" s="29">
        <v>0.1008</v>
      </c>
      <c r="G88" s="30">
        <v>0.16800000000000001</v>
      </c>
      <c r="H88" s="7"/>
      <c r="I88" s="7"/>
    </row>
    <row r="89" spans="1:9" ht="12" customHeight="1">
      <c r="A89" s="144" t="s">
        <v>1320</v>
      </c>
      <c r="B89" s="145"/>
      <c r="C89" s="27" t="s">
        <v>1321</v>
      </c>
      <c r="D89" s="28" t="s">
        <v>72</v>
      </c>
      <c r="E89" s="29">
        <v>0.68400000000000005</v>
      </c>
      <c r="F89" s="29">
        <v>1.026</v>
      </c>
      <c r="G89" s="30">
        <v>1.71</v>
      </c>
      <c r="H89" s="7"/>
      <c r="I89" s="7"/>
    </row>
    <row r="90" spans="1:9" ht="12" customHeight="1">
      <c r="A90" s="144" t="s">
        <v>1278</v>
      </c>
      <c r="B90" s="145"/>
      <c r="C90" s="27" t="s">
        <v>1279</v>
      </c>
      <c r="D90" s="28" t="s">
        <v>17</v>
      </c>
      <c r="E90" s="29">
        <v>0.14706</v>
      </c>
      <c r="F90" s="29">
        <v>0.22058999999999998</v>
      </c>
      <c r="G90" s="30">
        <v>0.36764999999999998</v>
      </c>
      <c r="H90" s="7"/>
      <c r="I90" s="7"/>
    </row>
    <row r="91" spans="1:9" ht="12" customHeight="1">
      <c r="A91" s="144" t="s">
        <v>1326</v>
      </c>
      <c r="B91" s="145"/>
      <c r="C91" s="27" t="s">
        <v>1327</v>
      </c>
      <c r="D91" s="28" t="s">
        <v>72</v>
      </c>
      <c r="E91" s="29">
        <v>0.52325999999999995</v>
      </c>
      <c r="F91" s="29">
        <v>0.78488999999999987</v>
      </c>
      <c r="G91" s="30">
        <v>1.3081499999999999</v>
      </c>
      <c r="H91" s="7"/>
      <c r="I91" s="7"/>
    </row>
    <row r="92" spans="1:9" ht="12" customHeight="1">
      <c r="A92" s="144" t="s">
        <v>1473</v>
      </c>
      <c r="B92" s="145"/>
      <c r="C92" s="27" t="s">
        <v>1474</v>
      </c>
      <c r="D92" s="28" t="s">
        <v>72</v>
      </c>
      <c r="E92" s="29">
        <v>3.5999999999999997E-2</v>
      </c>
      <c r="F92" s="29">
        <v>5.3999999999999992E-2</v>
      </c>
      <c r="G92" s="30">
        <v>0.09</v>
      </c>
      <c r="H92" s="7"/>
      <c r="I92" s="7"/>
    </row>
    <row r="93" spans="1:9" ht="12" customHeight="1">
      <c r="A93" s="144" t="s">
        <v>1387</v>
      </c>
      <c r="B93" s="145"/>
      <c r="C93" s="27" t="s">
        <v>1388</v>
      </c>
      <c r="D93" s="28" t="s">
        <v>72</v>
      </c>
      <c r="E93" s="29">
        <v>7.1999999999999995E-2</v>
      </c>
      <c r="F93" s="29">
        <v>0.10799999999999998</v>
      </c>
      <c r="G93" s="30">
        <v>0.18</v>
      </c>
      <c r="H93" s="7"/>
      <c r="I93" s="7"/>
    </row>
    <row r="94" spans="1:9" ht="12" customHeight="1">
      <c r="A94" s="144" t="s">
        <v>1391</v>
      </c>
      <c r="B94" s="145"/>
      <c r="C94" s="27" t="s">
        <v>1392</v>
      </c>
      <c r="D94" s="28" t="s">
        <v>1272</v>
      </c>
      <c r="E94" s="29">
        <v>9.9900000000000003E-2</v>
      </c>
      <c r="F94" s="29">
        <v>0.14984999999999998</v>
      </c>
      <c r="G94" s="30">
        <v>0.24974999999999997</v>
      </c>
      <c r="H94" s="7"/>
      <c r="I94" s="7"/>
    </row>
    <row r="95" spans="1:9" ht="12" customHeight="1">
      <c r="A95" s="144" t="s">
        <v>1449</v>
      </c>
      <c r="B95" s="145"/>
      <c r="C95" s="27" t="s">
        <v>1450</v>
      </c>
      <c r="D95" s="28" t="s">
        <v>1225</v>
      </c>
      <c r="E95" s="29">
        <v>4.6440000000000002E-2</v>
      </c>
      <c r="F95" s="29">
        <v>6.966E-2</v>
      </c>
      <c r="G95" s="30">
        <v>0.11610000000000001</v>
      </c>
      <c r="H95" s="7"/>
      <c r="I95" s="7"/>
    </row>
    <row r="96" spans="1:9" ht="12" customHeight="1">
      <c r="A96" s="144" t="s">
        <v>1441</v>
      </c>
      <c r="B96" s="145"/>
      <c r="C96" s="27" t="s">
        <v>1442</v>
      </c>
      <c r="D96" s="28" t="s">
        <v>72</v>
      </c>
      <c r="E96" s="29">
        <v>0.24000000000000005</v>
      </c>
      <c r="F96" s="29">
        <v>0.3600000000000001</v>
      </c>
      <c r="G96" s="30">
        <v>0.60000000000000009</v>
      </c>
      <c r="H96" s="7"/>
      <c r="I96" s="7"/>
    </row>
    <row r="97" spans="1:9" ht="12" customHeight="1">
      <c r="A97" s="144" t="s">
        <v>1181</v>
      </c>
      <c r="B97" s="145"/>
      <c r="C97" s="27" t="s">
        <v>1182</v>
      </c>
      <c r="D97" s="28" t="s">
        <v>72</v>
      </c>
      <c r="E97" s="29">
        <v>2.448</v>
      </c>
      <c r="F97" s="29">
        <v>3.6719999999999997</v>
      </c>
      <c r="G97" s="30">
        <v>6.1199999999999992</v>
      </c>
      <c r="H97" s="7"/>
      <c r="I97" s="7"/>
    </row>
    <row r="98" spans="1:9" ht="12" customHeight="1">
      <c r="A98" s="144" t="s">
        <v>87</v>
      </c>
      <c r="B98" s="145"/>
      <c r="C98" s="27" t="s">
        <v>88</v>
      </c>
      <c r="D98" s="28" t="s">
        <v>22</v>
      </c>
      <c r="E98" s="29">
        <v>0.9</v>
      </c>
      <c r="F98" s="29">
        <v>2.1</v>
      </c>
      <c r="G98" s="30">
        <v>3</v>
      </c>
      <c r="H98" s="7"/>
      <c r="I98" s="7"/>
    </row>
    <row r="99" spans="1:9" ht="12" customHeight="1">
      <c r="A99" s="144" t="s">
        <v>77</v>
      </c>
      <c r="B99" s="145"/>
      <c r="C99" s="27" t="s">
        <v>78</v>
      </c>
      <c r="D99" s="28" t="s">
        <v>22</v>
      </c>
      <c r="E99" s="29">
        <v>0.9</v>
      </c>
      <c r="F99" s="29">
        <v>2.1</v>
      </c>
      <c r="G99" s="30">
        <v>3</v>
      </c>
      <c r="H99" s="7"/>
      <c r="I99" s="7"/>
    </row>
    <row r="100" spans="1:9" ht="12" customHeight="1">
      <c r="A100" s="144" t="s">
        <v>118</v>
      </c>
      <c r="B100" s="145"/>
      <c r="C100" s="27" t="s">
        <v>119</v>
      </c>
      <c r="D100" s="28" t="s">
        <v>22</v>
      </c>
      <c r="E100" s="29">
        <v>1.2</v>
      </c>
      <c r="F100" s="29">
        <v>2.8</v>
      </c>
      <c r="G100" s="30">
        <v>4</v>
      </c>
      <c r="H100" s="7"/>
      <c r="I100" s="7"/>
    </row>
    <row r="101" spans="1:9" ht="12" customHeight="1">
      <c r="A101" s="144" t="s">
        <v>89</v>
      </c>
      <c r="B101" s="145"/>
      <c r="C101" s="27" t="s">
        <v>90</v>
      </c>
      <c r="D101" s="28" t="s">
        <v>22</v>
      </c>
      <c r="E101" s="29">
        <v>1.8</v>
      </c>
      <c r="F101" s="29">
        <v>4.2</v>
      </c>
      <c r="G101" s="30">
        <v>6</v>
      </c>
      <c r="H101" s="7"/>
      <c r="I101" s="7"/>
    </row>
    <row r="102" spans="1:9" ht="12" customHeight="1">
      <c r="A102" s="144" t="s">
        <v>100</v>
      </c>
      <c r="B102" s="145"/>
      <c r="C102" s="27" t="s">
        <v>101</v>
      </c>
      <c r="D102" s="28" t="s">
        <v>22</v>
      </c>
      <c r="E102" s="29">
        <v>0.9</v>
      </c>
      <c r="F102" s="29">
        <v>2.1</v>
      </c>
      <c r="G102" s="30">
        <v>3</v>
      </c>
      <c r="H102" s="7"/>
      <c r="I102" s="7"/>
    </row>
    <row r="103" spans="1:9" ht="12" customHeight="1">
      <c r="A103" s="144" t="s">
        <v>45</v>
      </c>
      <c r="B103" s="145"/>
      <c r="C103" s="27" t="s">
        <v>46</v>
      </c>
      <c r="D103" s="28" t="s">
        <v>22</v>
      </c>
      <c r="E103" s="29">
        <v>0.6</v>
      </c>
      <c r="F103" s="29">
        <v>1.4</v>
      </c>
      <c r="G103" s="30">
        <v>2</v>
      </c>
      <c r="H103" s="7"/>
      <c r="I103" s="7"/>
    </row>
    <row r="104" spans="1:9" ht="12" customHeight="1">
      <c r="A104" s="144" t="s">
        <v>1209</v>
      </c>
      <c r="B104" s="145"/>
      <c r="C104" s="27" t="s">
        <v>50</v>
      </c>
      <c r="D104" s="28" t="s">
        <v>22</v>
      </c>
      <c r="E104" s="29">
        <v>0.6</v>
      </c>
      <c r="F104" s="29">
        <v>1.4</v>
      </c>
      <c r="G104" s="30">
        <v>2</v>
      </c>
      <c r="H104" s="7"/>
      <c r="I104" s="7"/>
    </row>
    <row r="105" spans="1:9" ht="27.95" customHeight="1">
      <c r="A105" s="144" t="s">
        <v>1487</v>
      </c>
      <c r="B105" s="145"/>
      <c r="C105" s="27" t="s">
        <v>1488</v>
      </c>
      <c r="D105" s="28" t="s">
        <v>1489</v>
      </c>
      <c r="E105" s="29">
        <v>1.7000000000000002</v>
      </c>
      <c r="F105" s="29">
        <v>3.3</v>
      </c>
      <c r="G105" s="30">
        <v>5</v>
      </c>
      <c r="H105" s="7"/>
      <c r="I105" s="7"/>
    </row>
    <row r="106" spans="1:9" ht="12" customHeight="1">
      <c r="A106" s="144" t="s">
        <v>1463</v>
      </c>
      <c r="B106" s="145"/>
      <c r="C106" s="27" t="s">
        <v>1464</v>
      </c>
      <c r="D106" s="28" t="s">
        <v>214</v>
      </c>
      <c r="E106" s="29">
        <v>3.0587760000000006E-2</v>
      </c>
      <c r="F106" s="29">
        <v>4.5881640000000008E-2</v>
      </c>
      <c r="G106" s="30">
        <v>7.6469400000000021E-2</v>
      </c>
      <c r="H106" s="7"/>
      <c r="I106" s="7"/>
    </row>
    <row r="107" spans="1:9" ht="12" customHeight="1">
      <c r="A107" s="144" t="s">
        <v>1511</v>
      </c>
      <c r="B107" s="145"/>
      <c r="C107" s="27" t="s">
        <v>1512</v>
      </c>
      <c r="D107" s="28" t="s">
        <v>214</v>
      </c>
      <c r="E107" s="29">
        <v>2.9988000000000003E-3</v>
      </c>
      <c r="F107" s="29">
        <v>4.4981999999999999E-3</v>
      </c>
      <c r="G107" s="30">
        <v>7.4970000000000002E-3</v>
      </c>
      <c r="H107" s="7"/>
      <c r="I107" s="7"/>
    </row>
    <row r="108" spans="1:9" ht="12" customHeight="1">
      <c r="A108" s="144" t="s">
        <v>1509</v>
      </c>
      <c r="B108" s="145"/>
      <c r="C108" s="27" t="s">
        <v>1510</v>
      </c>
      <c r="D108" s="28" t="s">
        <v>214</v>
      </c>
      <c r="E108" s="29">
        <v>2.9988000000000003E-3</v>
      </c>
      <c r="F108" s="29">
        <v>4.4981999999999999E-3</v>
      </c>
      <c r="G108" s="30">
        <v>7.4970000000000002E-3</v>
      </c>
      <c r="H108" s="7"/>
      <c r="I108" s="7"/>
    </row>
    <row r="109" spans="1:9" ht="12" customHeight="1">
      <c r="A109" s="144" t="s">
        <v>1507</v>
      </c>
      <c r="B109" s="145"/>
      <c r="C109" s="27" t="s">
        <v>1508</v>
      </c>
      <c r="D109" s="28" t="s">
        <v>214</v>
      </c>
      <c r="E109" s="29">
        <v>4.1399999999999996E-3</v>
      </c>
      <c r="F109" s="29">
        <v>6.2100000000000002E-3</v>
      </c>
      <c r="G109" s="30">
        <v>1.035E-2</v>
      </c>
      <c r="H109" s="7"/>
      <c r="I109" s="7"/>
    </row>
    <row r="110" spans="1:9" ht="12" customHeight="1">
      <c r="A110" s="144" t="s">
        <v>1477</v>
      </c>
      <c r="B110" s="145"/>
      <c r="C110" s="27" t="s">
        <v>1478</v>
      </c>
      <c r="D110" s="28" t="s">
        <v>214</v>
      </c>
      <c r="E110" s="29">
        <v>1.6320000000000001E-2</v>
      </c>
      <c r="F110" s="29">
        <v>2.4480000000000005E-2</v>
      </c>
      <c r="G110" s="30">
        <v>4.0800000000000003E-2</v>
      </c>
      <c r="H110" s="7"/>
      <c r="I110" s="7"/>
    </row>
    <row r="111" spans="1:9" ht="12" customHeight="1">
      <c r="A111" s="144" t="s">
        <v>1479</v>
      </c>
      <c r="B111" s="145"/>
      <c r="C111" s="27" t="s">
        <v>1480</v>
      </c>
      <c r="D111" s="28" t="s">
        <v>214</v>
      </c>
      <c r="E111" s="29">
        <v>1.6320000000000001E-2</v>
      </c>
      <c r="F111" s="29">
        <v>2.4480000000000005E-2</v>
      </c>
      <c r="G111" s="30">
        <v>4.0800000000000003E-2</v>
      </c>
      <c r="H111" s="7"/>
      <c r="I111" s="7"/>
    </row>
    <row r="112" spans="1:9" ht="12" customHeight="1">
      <c r="A112" s="144" t="s">
        <v>1305</v>
      </c>
      <c r="B112" s="145"/>
      <c r="C112" s="27" t="s">
        <v>1306</v>
      </c>
      <c r="D112" s="28" t="s">
        <v>1225</v>
      </c>
      <c r="E112" s="29">
        <v>0.51359999999999995</v>
      </c>
      <c r="F112" s="29">
        <v>0.77040000000000008</v>
      </c>
      <c r="G112" s="30">
        <v>1.284</v>
      </c>
      <c r="H112" s="7"/>
      <c r="I112" s="7"/>
    </row>
    <row r="113" spans="1:9" ht="12" customHeight="1">
      <c r="A113" s="144" t="s">
        <v>1223</v>
      </c>
      <c r="B113" s="145"/>
      <c r="C113" s="27" t="s">
        <v>1224</v>
      </c>
      <c r="D113" s="28" t="s">
        <v>1225</v>
      </c>
      <c r="E113" s="29">
        <v>0.96</v>
      </c>
      <c r="F113" s="29">
        <v>1.44</v>
      </c>
      <c r="G113" s="30">
        <v>2.4</v>
      </c>
      <c r="H113" s="7"/>
      <c r="I113" s="7"/>
    </row>
    <row r="114" spans="1:9" ht="12" customHeight="1">
      <c r="A114" s="144" t="s">
        <v>1401</v>
      </c>
      <c r="B114" s="145"/>
      <c r="C114" s="27" t="s">
        <v>1402</v>
      </c>
      <c r="D114" s="28" t="s">
        <v>37</v>
      </c>
      <c r="E114" s="29">
        <v>0.30970365999999999</v>
      </c>
      <c r="F114" s="29">
        <v>1.2011999999999999E-3</v>
      </c>
      <c r="G114" s="30">
        <v>0.31090486000000001</v>
      </c>
      <c r="H114" s="7"/>
      <c r="I114" s="7"/>
    </row>
    <row r="115" spans="1:9" ht="12" customHeight="1">
      <c r="A115" s="144" t="s">
        <v>1134</v>
      </c>
      <c r="B115" s="145"/>
      <c r="C115" s="27" t="s">
        <v>1135</v>
      </c>
      <c r="D115" s="28" t="s">
        <v>1136</v>
      </c>
      <c r="E115" s="29">
        <v>9.9023430000000001</v>
      </c>
      <c r="F115" s="29">
        <v>19.807657000000003</v>
      </c>
      <c r="G115" s="30">
        <v>29.71</v>
      </c>
      <c r="H115" s="7"/>
      <c r="I115" s="7"/>
    </row>
    <row r="116" spans="1:9" ht="12" customHeight="1">
      <c r="A116" s="144" t="s">
        <v>42</v>
      </c>
      <c r="B116" s="145"/>
      <c r="C116" s="27" t="s">
        <v>43</v>
      </c>
      <c r="D116" s="28" t="s">
        <v>37</v>
      </c>
      <c r="E116" s="29">
        <v>0.9</v>
      </c>
      <c r="F116" s="29">
        <v>2.1</v>
      </c>
      <c r="G116" s="30">
        <v>3</v>
      </c>
      <c r="H116" s="7"/>
      <c r="I116" s="7"/>
    </row>
    <row r="117" spans="1:9" ht="12" customHeight="1">
      <c r="A117" s="144" t="s">
        <v>1187</v>
      </c>
      <c r="B117" s="145"/>
      <c r="C117" s="27" t="s">
        <v>1188</v>
      </c>
      <c r="D117" s="28" t="s">
        <v>37</v>
      </c>
      <c r="E117" s="29">
        <v>3.5242141999999999</v>
      </c>
      <c r="F117" s="29">
        <v>6.4399698000000001</v>
      </c>
      <c r="G117" s="30">
        <v>9.9641839999999995</v>
      </c>
      <c r="H117" s="7"/>
      <c r="I117" s="7"/>
    </row>
    <row r="118" spans="1:9" ht="12" customHeight="1">
      <c r="A118" s="144" t="s">
        <v>1288</v>
      </c>
      <c r="B118" s="145"/>
      <c r="C118" s="27" t="s">
        <v>1289</v>
      </c>
      <c r="D118" s="28" t="s">
        <v>37</v>
      </c>
      <c r="E118" s="29">
        <v>5.7</v>
      </c>
      <c r="F118" s="29">
        <v>13.3</v>
      </c>
      <c r="G118" s="30">
        <v>19</v>
      </c>
      <c r="H118" s="7"/>
      <c r="I118" s="7"/>
    </row>
    <row r="119" spans="1:9" ht="20.100000000000001" customHeight="1">
      <c r="A119" s="144" t="s">
        <v>1309</v>
      </c>
      <c r="B119" s="145"/>
      <c r="C119" s="27" t="s">
        <v>1310</v>
      </c>
      <c r="D119" s="28" t="s">
        <v>179</v>
      </c>
      <c r="E119" s="29">
        <v>0.14264600000000002</v>
      </c>
      <c r="F119" s="31"/>
      <c r="G119" s="30">
        <v>0.14264600000000002</v>
      </c>
      <c r="H119" s="7"/>
      <c r="I119" s="7"/>
    </row>
    <row r="120" spans="1:9" ht="12" customHeight="1">
      <c r="A120" s="144" t="s">
        <v>1266</v>
      </c>
      <c r="B120" s="145"/>
      <c r="C120" s="27" t="s">
        <v>1267</v>
      </c>
      <c r="D120" s="28" t="s">
        <v>37</v>
      </c>
      <c r="E120" s="29">
        <v>9</v>
      </c>
      <c r="F120" s="31"/>
      <c r="G120" s="30">
        <v>9</v>
      </c>
      <c r="H120" s="7"/>
      <c r="I120" s="7"/>
    </row>
    <row r="121" spans="1:9" ht="12" customHeight="1">
      <c r="A121" s="144" t="s">
        <v>91</v>
      </c>
      <c r="B121" s="145"/>
      <c r="C121" s="27" t="s">
        <v>92</v>
      </c>
      <c r="D121" s="28" t="s">
        <v>30</v>
      </c>
      <c r="E121" s="29">
        <v>0.9</v>
      </c>
      <c r="F121" s="29">
        <v>2.1</v>
      </c>
      <c r="G121" s="30">
        <v>3</v>
      </c>
      <c r="H121" s="7"/>
      <c r="I121" s="7"/>
    </row>
    <row r="122" spans="1:9" ht="12" customHeight="1">
      <c r="A122" s="144" t="s">
        <v>1318</v>
      </c>
      <c r="B122" s="145"/>
      <c r="C122" s="27" t="s">
        <v>1319</v>
      </c>
      <c r="D122" s="28" t="s">
        <v>37</v>
      </c>
      <c r="E122" s="29">
        <v>5.1928500000000002E-2</v>
      </c>
      <c r="F122" s="29">
        <v>9.489149999999999E-2</v>
      </c>
      <c r="G122" s="30">
        <v>0.14682000000000001</v>
      </c>
      <c r="H122" s="7"/>
      <c r="I122" s="7"/>
    </row>
    <row r="123" spans="1:9" ht="12" customHeight="1">
      <c r="A123" s="144" t="s">
        <v>460</v>
      </c>
      <c r="B123" s="145"/>
      <c r="C123" s="27" t="s">
        <v>461</v>
      </c>
      <c r="D123" s="28" t="s">
        <v>214</v>
      </c>
      <c r="E123" s="29">
        <v>18.16</v>
      </c>
      <c r="F123" s="29">
        <v>1.2</v>
      </c>
      <c r="G123" s="30">
        <v>19.36</v>
      </c>
      <c r="H123" s="7"/>
      <c r="I123" s="7"/>
    </row>
    <row r="124" spans="1:9" ht="12" customHeight="1">
      <c r="A124" s="144" t="s">
        <v>462</v>
      </c>
      <c r="B124" s="145"/>
      <c r="C124" s="27" t="s">
        <v>463</v>
      </c>
      <c r="D124" s="28" t="s">
        <v>214</v>
      </c>
      <c r="E124" s="29">
        <v>18.16</v>
      </c>
      <c r="F124" s="29">
        <v>1.2</v>
      </c>
      <c r="G124" s="30">
        <v>19.36</v>
      </c>
      <c r="H124" s="7"/>
      <c r="I124" s="7"/>
    </row>
    <row r="125" spans="1:9" ht="12" customHeight="1">
      <c r="A125" s="144" t="s">
        <v>1380</v>
      </c>
      <c r="B125" s="145"/>
      <c r="C125" s="27" t="s">
        <v>1381</v>
      </c>
      <c r="D125" s="28" t="s">
        <v>1382</v>
      </c>
      <c r="E125" s="29">
        <v>2.52E-2</v>
      </c>
      <c r="F125" s="29">
        <v>3.78E-2</v>
      </c>
      <c r="G125" s="30">
        <v>6.3E-2</v>
      </c>
      <c r="H125" s="7"/>
      <c r="I125" s="7"/>
    </row>
    <row r="126" spans="1:9" ht="12" customHeight="1">
      <c r="A126" s="144" t="s">
        <v>464</v>
      </c>
      <c r="B126" s="145"/>
      <c r="C126" s="27" t="s">
        <v>465</v>
      </c>
      <c r="D126" s="28" t="s">
        <v>214</v>
      </c>
      <c r="E126" s="29">
        <v>42.896000000000001</v>
      </c>
      <c r="F126" s="31"/>
      <c r="G126" s="30">
        <v>42.896000000000001</v>
      </c>
      <c r="H126" s="7"/>
      <c r="I126" s="7"/>
    </row>
    <row r="127" spans="1:9" ht="12" customHeight="1">
      <c r="A127" s="144" t="s">
        <v>1138</v>
      </c>
      <c r="B127" s="145"/>
      <c r="C127" s="27" t="s">
        <v>1139</v>
      </c>
      <c r="D127" s="28" t="s">
        <v>1128</v>
      </c>
      <c r="E127" s="29">
        <v>28.587160875000006</v>
      </c>
      <c r="F127" s="31"/>
      <c r="G127" s="30">
        <v>28.587160875000006</v>
      </c>
      <c r="H127" s="7"/>
      <c r="I127" s="7"/>
    </row>
    <row r="128" spans="1:9" ht="12" customHeight="1">
      <c r="A128" s="144" t="s">
        <v>1290</v>
      </c>
      <c r="B128" s="145"/>
      <c r="C128" s="27" t="s">
        <v>1291</v>
      </c>
      <c r="D128" s="28" t="s">
        <v>1191</v>
      </c>
      <c r="E128" s="29">
        <v>35.233240000000002</v>
      </c>
      <c r="F128" s="31"/>
      <c r="G128" s="30">
        <v>35.233240000000002</v>
      </c>
      <c r="H128" s="7"/>
      <c r="I128" s="7"/>
    </row>
    <row r="129" spans="1:9" ht="20.100000000000001" customHeight="1">
      <c r="A129" s="144" t="s">
        <v>1245</v>
      </c>
      <c r="B129" s="145"/>
      <c r="C129" s="27" t="s">
        <v>1246</v>
      </c>
      <c r="D129" s="28" t="s">
        <v>37</v>
      </c>
      <c r="E129" s="29">
        <v>4.4000000000000004</v>
      </c>
      <c r="F129" s="29">
        <v>6.6</v>
      </c>
      <c r="G129" s="30">
        <v>11</v>
      </c>
      <c r="H129" s="7"/>
      <c r="I129" s="7"/>
    </row>
    <row r="130" spans="1:9" ht="20.100000000000001" customHeight="1">
      <c r="A130" s="144" t="s">
        <v>1262</v>
      </c>
      <c r="B130" s="145"/>
      <c r="C130" s="27" t="s">
        <v>1263</v>
      </c>
      <c r="D130" s="28" t="s">
        <v>37</v>
      </c>
      <c r="E130" s="29">
        <v>2.4</v>
      </c>
      <c r="F130" s="29">
        <v>3.6</v>
      </c>
      <c r="G130" s="30">
        <v>6</v>
      </c>
      <c r="H130" s="7"/>
      <c r="I130" s="7"/>
    </row>
    <row r="131" spans="1:9" ht="12" customHeight="1">
      <c r="A131" s="144" t="s">
        <v>1251</v>
      </c>
      <c r="B131" s="145"/>
      <c r="C131" s="27" t="s">
        <v>1252</v>
      </c>
      <c r="D131" s="28" t="s">
        <v>37</v>
      </c>
      <c r="E131" s="29">
        <v>0.9</v>
      </c>
      <c r="F131" s="29">
        <v>2.1</v>
      </c>
      <c r="G131" s="30">
        <v>3</v>
      </c>
      <c r="H131" s="7"/>
      <c r="I131" s="7"/>
    </row>
    <row r="132" spans="1:9" ht="12" customHeight="1">
      <c r="A132" s="144" t="s">
        <v>1453</v>
      </c>
      <c r="B132" s="145"/>
      <c r="C132" s="27" t="s">
        <v>1454</v>
      </c>
      <c r="D132" s="28" t="s">
        <v>1455</v>
      </c>
      <c r="E132" s="29">
        <v>2.76952E-2</v>
      </c>
      <c r="F132" s="29">
        <v>5.0608800000000002E-2</v>
      </c>
      <c r="G132" s="30">
        <v>7.8303999999999999E-2</v>
      </c>
      <c r="H132" s="7"/>
      <c r="I132" s="7"/>
    </row>
    <row r="133" spans="1:9" ht="12" customHeight="1">
      <c r="A133" s="144" t="s">
        <v>1207</v>
      </c>
      <c r="B133" s="145"/>
      <c r="C133" s="27" t="s">
        <v>1208</v>
      </c>
      <c r="D133" s="28" t="s">
        <v>37</v>
      </c>
      <c r="E133" s="29">
        <v>3.6</v>
      </c>
      <c r="F133" s="29">
        <v>8.4</v>
      </c>
      <c r="G133" s="30">
        <v>12</v>
      </c>
      <c r="H133" s="7"/>
      <c r="I133" s="7"/>
    </row>
    <row r="134" spans="1:9" ht="12" customHeight="1">
      <c r="A134" s="144" t="s">
        <v>1160</v>
      </c>
      <c r="B134" s="145"/>
      <c r="C134" s="27" t="s">
        <v>1161</v>
      </c>
      <c r="D134" s="28" t="s">
        <v>37</v>
      </c>
      <c r="E134" s="29">
        <v>2.7</v>
      </c>
      <c r="F134" s="29">
        <v>6.3</v>
      </c>
      <c r="G134" s="30">
        <v>9</v>
      </c>
      <c r="H134" s="7"/>
      <c r="I134" s="7"/>
    </row>
    <row r="135" spans="1:9" ht="12" customHeight="1">
      <c r="A135" s="144" t="s">
        <v>1192</v>
      </c>
      <c r="B135" s="145"/>
      <c r="C135" s="27" t="s">
        <v>1193</v>
      </c>
      <c r="D135" s="28" t="s">
        <v>37</v>
      </c>
      <c r="E135" s="29">
        <v>1.8</v>
      </c>
      <c r="F135" s="29">
        <v>4.2</v>
      </c>
      <c r="G135" s="30">
        <v>6</v>
      </c>
      <c r="H135" s="7"/>
      <c r="I135" s="7"/>
    </row>
    <row r="136" spans="1:9" ht="12" customHeight="1">
      <c r="A136" s="144" t="s">
        <v>1217</v>
      </c>
      <c r="B136" s="145"/>
      <c r="C136" s="27" t="s">
        <v>1218</v>
      </c>
      <c r="D136" s="28" t="s">
        <v>37</v>
      </c>
      <c r="E136" s="29">
        <v>0.9</v>
      </c>
      <c r="F136" s="29">
        <v>2.1</v>
      </c>
      <c r="G136" s="30">
        <v>3</v>
      </c>
      <c r="H136" s="7"/>
      <c r="I136" s="7"/>
    </row>
    <row r="137" spans="1:9" ht="12" customHeight="1">
      <c r="A137" s="144" t="s">
        <v>1257</v>
      </c>
      <c r="B137" s="145"/>
      <c r="C137" s="27" t="s">
        <v>1258</v>
      </c>
      <c r="D137" s="28" t="s">
        <v>37</v>
      </c>
      <c r="E137" s="29">
        <v>2.7557709999999997</v>
      </c>
      <c r="F137" s="29">
        <v>5.0358090000000004</v>
      </c>
      <c r="G137" s="30">
        <v>7.7915799999999997</v>
      </c>
      <c r="H137" s="7"/>
      <c r="I137" s="7"/>
    </row>
    <row r="138" spans="1:9" ht="12" customHeight="1">
      <c r="A138" s="144" t="s">
        <v>1126</v>
      </c>
      <c r="B138" s="145"/>
      <c r="C138" s="27" t="s">
        <v>1127</v>
      </c>
      <c r="D138" s="28" t="s">
        <v>1128</v>
      </c>
      <c r="E138" s="29">
        <v>17.486999999999998</v>
      </c>
      <c r="F138" s="29">
        <v>31.953000000000003</v>
      </c>
      <c r="G138" s="30">
        <v>49.44</v>
      </c>
      <c r="H138" s="7"/>
      <c r="I138" s="7"/>
    </row>
    <row r="139" spans="1:9" ht="20.100000000000001" customHeight="1">
      <c r="A139" s="144" t="s">
        <v>1121</v>
      </c>
      <c r="B139" s="145"/>
      <c r="C139" s="27" t="s">
        <v>1122</v>
      </c>
      <c r="D139" s="28" t="s">
        <v>37</v>
      </c>
      <c r="E139" s="29">
        <v>0.4</v>
      </c>
      <c r="F139" s="29">
        <v>0.6</v>
      </c>
      <c r="G139" s="30">
        <v>1</v>
      </c>
      <c r="H139" s="7"/>
      <c r="I139" s="7"/>
    </row>
    <row r="140" spans="1:9" ht="12" customHeight="1">
      <c r="A140" s="144" t="s">
        <v>1241</v>
      </c>
      <c r="B140" s="145"/>
      <c r="C140" s="27" t="s">
        <v>1242</v>
      </c>
      <c r="D140" s="28" t="s">
        <v>37</v>
      </c>
      <c r="E140" s="29">
        <v>0.9</v>
      </c>
      <c r="F140" s="29">
        <v>2.1</v>
      </c>
      <c r="G140" s="30">
        <v>3</v>
      </c>
      <c r="H140" s="7"/>
      <c r="I140" s="7"/>
    </row>
    <row r="141" spans="1:9" ht="12" customHeight="1">
      <c r="A141" s="144" t="s">
        <v>1458</v>
      </c>
      <c r="B141" s="145"/>
      <c r="C141" s="27" t="s">
        <v>1459</v>
      </c>
      <c r="D141" s="28" t="s">
        <v>1460</v>
      </c>
      <c r="E141" s="29">
        <v>0.43270500000000001</v>
      </c>
      <c r="F141" s="31"/>
      <c r="G141" s="30">
        <v>0.43270500000000001</v>
      </c>
      <c r="H141" s="7"/>
      <c r="I141" s="7"/>
    </row>
    <row r="142" spans="1:9" ht="20.100000000000001" customHeight="1">
      <c r="A142" s="144" t="s">
        <v>1374</v>
      </c>
      <c r="B142" s="145"/>
      <c r="C142" s="27" t="s">
        <v>1375</v>
      </c>
      <c r="D142" s="28" t="s">
        <v>37</v>
      </c>
      <c r="E142" s="29">
        <v>2.9972428000000002E-2</v>
      </c>
      <c r="F142" s="29">
        <v>6.3645600000000009E-3</v>
      </c>
      <c r="G142" s="30">
        <v>3.6336988000000001E-2</v>
      </c>
      <c r="H142" s="7"/>
      <c r="I142" s="7"/>
    </row>
    <row r="143" spans="1:9" ht="12" customHeight="1">
      <c r="A143" s="144" t="s">
        <v>1275</v>
      </c>
      <c r="B143" s="145"/>
      <c r="C143" s="27" t="s">
        <v>1276</v>
      </c>
      <c r="D143" s="28" t="s">
        <v>30</v>
      </c>
      <c r="E143" s="29">
        <v>0.9</v>
      </c>
      <c r="F143" s="29">
        <v>2.1</v>
      </c>
      <c r="G143" s="30">
        <v>3</v>
      </c>
      <c r="H143" s="7"/>
      <c r="I143" s="7"/>
    </row>
    <row r="144" spans="1:9" ht="27.95" customHeight="1">
      <c r="A144" s="144" t="s">
        <v>1142</v>
      </c>
      <c r="B144" s="145"/>
      <c r="C144" s="27" t="s">
        <v>1143</v>
      </c>
      <c r="D144" s="28" t="s">
        <v>37</v>
      </c>
      <c r="E144" s="29">
        <v>9</v>
      </c>
      <c r="F144" s="31"/>
      <c r="G144" s="30">
        <v>9</v>
      </c>
      <c r="H144" s="7"/>
      <c r="I144" s="7"/>
    </row>
    <row r="145" spans="1:9" ht="12" customHeight="1">
      <c r="A145" s="144" t="s">
        <v>1447</v>
      </c>
      <c r="B145" s="145"/>
      <c r="C145" s="27" t="s">
        <v>1448</v>
      </c>
      <c r="D145" s="28" t="s">
        <v>1128</v>
      </c>
      <c r="E145" s="29">
        <v>1.4459040000000001E-2</v>
      </c>
      <c r="F145" s="29">
        <v>2.1688559999999999E-2</v>
      </c>
      <c r="G145" s="30">
        <v>3.6147600000000002E-2</v>
      </c>
      <c r="H145" s="7"/>
      <c r="I145" s="7"/>
    </row>
    <row r="146" spans="1:9" ht="12" customHeight="1">
      <c r="A146" s="144" t="s">
        <v>1307</v>
      </c>
      <c r="B146" s="145"/>
      <c r="C146" s="27" t="s">
        <v>1308</v>
      </c>
      <c r="D146" s="28" t="s">
        <v>1298</v>
      </c>
      <c r="E146" s="29">
        <v>1.3517184</v>
      </c>
      <c r="F146" s="29">
        <v>2.0275776000000003</v>
      </c>
      <c r="G146" s="30">
        <v>3.3792960000000001</v>
      </c>
      <c r="H146" s="7"/>
      <c r="I146" s="7"/>
    </row>
    <row r="147" spans="1:9" ht="12" customHeight="1">
      <c r="A147" s="144" t="s">
        <v>1483</v>
      </c>
      <c r="B147" s="145"/>
      <c r="C147" s="27" t="s">
        <v>1484</v>
      </c>
      <c r="D147" s="28" t="s">
        <v>1298</v>
      </c>
      <c r="E147" s="29">
        <v>1.5104000000000001E-2</v>
      </c>
      <c r="F147" s="29">
        <v>2.2655999999999999E-2</v>
      </c>
      <c r="G147" s="30">
        <v>3.7760000000000002E-2</v>
      </c>
      <c r="H147" s="7"/>
      <c r="I147" s="7"/>
    </row>
    <row r="148" spans="1:9" ht="12" customHeight="1">
      <c r="A148" s="144" t="s">
        <v>1311</v>
      </c>
      <c r="B148" s="145"/>
      <c r="C148" s="27" t="s">
        <v>1312</v>
      </c>
      <c r="D148" s="28" t="s">
        <v>1128</v>
      </c>
      <c r="E148" s="29">
        <v>0.78129912999999995</v>
      </c>
      <c r="F148" s="29">
        <v>7.5091919999999993E-2</v>
      </c>
      <c r="G148" s="30">
        <v>0.85639104999999993</v>
      </c>
      <c r="H148" s="7"/>
      <c r="I148" s="7"/>
    </row>
    <row r="149" spans="1:9" ht="12" customHeight="1">
      <c r="A149" s="144" t="s">
        <v>1333</v>
      </c>
      <c r="B149" s="145"/>
      <c r="C149" s="27" t="s">
        <v>1334</v>
      </c>
      <c r="D149" s="28" t="s">
        <v>1128</v>
      </c>
      <c r="E149" s="29">
        <v>0.15906567999999999</v>
      </c>
      <c r="F149" s="29">
        <v>0.23859851999999998</v>
      </c>
      <c r="G149" s="30">
        <v>0.39766419999999997</v>
      </c>
      <c r="H149" s="7"/>
      <c r="I149" s="7"/>
    </row>
    <row r="150" spans="1:9" ht="12" customHeight="1">
      <c r="A150" s="144" t="s">
        <v>473</v>
      </c>
      <c r="B150" s="145"/>
      <c r="C150" s="27" t="s">
        <v>474</v>
      </c>
      <c r="D150" s="28" t="s">
        <v>72</v>
      </c>
      <c r="E150" s="29">
        <v>57.12</v>
      </c>
      <c r="F150" s="31"/>
      <c r="G150" s="30">
        <v>57.12</v>
      </c>
      <c r="H150" s="7"/>
      <c r="I150" s="7"/>
    </row>
    <row r="151" spans="1:9" ht="20.100000000000001" customHeight="1">
      <c r="A151" s="144" t="s">
        <v>1183</v>
      </c>
      <c r="B151" s="145"/>
      <c r="C151" s="27" t="s">
        <v>1184</v>
      </c>
      <c r="D151" s="28" t="s">
        <v>30</v>
      </c>
      <c r="E151" s="29">
        <v>26.057500000000001</v>
      </c>
      <c r="F151" s="31"/>
      <c r="G151" s="30">
        <v>26.057500000000001</v>
      </c>
      <c r="H151" s="7"/>
      <c r="I151" s="7"/>
    </row>
    <row r="152" spans="1:9" ht="20.100000000000001" customHeight="1">
      <c r="A152" s="144" t="s">
        <v>1165</v>
      </c>
      <c r="B152" s="145"/>
      <c r="C152" s="27" t="s">
        <v>1166</v>
      </c>
      <c r="D152" s="28" t="s">
        <v>30</v>
      </c>
      <c r="E152" s="29">
        <v>14.4375</v>
      </c>
      <c r="F152" s="31"/>
      <c r="G152" s="30">
        <v>14.4375</v>
      </c>
      <c r="H152" s="7"/>
      <c r="I152" s="7"/>
    </row>
    <row r="153" spans="1:9" ht="20.100000000000001" customHeight="1">
      <c r="A153" s="144" t="s">
        <v>493</v>
      </c>
      <c r="B153" s="145"/>
      <c r="C153" s="27" t="s">
        <v>494</v>
      </c>
      <c r="D153" s="28" t="s">
        <v>22</v>
      </c>
      <c r="E153" s="29">
        <v>0.4</v>
      </c>
      <c r="F153" s="29">
        <v>0.6</v>
      </c>
      <c r="G153" s="30">
        <v>1</v>
      </c>
      <c r="H153" s="7"/>
      <c r="I153" s="7"/>
    </row>
    <row r="154" spans="1:9" ht="20.100000000000001" customHeight="1">
      <c r="A154" s="144" t="s">
        <v>1341</v>
      </c>
      <c r="B154" s="145"/>
      <c r="C154" s="27" t="s">
        <v>1342</v>
      </c>
      <c r="D154" s="28" t="s">
        <v>179</v>
      </c>
      <c r="E154" s="29">
        <v>9.6116999999999994E-2</v>
      </c>
      <c r="F154" s="31"/>
      <c r="G154" s="30">
        <v>9.6116999999999994E-2</v>
      </c>
      <c r="H154" s="7"/>
      <c r="I154" s="7"/>
    </row>
    <row r="155" spans="1:9" ht="12" customHeight="1">
      <c r="A155" s="144" t="s">
        <v>1490</v>
      </c>
      <c r="B155" s="145"/>
      <c r="C155" s="27" t="s">
        <v>1491</v>
      </c>
      <c r="D155" s="28" t="s">
        <v>37</v>
      </c>
      <c r="E155" s="29">
        <v>5.1395999999999994E-3</v>
      </c>
      <c r="F155" s="29">
        <v>9.3923999999999987E-3</v>
      </c>
      <c r="G155" s="30">
        <v>1.4531999999999998E-2</v>
      </c>
      <c r="H155" s="7"/>
      <c r="I155" s="7"/>
    </row>
    <row r="156" spans="1:9" ht="12" customHeight="1">
      <c r="A156" s="144" t="s">
        <v>1498</v>
      </c>
      <c r="B156" s="145"/>
      <c r="C156" s="27" t="s">
        <v>1499</v>
      </c>
      <c r="D156" s="28" t="s">
        <v>37</v>
      </c>
      <c r="E156" s="29">
        <v>1.7132E-3</v>
      </c>
      <c r="F156" s="29">
        <v>3.1308000000000004E-3</v>
      </c>
      <c r="G156" s="30">
        <v>4.8440000000000002E-3</v>
      </c>
      <c r="H156" s="7"/>
      <c r="I156" s="7"/>
    </row>
    <row r="157" spans="1:9" ht="12" customHeight="1">
      <c r="A157" s="144" t="s">
        <v>1231</v>
      </c>
      <c r="B157" s="145"/>
      <c r="C157" s="27" t="s">
        <v>1232</v>
      </c>
      <c r="D157" s="28" t="s">
        <v>1191</v>
      </c>
      <c r="E157" s="29">
        <v>4.0634999999999994</v>
      </c>
      <c r="F157" s="31"/>
      <c r="G157" s="30">
        <v>4.0634999999999994</v>
      </c>
      <c r="H157" s="7"/>
      <c r="I157" s="7"/>
    </row>
    <row r="158" spans="1:9" ht="12" customHeight="1">
      <c r="A158" s="144" t="s">
        <v>1132</v>
      </c>
      <c r="B158" s="145"/>
      <c r="C158" s="27" t="s">
        <v>1133</v>
      </c>
      <c r="D158" s="28" t="s">
        <v>1128</v>
      </c>
      <c r="E158" s="29">
        <v>18.915362798</v>
      </c>
      <c r="F158" s="29">
        <v>31.482534359999999</v>
      </c>
      <c r="G158" s="30">
        <v>50.397897157999999</v>
      </c>
      <c r="H158" s="7"/>
      <c r="I158" s="7"/>
    </row>
    <row r="159" spans="1:9" ht="12" customHeight="1">
      <c r="A159" s="144" t="s">
        <v>1153</v>
      </c>
      <c r="B159" s="145"/>
      <c r="C159" s="27" t="s">
        <v>1154</v>
      </c>
      <c r="D159" s="28" t="s">
        <v>1128</v>
      </c>
      <c r="E159" s="29">
        <v>14.334828375000003</v>
      </c>
      <c r="F159" s="31"/>
      <c r="G159" s="30">
        <v>14.334828375000003</v>
      </c>
      <c r="H159" s="7"/>
      <c r="I159" s="7"/>
    </row>
    <row r="160" spans="1:9" ht="20.100000000000001" customHeight="1">
      <c r="A160" s="144" t="s">
        <v>174</v>
      </c>
      <c r="B160" s="145"/>
      <c r="C160" s="27" t="s">
        <v>175</v>
      </c>
      <c r="D160" s="28" t="s">
        <v>30</v>
      </c>
      <c r="E160" s="29">
        <v>3.2</v>
      </c>
      <c r="F160" s="29">
        <v>4.8</v>
      </c>
      <c r="G160" s="30">
        <v>8</v>
      </c>
      <c r="H160" s="7"/>
      <c r="I160" s="7"/>
    </row>
    <row r="161" spans="1:9" ht="12" customHeight="1">
      <c r="A161" s="144" t="s">
        <v>1296</v>
      </c>
      <c r="B161" s="145"/>
      <c r="C161" s="27" t="s">
        <v>1297</v>
      </c>
      <c r="D161" s="28" t="s">
        <v>1298</v>
      </c>
      <c r="E161" s="29">
        <v>0.89600000000000013</v>
      </c>
      <c r="F161" s="31"/>
      <c r="G161" s="30">
        <v>0.89600000000000013</v>
      </c>
      <c r="H161" s="7"/>
      <c r="I161" s="7"/>
    </row>
    <row r="162" spans="1:9" ht="20.100000000000001" customHeight="1">
      <c r="A162" s="144" t="s">
        <v>1431</v>
      </c>
      <c r="B162" s="145"/>
      <c r="C162" s="27" t="s">
        <v>1432</v>
      </c>
      <c r="D162" s="28" t="s">
        <v>1128</v>
      </c>
      <c r="E162" s="29">
        <v>0.24640000000000001</v>
      </c>
      <c r="F162" s="29">
        <v>0.36959999999999998</v>
      </c>
      <c r="G162" s="30">
        <v>0.61599999999999999</v>
      </c>
      <c r="H162" s="7"/>
      <c r="I162" s="7"/>
    </row>
    <row r="163" spans="1:9" ht="12" customHeight="1">
      <c r="A163" s="144" t="s">
        <v>1115</v>
      </c>
      <c r="B163" s="145"/>
      <c r="C163" s="27" t="s">
        <v>1116</v>
      </c>
      <c r="D163" s="28" t="s">
        <v>30</v>
      </c>
      <c r="E163" s="29">
        <v>20.808000000000003</v>
      </c>
      <c r="F163" s="29">
        <v>48.552</v>
      </c>
      <c r="G163" s="30">
        <v>69.36</v>
      </c>
      <c r="H163" s="7"/>
      <c r="I163" s="7"/>
    </row>
    <row r="164" spans="1:9" ht="12" customHeight="1">
      <c r="A164" s="144" t="s">
        <v>1398</v>
      </c>
      <c r="B164" s="145"/>
      <c r="C164" s="27" t="s">
        <v>463</v>
      </c>
      <c r="D164" s="28" t="s">
        <v>214</v>
      </c>
      <c r="E164" s="29">
        <v>7.5600000000000001E-2</v>
      </c>
      <c r="F164" s="29">
        <v>0.1134</v>
      </c>
      <c r="G164" s="30">
        <v>0.189</v>
      </c>
      <c r="H164" s="7"/>
      <c r="I164" s="7"/>
    </row>
    <row r="165" spans="1:9" ht="12" customHeight="1">
      <c r="A165" s="144" t="s">
        <v>1253</v>
      </c>
      <c r="B165" s="145"/>
      <c r="C165" s="27" t="s">
        <v>465</v>
      </c>
      <c r="D165" s="28" t="s">
        <v>214</v>
      </c>
      <c r="E165" s="29">
        <v>2.7330000000000001</v>
      </c>
      <c r="F165" s="31"/>
      <c r="G165" s="30">
        <v>2.7330000000000001</v>
      </c>
      <c r="H165" s="7"/>
      <c r="I165" s="7"/>
    </row>
    <row r="166" spans="1:9" ht="12" customHeight="1">
      <c r="A166" s="144" t="s">
        <v>1362</v>
      </c>
      <c r="B166" s="145"/>
      <c r="C166" s="27" t="s">
        <v>1363</v>
      </c>
      <c r="D166" s="28" t="s">
        <v>37</v>
      </c>
      <c r="E166" s="29">
        <v>0.15578549999999999</v>
      </c>
      <c r="F166" s="29">
        <v>0.2846745</v>
      </c>
      <c r="G166" s="30">
        <v>0.44045999999999996</v>
      </c>
      <c r="H166" s="7"/>
      <c r="I166" s="7"/>
    </row>
    <row r="167" spans="1:9" ht="12" customHeight="1">
      <c r="A167" s="144" t="s">
        <v>1210</v>
      </c>
      <c r="B167" s="145"/>
      <c r="C167" s="27" t="s">
        <v>1211</v>
      </c>
      <c r="D167" s="28" t="s">
        <v>37</v>
      </c>
      <c r="E167" s="29">
        <v>0.15578549999999999</v>
      </c>
      <c r="F167" s="29">
        <v>0.2846745</v>
      </c>
      <c r="G167" s="30">
        <v>0.44045999999999996</v>
      </c>
      <c r="H167" s="7"/>
      <c r="I167" s="7"/>
    </row>
    <row r="168" spans="1:9" ht="12" customHeight="1">
      <c r="A168" s="144" t="s">
        <v>1313</v>
      </c>
      <c r="B168" s="145"/>
      <c r="C168" s="27" t="s">
        <v>1314</v>
      </c>
      <c r="D168" s="28" t="s">
        <v>1315</v>
      </c>
      <c r="E168" s="29">
        <v>1.38476E-2</v>
      </c>
      <c r="F168" s="29">
        <v>2.5304400000000001E-2</v>
      </c>
      <c r="G168" s="30">
        <v>3.9151999999999999E-2</v>
      </c>
      <c r="H168" s="7"/>
      <c r="I168" s="7"/>
    </row>
    <row r="169" spans="1:9" ht="20.100000000000001" customHeight="1">
      <c r="A169" s="144" t="s">
        <v>1172</v>
      </c>
      <c r="B169" s="145"/>
      <c r="C169" s="27" t="s">
        <v>1173</v>
      </c>
      <c r="D169" s="28" t="s">
        <v>30</v>
      </c>
      <c r="E169" s="29">
        <v>19.25</v>
      </c>
      <c r="F169" s="31"/>
      <c r="G169" s="30">
        <v>19.25</v>
      </c>
      <c r="H169" s="7"/>
      <c r="I169" s="7"/>
    </row>
    <row r="170" spans="1:9" ht="12" customHeight="1">
      <c r="A170" s="144" t="s">
        <v>1481</v>
      </c>
      <c r="B170" s="145"/>
      <c r="C170" s="27" t="s">
        <v>1482</v>
      </c>
      <c r="D170" s="28" t="s">
        <v>37</v>
      </c>
      <c r="E170" s="29">
        <v>3.4973999999999999E-3</v>
      </c>
      <c r="F170" s="29">
        <v>6.3906000000000006E-3</v>
      </c>
      <c r="G170" s="30">
        <v>9.888000000000001E-3</v>
      </c>
      <c r="H170" s="7"/>
      <c r="I170" s="7"/>
    </row>
    <row r="171" spans="1:9" ht="12" customHeight="1">
      <c r="A171" s="144" t="s">
        <v>1409</v>
      </c>
      <c r="B171" s="145"/>
      <c r="C171" s="27" t="s">
        <v>1410</v>
      </c>
      <c r="D171" s="28" t="s">
        <v>37</v>
      </c>
      <c r="E171" s="29">
        <v>0.15578549999999999</v>
      </c>
      <c r="F171" s="29">
        <v>0.2846745</v>
      </c>
      <c r="G171" s="30">
        <v>0.44045999999999996</v>
      </c>
      <c r="H171" s="7"/>
      <c r="I171" s="7"/>
    </row>
    <row r="172" spans="1:9" ht="12" customHeight="1">
      <c r="A172" s="144" t="s">
        <v>1347</v>
      </c>
      <c r="B172" s="145"/>
      <c r="C172" s="27" t="s">
        <v>1348</v>
      </c>
      <c r="D172" s="28" t="s">
        <v>37</v>
      </c>
      <c r="E172" s="29">
        <v>6.2314200000000007E-2</v>
      </c>
      <c r="F172" s="29">
        <v>0.11386980000000001</v>
      </c>
      <c r="G172" s="30">
        <v>0.17618400000000001</v>
      </c>
      <c r="H172" s="7"/>
      <c r="I172" s="7"/>
    </row>
    <row r="173" spans="1:9" ht="20.100000000000001" customHeight="1">
      <c r="A173" s="144" t="s">
        <v>1273</v>
      </c>
      <c r="B173" s="145"/>
      <c r="C173" s="27" t="s">
        <v>1274</v>
      </c>
      <c r="D173" s="28" t="s">
        <v>37</v>
      </c>
      <c r="E173" s="29">
        <v>2.2864000000000003E-5</v>
      </c>
      <c r="F173" s="29">
        <v>3.4295999999999998E-5</v>
      </c>
      <c r="G173" s="30">
        <v>5.7160000000000002E-5</v>
      </c>
      <c r="H173" s="7"/>
      <c r="I173" s="7"/>
    </row>
    <row r="174" spans="1:9" ht="20.100000000000001" customHeight="1">
      <c r="A174" s="144" t="s">
        <v>1229</v>
      </c>
      <c r="B174" s="145"/>
      <c r="C174" s="27" t="s">
        <v>1230</v>
      </c>
      <c r="D174" s="28" t="s">
        <v>37</v>
      </c>
      <c r="E174" s="29">
        <v>3.5242141999999999</v>
      </c>
      <c r="F174" s="29">
        <v>6.4399698000000001</v>
      </c>
      <c r="G174" s="30">
        <v>9.9641839999999995</v>
      </c>
      <c r="H174" s="7"/>
      <c r="I174" s="7"/>
    </row>
    <row r="175" spans="1:9" ht="12" customHeight="1">
      <c r="A175" s="144" t="s">
        <v>1485</v>
      </c>
      <c r="B175" s="145"/>
      <c r="C175" s="27" t="s">
        <v>1486</v>
      </c>
      <c r="D175" s="28" t="s">
        <v>37</v>
      </c>
      <c r="E175" s="29">
        <v>3.4264E-3</v>
      </c>
      <c r="F175" s="29">
        <v>6.2616000000000008E-3</v>
      </c>
      <c r="G175" s="30">
        <v>9.6880000000000004E-3</v>
      </c>
      <c r="H175" s="7"/>
      <c r="I175" s="7"/>
    </row>
    <row r="176" spans="1:9" ht="12" customHeight="1">
      <c r="A176" s="144" t="s">
        <v>1471</v>
      </c>
      <c r="B176" s="145"/>
      <c r="C176" s="27" t="s">
        <v>1472</v>
      </c>
      <c r="D176" s="28" t="s">
        <v>37</v>
      </c>
      <c r="E176" s="29">
        <v>3.4973999999999999E-3</v>
      </c>
      <c r="F176" s="29">
        <v>6.3906000000000006E-3</v>
      </c>
      <c r="G176" s="30">
        <v>9.888000000000001E-3</v>
      </c>
      <c r="H176" s="7"/>
      <c r="I176" s="7"/>
    </row>
    <row r="177" spans="1:9" ht="12" customHeight="1">
      <c r="A177" s="144" t="s">
        <v>1433</v>
      </c>
      <c r="B177" s="145"/>
      <c r="C177" s="27" t="s">
        <v>1434</v>
      </c>
      <c r="D177" s="28" t="s">
        <v>37</v>
      </c>
      <c r="E177" s="29">
        <v>3.4973999999999999E-3</v>
      </c>
      <c r="F177" s="29">
        <v>6.3906000000000006E-3</v>
      </c>
      <c r="G177" s="30">
        <v>9.888000000000001E-3</v>
      </c>
      <c r="H177" s="7"/>
      <c r="I177" s="7"/>
    </row>
    <row r="178" spans="1:9" ht="12" customHeight="1">
      <c r="A178" s="144" t="s">
        <v>1467</v>
      </c>
      <c r="B178" s="145"/>
      <c r="C178" s="27" t="s">
        <v>1468</v>
      </c>
      <c r="D178" s="28" t="s">
        <v>37</v>
      </c>
      <c r="E178" s="29">
        <v>1.7487E-3</v>
      </c>
      <c r="F178" s="29">
        <v>3.1953000000000003E-3</v>
      </c>
      <c r="G178" s="30">
        <v>4.9440000000000005E-3</v>
      </c>
      <c r="H178" s="7"/>
      <c r="I178" s="7"/>
    </row>
    <row r="179" spans="1:9" ht="20.100000000000001" customHeight="1">
      <c r="A179" s="144" t="s">
        <v>1385</v>
      </c>
      <c r="B179" s="145"/>
      <c r="C179" s="27" t="s">
        <v>1386</v>
      </c>
      <c r="D179" s="28" t="s">
        <v>37</v>
      </c>
      <c r="E179" s="29">
        <v>4.424337999999999E-3</v>
      </c>
      <c r="F179" s="29">
        <v>1.7159999999999998E-5</v>
      </c>
      <c r="G179" s="30">
        <v>4.4414979999999986E-3</v>
      </c>
      <c r="H179" s="7"/>
      <c r="I179" s="7"/>
    </row>
    <row r="180" spans="1:9" ht="12" customHeight="1">
      <c r="A180" s="144" t="s">
        <v>1179</v>
      </c>
      <c r="B180" s="145"/>
      <c r="C180" s="27" t="s">
        <v>1180</v>
      </c>
      <c r="D180" s="28" t="s">
        <v>37</v>
      </c>
      <c r="E180" s="29">
        <v>10</v>
      </c>
      <c r="F180" s="31"/>
      <c r="G180" s="30">
        <v>10</v>
      </c>
      <c r="H180" s="7"/>
      <c r="I180" s="7"/>
    </row>
    <row r="181" spans="1:9" ht="12" customHeight="1">
      <c r="A181" s="144" t="s">
        <v>1407</v>
      </c>
      <c r="B181" s="145"/>
      <c r="C181" s="27" t="s">
        <v>1408</v>
      </c>
      <c r="D181" s="28" t="s">
        <v>37</v>
      </c>
      <c r="E181" s="29">
        <v>0.35394703999999999</v>
      </c>
      <c r="F181" s="29">
        <v>1.3728000000000002E-3</v>
      </c>
      <c r="G181" s="30">
        <v>0.35531984</v>
      </c>
      <c r="H181" s="7"/>
      <c r="I181" s="7"/>
    </row>
    <row r="182" spans="1:9" ht="27.95" customHeight="1">
      <c r="A182" s="144" t="s">
        <v>139</v>
      </c>
      <c r="B182" s="145"/>
      <c r="C182" s="27" t="s">
        <v>140</v>
      </c>
      <c r="D182" s="28" t="s">
        <v>37</v>
      </c>
      <c r="E182" s="29">
        <v>1</v>
      </c>
      <c r="F182" s="31"/>
      <c r="G182" s="30">
        <v>1</v>
      </c>
      <c r="H182" s="7"/>
      <c r="I182" s="7"/>
    </row>
    <row r="183" spans="1:9" ht="12" customHeight="1">
      <c r="A183" s="144" t="s">
        <v>1349</v>
      </c>
      <c r="B183" s="145"/>
      <c r="C183" s="27" t="s">
        <v>1350</v>
      </c>
      <c r="D183" s="28" t="s">
        <v>1351</v>
      </c>
      <c r="E183" s="29">
        <v>0.69852229600000004</v>
      </c>
      <c r="F183" s="29">
        <v>0.15210918000000001</v>
      </c>
      <c r="G183" s="30">
        <v>0.850631476</v>
      </c>
      <c r="H183" s="7"/>
      <c r="I183" s="7"/>
    </row>
    <row r="184" spans="1:9" ht="12" customHeight="1">
      <c r="A184" s="144" t="s">
        <v>1360</v>
      </c>
      <c r="B184" s="145"/>
      <c r="C184" s="27" t="s">
        <v>1361</v>
      </c>
      <c r="D184" s="28" t="s">
        <v>1351</v>
      </c>
      <c r="E184" s="29">
        <v>9.8226627999999996E-2</v>
      </c>
      <c r="F184" s="29">
        <v>4.818534E-2</v>
      </c>
      <c r="G184" s="30">
        <v>0.146411968</v>
      </c>
      <c r="H184" s="7"/>
      <c r="I184" s="7"/>
    </row>
    <row r="185" spans="1:9" ht="20.100000000000001" customHeight="1">
      <c r="A185" s="144" t="s">
        <v>1475</v>
      </c>
      <c r="B185" s="145"/>
      <c r="C185" s="27" t="s">
        <v>1476</v>
      </c>
      <c r="D185" s="28" t="s">
        <v>37</v>
      </c>
      <c r="E185" s="29">
        <v>6.9237999999999999E-3</v>
      </c>
      <c r="F185" s="29">
        <v>1.2652200000000001E-2</v>
      </c>
      <c r="G185" s="30">
        <v>1.9576E-2</v>
      </c>
      <c r="H185" s="7"/>
      <c r="I185" s="7"/>
    </row>
    <row r="186" spans="1:9" ht="20.100000000000001" customHeight="1">
      <c r="A186" s="144" t="s">
        <v>1451</v>
      </c>
      <c r="B186" s="145"/>
      <c r="C186" s="27" t="s">
        <v>1452</v>
      </c>
      <c r="D186" s="28" t="s">
        <v>37</v>
      </c>
      <c r="E186" s="29">
        <v>2.0771399999999999E-2</v>
      </c>
      <c r="F186" s="29">
        <v>3.79566E-2</v>
      </c>
      <c r="G186" s="30">
        <v>5.8728000000000002E-2</v>
      </c>
      <c r="H186" s="7"/>
      <c r="I186" s="7"/>
    </row>
    <row r="187" spans="1:9" ht="12" customHeight="1">
      <c r="A187" s="144" t="s">
        <v>160</v>
      </c>
      <c r="B187" s="145"/>
      <c r="C187" s="27" t="s">
        <v>161</v>
      </c>
      <c r="D187" s="28" t="s">
        <v>37</v>
      </c>
      <c r="E187" s="29">
        <v>0.4</v>
      </c>
      <c r="F187" s="29">
        <v>0.6</v>
      </c>
      <c r="G187" s="30">
        <v>1</v>
      </c>
      <c r="H187" s="7"/>
      <c r="I187" s="7"/>
    </row>
    <row r="188" spans="1:9" ht="20.100000000000001" customHeight="1">
      <c r="A188" s="144" t="s">
        <v>1465</v>
      </c>
      <c r="B188" s="145"/>
      <c r="C188" s="27" t="s">
        <v>1466</v>
      </c>
      <c r="D188" s="28" t="s">
        <v>37</v>
      </c>
      <c r="E188" s="29">
        <v>7.5199999999999992E-6</v>
      </c>
      <c r="F188" s="29">
        <v>1.1279999999999999E-5</v>
      </c>
      <c r="G188" s="30">
        <v>1.8799999999999996E-5</v>
      </c>
      <c r="H188" s="7"/>
      <c r="I188" s="7"/>
    </row>
    <row r="189" spans="1:9" ht="20.100000000000001" customHeight="1">
      <c r="A189" s="144" t="s">
        <v>1496</v>
      </c>
      <c r="B189" s="145"/>
      <c r="C189" s="27" t="s">
        <v>1497</v>
      </c>
      <c r="D189" s="28" t="s">
        <v>37</v>
      </c>
      <c r="E189" s="29">
        <v>7.2449999999999999E-5</v>
      </c>
      <c r="F189" s="31"/>
      <c r="G189" s="30">
        <v>7.2449999999999999E-5</v>
      </c>
      <c r="H189" s="7"/>
      <c r="I189" s="7"/>
    </row>
    <row r="190" spans="1:9" ht="12" customHeight="1">
      <c r="A190" s="144" t="s">
        <v>1437</v>
      </c>
      <c r="B190" s="145"/>
      <c r="C190" s="27" t="s">
        <v>1438</v>
      </c>
      <c r="D190" s="28" t="s">
        <v>1298</v>
      </c>
      <c r="E190" s="29">
        <v>5.7516393999999998E-2</v>
      </c>
      <c r="F190" s="29">
        <v>2.2308000000000001E-4</v>
      </c>
      <c r="G190" s="30">
        <v>5.7739473999999999E-2</v>
      </c>
      <c r="H190" s="7"/>
      <c r="I190" s="7"/>
    </row>
    <row r="191" spans="1:9" ht="12" customHeight="1">
      <c r="A191" s="144" t="s">
        <v>1372</v>
      </c>
      <c r="B191" s="145"/>
      <c r="C191" s="27" t="s">
        <v>1373</v>
      </c>
      <c r="D191" s="28" t="s">
        <v>37</v>
      </c>
      <c r="E191" s="29">
        <v>5.0505739439999999</v>
      </c>
      <c r="F191" s="29">
        <v>5.3932319999999999E-2</v>
      </c>
      <c r="G191" s="30">
        <v>5.1045062640000003</v>
      </c>
      <c r="H191" s="7"/>
      <c r="I191" s="7"/>
    </row>
    <row r="192" spans="1:9" ht="12" customHeight="1">
      <c r="A192" s="144" t="s">
        <v>1329</v>
      </c>
      <c r="B192" s="145"/>
      <c r="C192" s="27" t="s">
        <v>1330</v>
      </c>
      <c r="D192" s="28" t="s">
        <v>37</v>
      </c>
      <c r="E192" s="29">
        <v>5.4210095999999999E-2</v>
      </c>
      <c r="F192" s="29">
        <v>5.7888000000000004E-4</v>
      </c>
      <c r="G192" s="30">
        <v>5.4788975999999996E-2</v>
      </c>
      <c r="H192" s="7"/>
      <c r="I192" s="7"/>
    </row>
    <row r="193" spans="1:9" ht="20.100000000000001" customHeight="1">
      <c r="A193" s="144" t="s">
        <v>1389</v>
      </c>
      <c r="B193" s="145"/>
      <c r="C193" s="27" t="s">
        <v>1390</v>
      </c>
      <c r="D193" s="28" t="s">
        <v>37</v>
      </c>
      <c r="E193" s="29">
        <v>3.1622556000000003E-2</v>
      </c>
      <c r="F193" s="29">
        <v>3.3767999999999998E-4</v>
      </c>
      <c r="G193" s="30">
        <v>3.1960236000000003E-2</v>
      </c>
      <c r="H193" s="7"/>
      <c r="I193" s="7"/>
    </row>
    <row r="194" spans="1:9" ht="12" customHeight="1">
      <c r="A194" s="144" t="s">
        <v>1394</v>
      </c>
      <c r="B194" s="145"/>
      <c r="C194" s="27" t="s">
        <v>1395</v>
      </c>
      <c r="D194" s="28" t="s">
        <v>37</v>
      </c>
      <c r="E194" s="29">
        <v>0.12197271599999999</v>
      </c>
      <c r="F194" s="29">
        <v>1.3024800000000002E-3</v>
      </c>
      <c r="G194" s="30">
        <v>0.12327519599999999</v>
      </c>
      <c r="H194" s="7"/>
      <c r="I194" s="7"/>
    </row>
    <row r="195" spans="1:9" ht="20.100000000000001" customHeight="1">
      <c r="A195" s="144" t="s">
        <v>1364</v>
      </c>
      <c r="B195" s="145"/>
      <c r="C195" s="27" t="s">
        <v>1365</v>
      </c>
      <c r="D195" s="28" t="s">
        <v>37</v>
      </c>
      <c r="E195" s="29">
        <v>4.9692588000000003E-2</v>
      </c>
      <c r="F195" s="29">
        <v>5.3063999999999997E-4</v>
      </c>
      <c r="G195" s="30">
        <v>5.0223228000000002E-2</v>
      </c>
      <c r="H195" s="7"/>
      <c r="I195" s="7"/>
    </row>
    <row r="196" spans="1:9" ht="12" customHeight="1">
      <c r="A196" s="144" t="s">
        <v>1194</v>
      </c>
      <c r="B196" s="145"/>
      <c r="C196" s="27" t="s">
        <v>1195</v>
      </c>
      <c r="D196" s="28" t="s">
        <v>1128</v>
      </c>
      <c r="E196" s="29">
        <v>45.189480000000003</v>
      </c>
      <c r="F196" s="29">
        <v>0.504</v>
      </c>
      <c r="G196" s="30">
        <v>45.693480000000001</v>
      </c>
      <c r="H196" s="7"/>
      <c r="I196" s="7"/>
    </row>
    <row r="197" spans="1:9" ht="12" customHeight="1">
      <c r="A197" s="144" t="s">
        <v>1268</v>
      </c>
      <c r="B197" s="145"/>
      <c r="C197" s="27" t="s">
        <v>1269</v>
      </c>
      <c r="D197" s="28" t="s">
        <v>1128</v>
      </c>
      <c r="E197" s="29">
        <v>45.189480000000003</v>
      </c>
      <c r="F197" s="29">
        <v>0.504</v>
      </c>
      <c r="G197" s="30">
        <v>45.693480000000001</v>
      </c>
      <c r="H197" s="7"/>
      <c r="I197" s="7"/>
    </row>
    <row r="198" spans="1:9" ht="12" customHeight="1">
      <c r="A198" s="144" t="s">
        <v>1545</v>
      </c>
      <c r="B198" s="145"/>
      <c r="C198" s="27" t="s">
        <v>1546</v>
      </c>
      <c r="D198" s="28" t="s">
        <v>1128</v>
      </c>
      <c r="E198" s="29">
        <v>45.189480000000003</v>
      </c>
      <c r="F198" s="29">
        <v>0.504</v>
      </c>
      <c r="G198" s="30">
        <v>45.693480000000001</v>
      </c>
      <c r="H198" s="7"/>
      <c r="I198" s="7"/>
    </row>
    <row r="199" spans="1:9" ht="12" customHeight="1">
      <c r="A199" s="144" t="s">
        <v>1405</v>
      </c>
      <c r="B199" s="145"/>
      <c r="C199" s="27" t="s">
        <v>1406</v>
      </c>
      <c r="D199" s="28" t="s">
        <v>1128</v>
      </c>
      <c r="E199" s="29">
        <v>45.189480000000003</v>
      </c>
      <c r="F199" s="29">
        <v>0.504</v>
      </c>
      <c r="G199" s="30">
        <v>45.693480000000001</v>
      </c>
      <c r="H199" s="7"/>
      <c r="I199" s="7"/>
    </row>
    <row r="200" spans="1:9" ht="36" customHeight="1">
      <c r="A200" s="144" t="s">
        <v>1492</v>
      </c>
      <c r="B200" s="145"/>
      <c r="C200" s="27" t="s">
        <v>1493</v>
      </c>
      <c r="D200" s="28" t="s">
        <v>37</v>
      </c>
      <c r="E200" s="29">
        <v>9.6000000000000013E-7</v>
      </c>
      <c r="F200" s="29">
        <v>1.44E-6</v>
      </c>
      <c r="G200" s="30">
        <v>2.3999999999999999E-6</v>
      </c>
      <c r="H200" s="7"/>
      <c r="I200" s="7"/>
    </row>
    <row r="201" spans="1:9" ht="27.95" customHeight="1">
      <c r="A201" s="144" t="s">
        <v>1443</v>
      </c>
      <c r="B201" s="145"/>
      <c r="C201" s="27" t="s">
        <v>1444</v>
      </c>
      <c r="D201" s="28" t="s">
        <v>37</v>
      </c>
      <c r="E201" s="29">
        <v>9.6000000000000013E-7</v>
      </c>
      <c r="F201" s="29">
        <v>1.44E-6</v>
      </c>
      <c r="G201" s="30">
        <v>2.3999999999999999E-6</v>
      </c>
      <c r="H201" s="7"/>
      <c r="I201" s="7"/>
    </row>
    <row r="202" spans="1:9" ht="12" customHeight="1">
      <c r="A202" s="144" t="s">
        <v>1439</v>
      </c>
      <c r="B202" s="145"/>
      <c r="C202" s="27" t="s">
        <v>1440</v>
      </c>
      <c r="D202" s="28" t="s">
        <v>37</v>
      </c>
      <c r="E202" s="29">
        <v>0.11060845</v>
      </c>
      <c r="F202" s="29">
        <v>4.2900000000000002E-4</v>
      </c>
      <c r="G202" s="30">
        <v>0.11103745</v>
      </c>
      <c r="H202" s="7"/>
      <c r="I202" s="7"/>
    </row>
    <row r="203" spans="1:9" ht="12" customHeight="1">
      <c r="A203" s="144" t="s">
        <v>1427</v>
      </c>
      <c r="B203" s="145"/>
      <c r="C203" s="27" t="s">
        <v>1428</v>
      </c>
      <c r="D203" s="28" t="s">
        <v>37</v>
      </c>
      <c r="E203" s="29">
        <v>5.7516393999999998E-2</v>
      </c>
      <c r="F203" s="29">
        <v>2.2308000000000001E-4</v>
      </c>
      <c r="G203" s="30">
        <v>5.7739473999999999E-2</v>
      </c>
      <c r="H203" s="7"/>
      <c r="I203" s="7"/>
    </row>
    <row r="204" spans="1:9" ht="12" customHeight="1">
      <c r="A204" s="144" t="s">
        <v>1445</v>
      </c>
      <c r="B204" s="145"/>
      <c r="C204" s="27" t="s">
        <v>1446</v>
      </c>
      <c r="D204" s="28" t="s">
        <v>37</v>
      </c>
      <c r="E204" s="29">
        <v>5.7516393999999998E-2</v>
      </c>
      <c r="F204" s="29">
        <v>2.2308000000000001E-4</v>
      </c>
      <c r="G204" s="30">
        <v>5.7739473999999999E-2</v>
      </c>
      <c r="H204" s="7"/>
      <c r="I204" s="7"/>
    </row>
    <row r="205" spans="1:9" ht="12" customHeight="1">
      <c r="A205" s="144" t="s">
        <v>1515</v>
      </c>
      <c r="B205" s="145"/>
      <c r="C205" s="27" t="s">
        <v>1516</v>
      </c>
      <c r="D205" s="28" t="s">
        <v>37</v>
      </c>
      <c r="E205" s="31"/>
      <c r="F205" s="31"/>
      <c r="G205" s="30">
        <v>0</v>
      </c>
      <c r="H205" s="7"/>
      <c r="I205" s="7"/>
    </row>
    <row r="206" spans="1:9" ht="12" customHeight="1">
      <c r="A206" s="144" t="s">
        <v>1429</v>
      </c>
      <c r="B206" s="145"/>
      <c r="C206" s="27" t="s">
        <v>1430</v>
      </c>
      <c r="D206" s="28" t="s">
        <v>37</v>
      </c>
      <c r="E206" s="29">
        <v>8.848675999999998E-3</v>
      </c>
      <c r="F206" s="29">
        <v>3.4319999999999997E-5</v>
      </c>
      <c r="G206" s="30">
        <v>8.8829959999999972E-3</v>
      </c>
      <c r="H206" s="7"/>
      <c r="I206" s="7"/>
    </row>
    <row r="207" spans="1:9" ht="27.95" customHeight="1">
      <c r="A207" s="144" t="s">
        <v>1517</v>
      </c>
      <c r="B207" s="145"/>
      <c r="C207" s="27" t="s">
        <v>1518</v>
      </c>
      <c r="D207" s="28" t="s">
        <v>37</v>
      </c>
      <c r="E207" s="31"/>
      <c r="F207" s="31"/>
      <c r="G207" s="30">
        <v>0</v>
      </c>
      <c r="H207" s="7"/>
      <c r="I207" s="7"/>
    </row>
    <row r="208" spans="1:9" ht="20.100000000000001" customHeight="1">
      <c r="A208" s="144" t="s">
        <v>1519</v>
      </c>
      <c r="B208" s="145"/>
      <c r="C208" s="27" t="s">
        <v>1520</v>
      </c>
      <c r="D208" s="28" t="s">
        <v>37</v>
      </c>
      <c r="E208" s="31"/>
      <c r="F208" s="31"/>
      <c r="G208" s="30">
        <v>0</v>
      </c>
      <c r="H208" s="7"/>
      <c r="I208" s="7"/>
    </row>
    <row r="209" spans="1:9" ht="12" customHeight="1">
      <c r="A209" s="144" t="s">
        <v>1411</v>
      </c>
      <c r="B209" s="145"/>
      <c r="C209" s="27" t="s">
        <v>1412</v>
      </c>
      <c r="D209" s="28" t="s">
        <v>37</v>
      </c>
      <c r="E209" s="29">
        <v>8.848675999999998E-3</v>
      </c>
      <c r="F209" s="29">
        <v>3.4319999999999997E-5</v>
      </c>
      <c r="G209" s="30">
        <v>8.8829959999999972E-3</v>
      </c>
      <c r="H209" s="7"/>
      <c r="I209" s="7"/>
    </row>
    <row r="210" spans="1:9" ht="12" customHeight="1">
      <c r="A210" s="144" t="s">
        <v>1521</v>
      </c>
      <c r="B210" s="145"/>
      <c r="C210" s="27" t="s">
        <v>1522</v>
      </c>
      <c r="D210" s="28" t="s">
        <v>37</v>
      </c>
      <c r="E210" s="31"/>
      <c r="F210" s="31"/>
      <c r="G210" s="30">
        <v>0</v>
      </c>
      <c r="H210" s="7"/>
      <c r="I210" s="7"/>
    </row>
    <row r="211" spans="1:9" ht="12" customHeight="1">
      <c r="A211" s="144" t="s">
        <v>154</v>
      </c>
      <c r="B211" s="145"/>
      <c r="C211" s="27" t="s">
        <v>155</v>
      </c>
      <c r="D211" s="28" t="s">
        <v>72</v>
      </c>
      <c r="E211" s="29">
        <v>0.92</v>
      </c>
      <c r="F211" s="29">
        <v>1.38</v>
      </c>
      <c r="G211" s="30">
        <v>2.2999999999999998</v>
      </c>
      <c r="H211" s="7"/>
      <c r="I211" s="7"/>
    </row>
    <row r="212" spans="1:9" ht="12" customHeight="1">
      <c r="A212" s="144" t="s">
        <v>135</v>
      </c>
      <c r="B212" s="145"/>
      <c r="C212" s="27" t="s">
        <v>136</v>
      </c>
      <c r="D212" s="28" t="s">
        <v>22</v>
      </c>
      <c r="E212" s="29">
        <v>1</v>
      </c>
      <c r="F212" s="31"/>
      <c r="G212" s="30">
        <v>1</v>
      </c>
      <c r="H212" s="7"/>
      <c r="I212" s="7"/>
    </row>
    <row r="213" spans="1:9" ht="12" customHeight="1">
      <c r="A213" s="144" t="s">
        <v>1169</v>
      </c>
      <c r="B213" s="145"/>
      <c r="C213" s="27" t="s">
        <v>1170</v>
      </c>
      <c r="D213" s="28" t="s">
        <v>1171</v>
      </c>
      <c r="E213" s="29">
        <v>0.45519999999999994</v>
      </c>
      <c r="F213" s="29">
        <v>0.68279999999999996</v>
      </c>
      <c r="G213" s="30">
        <v>1.1379999999999999</v>
      </c>
      <c r="H213" s="7"/>
      <c r="I213" s="7"/>
    </row>
    <row r="214" spans="1:9" ht="12" customHeight="1">
      <c r="A214" s="144" t="s">
        <v>1147</v>
      </c>
      <c r="B214" s="145"/>
      <c r="C214" s="27" t="s">
        <v>1148</v>
      </c>
      <c r="D214" s="28" t="s">
        <v>1149</v>
      </c>
      <c r="E214" s="29">
        <v>3.3182000000000005</v>
      </c>
      <c r="F214" s="29">
        <v>4.9773000000000005</v>
      </c>
      <c r="G214" s="30">
        <v>8.2955000000000005</v>
      </c>
      <c r="H214" s="7"/>
      <c r="I214" s="7"/>
    </row>
    <row r="215" spans="1:9" ht="12" customHeight="1">
      <c r="A215" s="144" t="s">
        <v>1212</v>
      </c>
      <c r="B215" s="145"/>
      <c r="C215" s="27" t="s">
        <v>1213</v>
      </c>
      <c r="D215" s="28" t="s">
        <v>1171</v>
      </c>
      <c r="E215" s="29">
        <v>0.50351999999999997</v>
      </c>
      <c r="F215" s="29">
        <v>0.75527999999999995</v>
      </c>
      <c r="G215" s="30">
        <v>1.2587999999999999</v>
      </c>
      <c r="H215" s="7"/>
      <c r="I215" s="7"/>
    </row>
    <row r="216" spans="1:9" ht="12" customHeight="1">
      <c r="A216" s="144" t="s">
        <v>1337</v>
      </c>
      <c r="B216" s="145"/>
      <c r="C216" s="27" t="s">
        <v>1338</v>
      </c>
      <c r="D216" s="28" t="s">
        <v>1171</v>
      </c>
      <c r="E216" s="29">
        <v>2.436E-2</v>
      </c>
      <c r="F216" s="29">
        <v>3.6540000000000003E-2</v>
      </c>
      <c r="G216" s="30">
        <v>6.0900000000000003E-2</v>
      </c>
      <c r="H216" s="7"/>
      <c r="I216" s="7"/>
    </row>
    <row r="217" spans="1:9" ht="12" customHeight="1">
      <c r="A217" s="144" t="s">
        <v>1461</v>
      </c>
      <c r="B217" s="145"/>
      <c r="C217" s="27" t="s">
        <v>1462</v>
      </c>
      <c r="D217" s="28" t="s">
        <v>214</v>
      </c>
      <c r="E217" s="29">
        <v>2.0160000000000001E-2</v>
      </c>
      <c r="F217" s="29">
        <v>3.024E-2</v>
      </c>
      <c r="G217" s="30">
        <v>5.04E-2</v>
      </c>
      <c r="H217" s="7"/>
      <c r="I217" s="7"/>
    </row>
    <row r="218" spans="1:9" ht="20.100000000000001" customHeight="1">
      <c r="A218" s="144" t="s">
        <v>1280</v>
      </c>
      <c r="B218" s="145"/>
      <c r="C218" s="27" t="s">
        <v>1281</v>
      </c>
      <c r="D218" s="28" t="s">
        <v>37</v>
      </c>
      <c r="E218" s="29">
        <v>0.9</v>
      </c>
      <c r="F218" s="29">
        <v>2.1</v>
      </c>
      <c r="G218" s="30">
        <v>3</v>
      </c>
      <c r="H218" s="7"/>
      <c r="I218" s="7"/>
    </row>
    <row r="219" spans="1:9" ht="12" customHeight="1">
      <c r="A219" s="144" t="s">
        <v>1354</v>
      </c>
      <c r="B219" s="145"/>
      <c r="C219" s="27" t="s">
        <v>1355</v>
      </c>
      <c r="D219" s="28" t="s">
        <v>37</v>
      </c>
      <c r="E219" s="29">
        <v>0.8</v>
      </c>
      <c r="F219" s="29">
        <v>1.2</v>
      </c>
      <c r="G219" s="30">
        <v>2</v>
      </c>
      <c r="H219" s="7"/>
      <c r="I219" s="7"/>
    </row>
    <row r="220" spans="1:9" ht="20.100000000000001" customHeight="1">
      <c r="A220" s="144" t="s">
        <v>1294</v>
      </c>
      <c r="B220" s="145"/>
      <c r="C220" s="27" t="s">
        <v>1295</v>
      </c>
      <c r="D220" s="28" t="s">
        <v>37</v>
      </c>
      <c r="E220" s="29">
        <v>0.3</v>
      </c>
      <c r="F220" s="29">
        <v>0.7</v>
      </c>
      <c r="G220" s="30">
        <v>1</v>
      </c>
      <c r="H220" s="7"/>
      <c r="I220" s="7"/>
    </row>
    <row r="221" spans="1:9" ht="12" customHeight="1">
      <c r="A221" s="144" t="s">
        <v>1303</v>
      </c>
      <c r="B221" s="145"/>
      <c r="C221" s="27" t="s">
        <v>1304</v>
      </c>
      <c r="D221" s="28" t="s">
        <v>1128</v>
      </c>
      <c r="E221" s="29">
        <v>0.35</v>
      </c>
      <c r="F221" s="29">
        <v>0.74999999999999989</v>
      </c>
      <c r="G221" s="30">
        <v>1.0999999999999999</v>
      </c>
      <c r="H221" s="7"/>
      <c r="I221" s="7"/>
    </row>
    <row r="222" spans="1:9" ht="12" customHeight="1">
      <c r="A222" s="144" t="s">
        <v>1221</v>
      </c>
      <c r="B222" s="145"/>
      <c r="C222" s="27" t="s">
        <v>1222</v>
      </c>
      <c r="D222" s="28" t="s">
        <v>214</v>
      </c>
      <c r="E222" s="29">
        <v>1.1159999999999999</v>
      </c>
      <c r="F222" s="29">
        <v>1.6740000000000002</v>
      </c>
      <c r="G222" s="30">
        <v>2.79</v>
      </c>
      <c r="H222" s="7"/>
      <c r="I222" s="7"/>
    </row>
    <row r="223" spans="1:9" ht="12" customHeight="1">
      <c r="A223" s="144" t="s">
        <v>1129</v>
      </c>
      <c r="B223" s="145"/>
      <c r="C223" s="27" t="s">
        <v>1130</v>
      </c>
      <c r="D223" s="28" t="s">
        <v>214</v>
      </c>
      <c r="E223" s="29">
        <v>12.728</v>
      </c>
      <c r="F223" s="29">
        <v>19.091999999999999</v>
      </c>
      <c r="G223" s="30">
        <v>31.82</v>
      </c>
      <c r="H223" s="7"/>
      <c r="I223" s="7"/>
    </row>
    <row r="224" spans="1:9" ht="20.100000000000001" customHeight="1">
      <c r="A224" s="144" t="s">
        <v>1235</v>
      </c>
      <c r="B224" s="145"/>
      <c r="C224" s="27" t="s">
        <v>1236</v>
      </c>
      <c r="D224" s="28" t="s">
        <v>214</v>
      </c>
      <c r="E224" s="29">
        <v>0.99263999999999997</v>
      </c>
      <c r="F224" s="29">
        <v>1.4889599999999998</v>
      </c>
      <c r="G224" s="30">
        <v>2.4815999999999998</v>
      </c>
      <c r="H224" s="7"/>
      <c r="I224" s="7"/>
    </row>
    <row r="225" spans="1:9" ht="12" customHeight="1">
      <c r="A225" s="144" t="s">
        <v>1547</v>
      </c>
      <c r="B225" s="145"/>
      <c r="C225" s="27" t="s">
        <v>1125</v>
      </c>
      <c r="D225" s="28" t="s">
        <v>214</v>
      </c>
      <c r="E225" s="29">
        <v>19.451840000000001</v>
      </c>
      <c r="F225" s="29">
        <v>29.177760000000003</v>
      </c>
      <c r="G225" s="30">
        <v>48.629600000000003</v>
      </c>
      <c r="H225" s="7"/>
      <c r="I225" s="7"/>
    </row>
    <row r="226" spans="1:9" ht="12" customHeight="1">
      <c r="A226" s="144" t="s">
        <v>1124</v>
      </c>
      <c r="B226" s="145"/>
      <c r="C226" s="27" t="s">
        <v>1125</v>
      </c>
      <c r="D226" s="28" t="s">
        <v>214</v>
      </c>
      <c r="E226" s="29">
        <v>0.55799999999999994</v>
      </c>
      <c r="F226" s="29">
        <v>0.96199999999999997</v>
      </c>
      <c r="G226" s="30">
        <v>1.52</v>
      </c>
      <c r="H226" s="7"/>
      <c r="I226" s="7"/>
    </row>
    <row r="227" spans="1:9" ht="12" customHeight="1">
      <c r="A227" s="144" t="s">
        <v>1249</v>
      </c>
      <c r="B227" s="145"/>
      <c r="C227" s="27" t="s">
        <v>1250</v>
      </c>
      <c r="D227" s="28" t="s">
        <v>214</v>
      </c>
      <c r="E227" s="29">
        <v>0.70799999999999996</v>
      </c>
      <c r="F227" s="29">
        <v>1.3119999999999998</v>
      </c>
      <c r="G227" s="30">
        <v>2.0199999999999996</v>
      </c>
      <c r="H227" s="7"/>
      <c r="I227" s="7"/>
    </row>
    <row r="228" spans="1:9" ht="20.100000000000001" customHeight="1">
      <c r="A228" s="144" t="s">
        <v>1423</v>
      </c>
      <c r="B228" s="145"/>
      <c r="C228" s="27" t="s">
        <v>1424</v>
      </c>
      <c r="D228" s="28" t="s">
        <v>214</v>
      </c>
      <c r="E228" s="29">
        <v>4.2000000000000003E-2</v>
      </c>
      <c r="F228" s="29">
        <v>6.3E-2</v>
      </c>
      <c r="G228" s="30">
        <v>0.10500000000000001</v>
      </c>
      <c r="H228" s="7"/>
      <c r="I228" s="7"/>
    </row>
    <row r="229" spans="1:9" ht="12" customHeight="1">
      <c r="A229" s="144" t="s">
        <v>1322</v>
      </c>
      <c r="B229" s="145"/>
      <c r="C229" s="27" t="s">
        <v>1323</v>
      </c>
      <c r="D229" s="28" t="s">
        <v>214</v>
      </c>
      <c r="E229" s="29">
        <v>0.22400000000000003</v>
      </c>
      <c r="F229" s="29">
        <v>0.33600000000000002</v>
      </c>
      <c r="G229" s="30">
        <v>0.56000000000000005</v>
      </c>
      <c r="H229" s="7"/>
      <c r="I229" s="7"/>
    </row>
    <row r="230" spans="1:9" ht="12" customHeight="1">
      <c r="A230" s="144" t="s">
        <v>1200</v>
      </c>
      <c r="B230" s="145"/>
      <c r="C230" s="27" t="s">
        <v>1201</v>
      </c>
      <c r="D230" s="152" t="s">
        <v>30</v>
      </c>
      <c r="E230" s="149">
        <v>1.32</v>
      </c>
      <c r="F230" s="149">
        <v>1.9800000000000002</v>
      </c>
      <c r="G230" s="151">
        <v>3.3000000000000003</v>
      </c>
      <c r="H230" s="7"/>
      <c r="I230" s="7"/>
    </row>
    <row r="231" spans="1:9" ht="15.95" customHeight="1">
      <c r="A231" s="145"/>
      <c r="B231" s="145"/>
      <c r="C231" s="16"/>
      <c r="D231" s="153"/>
      <c r="E231" s="150"/>
      <c r="F231" s="150"/>
      <c r="G231" s="112"/>
      <c r="H231" s="7"/>
      <c r="I231" s="7"/>
    </row>
    <row r="232" spans="1:9" ht="12" customHeight="1">
      <c r="A232" s="144" t="s">
        <v>83</v>
      </c>
      <c r="B232" s="145"/>
      <c r="C232" s="27" t="s">
        <v>84</v>
      </c>
      <c r="D232" s="152" t="s">
        <v>37</v>
      </c>
      <c r="E232" s="149">
        <v>1.8</v>
      </c>
      <c r="F232" s="149">
        <v>4.2</v>
      </c>
      <c r="G232" s="151">
        <v>6</v>
      </c>
      <c r="H232" s="7"/>
      <c r="I232" s="7"/>
    </row>
    <row r="233" spans="1:9" ht="15.95" customHeight="1">
      <c r="A233" s="145"/>
      <c r="B233" s="145"/>
      <c r="C233" s="16"/>
      <c r="D233" s="153"/>
      <c r="E233" s="150"/>
      <c r="F233" s="150"/>
      <c r="G233" s="112"/>
      <c r="H233" s="7"/>
      <c r="I233" s="7"/>
    </row>
    <row r="234" spans="1:9" ht="12" customHeight="1">
      <c r="A234" s="144" t="s">
        <v>1117</v>
      </c>
      <c r="B234" s="145"/>
      <c r="C234" s="27" t="s">
        <v>1118</v>
      </c>
      <c r="D234" s="152" t="s">
        <v>37</v>
      </c>
      <c r="E234" s="149">
        <v>0.3</v>
      </c>
      <c r="F234" s="149">
        <v>0.7</v>
      </c>
      <c r="G234" s="151">
        <v>1</v>
      </c>
      <c r="H234" s="7"/>
      <c r="I234" s="7"/>
    </row>
    <row r="235" spans="1:9" ht="15.95" customHeight="1">
      <c r="A235" s="145"/>
      <c r="B235" s="145"/>
      <c r="C235" s="16"/>
      <c r="D235" s="153"/>
      <c r="E235" s="150"/>
      <c r="F235" s="150"/>
      <c r="G235" s="112"/>
      <c r="H235" s="7"/>
      <c r="I235" s="7"/>
    </row>
    <row r="236" spans="1:9" ht="12" customHeight="1">
      <c r="A236" s="144" t="s">
        <v>1254</v>
      </c>
      <c r="B236" s="145"/>
      <c r="C236" s="27" t="s">
        <v>1255</v>
      </c>
      <c r="D236" s="28" t="s">
        <v>1256</v>
      </c>
      <c r="E236" s="29">
        <v>0.20800000000000002</v>
      </c>
      <c r="F236" s="29">
        <v>0.31200000000000006</v>
      </c>
      <c r="G236" s="30">
        <v>0.52</v>
      </c>
      <c r="H236" s="7"/>
      <c r="I236" s="7"/>
    </row>
    <row r="237" spans="1:9" ht="12" customHeight="1">
      <c r="A237" s="144" t="s">
        <v>204</v>
      </c>
      <c r="B237" s="145"/>
      <c r="C237" s="27" t="s">
        <v>205</v>
      </c>
      <c r="D237" s="28" t="s">
        <v>22</v>
      </c>
      <c r="E237" s="29">
        <v>0.8</v>
      </c>
      <c r="F237" s="29">
        <v>1.2</v>
      </c>
      <c r="G237" s="30">
        <v>2</v>
      </c>
      <c r="H237" s="7"/>
      <c r="I237" s="7"/>
    </row>
    <row r="238" spans="1:9" ht="12" customHeight="1">
      <c r="A238" s="144" t="s">
        <v>194</v>
      </c>
      <c r="B238" s="145"/>
      <c r="C238" s="27" t="s">
        <v>1277</v>
      </c>
      <c r="D238" s="28" t="s">
        <v>22</v>
      </c>
      <c r="E238" s="29">
        <v>0.4</v>
      </c>
      <c r="F238" s="29">
        <v>0.6</v>
      </c>
      <c r="G238" s="30">
        <v>1</v>
      </c>
      <c r="H238" s="7"/>
      <c r="I238" s="7"/>
    </row>
    <row r="239" spans="1:9" ht="27.95" customHeight="1">
      <c r="A239" s="144" t="s">
        <v>1339</v>
      </c>
      <c r="B239" s="145"/>
      <c r="C239" s="27" t="s">
        <v>1340</v>
      </c>
      <c r="D239" s="28" t="s">
        <v>1128</v>
      </c>
      <c r="E239" s="29">
        <v>0.114</v>
      </c>
      <c r="F239" s="29">
        <v>0.26600000000000001</v>
      </c>
      <c r="G239" s="30">
        <v>0.38</v>
      </c>
      <c r="H239" s="7"/>
      <c r="I239" s="7"/>
    </row>
    <row r="240" spans="1:9" ht="20.100000000000001" customHeight="1">
      <c r="A240" s="144" t="s">
        <v>1162</v>
      </c>
      <c r="B240" s="145"/>
      <c r="C240" s="27" t="s">
        <v>1163</v>
      </c>
      <c r="D240" s="152" t="s">
        <v>1128</v>
      </c>
      <c r="E240" s="149">
        <v>0.3</v>
      </c>
      <c r="F240" s="149">
        <v>0.7</v>
      </c>
      <c r="G240" s="151">
        <v>1</v>
      </c>
      <c r="H240" s="7"/>
      <c r="I240" s="7"/>
    </row>
    <row r="241" spans="1:9" ht="8.1" customHeight="1">
      <c r="A241" s="145"/>
      <c r="B241" s="145"/>
      <c r="C241" s="16"/>
      <c r="D241" s="153"/>
      <c r="E241" s="150"/>
      <c r="F241" s="150"/>
      <c r="G241" s="112"/>
      <c r="H241" s="7"/>
      <c r="I241" s="7"/>
    </row>
  </sheetData>
  <mergeCells count="274">
    <mergeCell ref="D240:D241"/>
    <mergeCell ref="E240:E241"/>
    <mergeCell ref="F240:F241"/>
    <mergeCell ref="G240:G241"/>
    <mergeCell ref="A236:B236"/>
    <mergeCell ref="A237:B237"/>
    <mergeCell ref="A238:B238"/>
    <mergeCell ref="A239:B239"/>
    <mergeCell ref="A240:B241"/>
    <mergeCell ref="A234:B235"/>
    <mergeCell ref="D234:D235"/>
    <mergeCell ref="E234:E235"/>
    <mergeCell ref="F234:F235"/>
    <mergeCell ref="G234:G235"/>
    <mergeCell ref="F230:F231"/>
    <mergeCell ref="G230:G231"/>
    <mergeCell ref="A232:B233"/>
    <mergeCell ref="D232:D233"/>
    <mergeCell ref="E232:E233"/>
    <mergeCell ref="F232:F233"/>
    <mergeCell ref="G232:G233"/>
    <mergeCell ref="A228:B228"/>
    <mergeCell ref="A229:B229"/>
    <mergeCell ref="A230:B231"/>
    <mergeCell ref="D230:D231"/>
    <mergeCell ref="E230:E231"/>
    <mergeCell ref="A223:B223"/>
    <mergeCell ref="A224:B224"/>
    <mergeCell ref="A225:B225"/>
    <mergeCell ref="A226:B226"/>
    <mergeCell ref="A227:B227"/>
    <mergeCell ref="A218:B218"/>
    <mergeCell ref="A219:B219"/>
    <mergeCell ref="A220:B220"/>
    <mergeCell ref="A221:B221"/>
    <mergeCell ref="A222:B222"/>
    <mergeCell ref="A213:B213"/>
    <mergeCell ref="A214:B214"/>
    <mergeCell ref="A215:B215"/>
    <mergeCell ref="A216:B216"/>
    <mergeCell ref="A217:B217"/>
    <mergeCell ref="A208:B208"/>
    <mergeCell ref="A209:B209"/>
    <mergeCell ref="A210:B210"/>
    <mergeCell ref="A211:B211"/>
    <mergeCell ref="A212:B212"/>
    <mergeCell ref="A203:B203"/>
    <mergeCell ref="A204:B204"/>
    <mergeCell ref="A205:B205"/>
    <mergeCell ref="A206:B206"/>
    <mergeCell ref="A207:B207"/>
    <mergeCell ref="A198:B198"/>
    <mergeCell ref="A199:B199"/>
    <mergeCell ref="A200:B200"/>
    <mergeCell ref="A201:B201"/>
    <mergeCell ref="A202:B202"/>
    <mergeCell ref="A193:B193"/>
    <mergeCell ref="A194:B194"/>
    <mergeCell ref="A195:B195"/>
    <mergeCell ref="A196:B196"/>
    <mergeCell ref="A197:B197"/>
    <mergeCell ref="A188:B188"/>
    <mergeCell ref="A189:B189"/>
    <mergeCell ref="A190:B190"/>
    <mergeCell ref="A191:B191"/>
    <mergeCell ref="A192:B192"/>
    <mergeCell ref="A183:B183"/>
    <mergeCell ref="A184:B184"/>
    <mergeCell ref="A185:B185"/>
    <mergeCell ref="A186:B186"/>
    <mergeCell ref="A187:B187"/>
    <mergeCell ref="A178:B178"/>
    <mergeCell ref="A179:B179"/>
    <mergeCell ref="A180:B180"/>
    <mergeCell ref="A181:B181"/>
    <mergeCell ref="A182:B182"/>
    <mergeCell ref="A173:B173"/>
    <mergeCell ref="A174:B174"/>
    <mergeCell ref="A175:B175"/>
    <mergeCell ref="A176:B176"/>
    <mergeCell ref="A177:B177"/>
    <mergeCell ref="A168:B168"/>
    <mergeCell ref="A169:B169"/>
    <mergeCell ref="A170:B170"/>
    <mergeCell ref="A171:B171"/>
    <mergeCell ref="A172:B172"/>
    <mergeCell ref="A163:B163"/>
    <mergeCell ref="A164:B164"/>
    <mergeCell ref="A165:B165"/>
    <mergeCell ref="A166:B166"/>
    <mergeCell ref="A167:B167"/>
    <mergeCell ref="A158:B158"/>
    <mergeCell ref="A159:B159"/>
    <mergeCell ref="A160:B160"/>
    <mergeCell ref="A161:B161"/>
    <mergeCell ref="A162:B162"/>
    <mergeCell ref="A153:B153"/>
    <mergeCell ref="A154:B154"/>
    <mergeCell ref="A155:B155"/>
    <mergeCell ref="A156:B156"/>
    <mergeCell ref="A157:B157"/>
    <mergeCell ref="A148:B148"/>
    <mergeCell ref="A149:B149"/>
    <mergeCell ref="A150:B150"/>
    <mergeCell ref="A151:B151"/>
    <mergeCell ref="A152:B152"/>
    <mergeCell ref="A143:B143"/>
    <mergeCell ref="A144:B144"/>
    <mergeCell ref="A145:B145"/>
    <mergeCell ref="A146:B146"/>
    <mergeCell ref="A147:B147"/>
    <mergeCell ref="A138:B138"/>
    <mergeCell ref="A139:B139"/>
    <mergeCell ref="A140:B140"/>
    <mergeCell ref="A141:B141"/>
    <mergeCell ref="A142:B142"/>
    <mergeCell ref="A133:B133"/>
    <mergeCell ref="A134:B134"/>
    <mergeCell ref="A135:B135"/>
    <mergeCell ref="A136:B136"/>
    <mergeCell ref="A137:B137"/>
    <mergeCell ref="A128:B128"/>
    <mergeCell ref="A129:B129"/>
    <mergeCell ref="A130:B130"/>
    <mergeCell ref="A131:B131"/>
    <mergeCell ref="A132:B132"/>
    <mergeCell ref="A123:B123"/>
    <mergeCell ref="A124:B124"/>
    <mergeCell ref="A125:B125"/>
    <mergeCell ref="A126:B126"/>
    <mergeCell ref="A127:B127"/>
    <mergeCell ref="A118:B118"/>
    <mergeCell ref="A119:B119"/>
    <mergeCell ref="A120:B120"/>
    <mergeCell ref="A121:B121"/>
    <mergeCell ref="A122:B122"/>
    <mergeCell ref="A113:B113"/>
    <mergeCell ref="A114:B114"/>
    <mergeCell ref="A115:B115"/>
    <mergeCell ref="A116:B116"/>
    <mergeCell ref="A117:B117"/>
    <mergeCell ref="A108:B108"/>
    <mergeCell ref="A109:B109"/>
    <mergeCell ref="A110:B110"/>
    <mergeCell ref="A111:B111"/>
    <mergeCell ref="A112:B112"/>
    <mergeCell ref="A103:B103"/>
    <mergeCell ref="A104:B104"/>
    <mergeCell ref="A105:B105"/>
    <mergeCell ref="A106:B106"/>
    <mergeCell ref="A107:B107"/>
    <mergeCell ref="A98:B98"/>
    <mergeCell ref="A99:B99"/>
    <mergeCell ref="A100:B100"/>
    <mergeCell ref="A101:B101"/>
    <mergeCell ref="A102:B102"/>
    <mergeCell ref="A93:B93"/>
    <mergeCell ref="A94:B94"/>
    <mergeCell ref="A95:B95"/>
    <mergeCell ref="A96:B96"/>
    <mergeCell ref="A97:B97"/>
    <mergeCell ref="A88:B88"/>
    <mergeCell ref="A89:B89"/>
    <mergeCell ref="A90:B90"/>
    <mergeCell ref="A91:B91"/>
    <mergeCell ref="A92:B92"/>
    <mergeCell ref="A83:B83"/>
    <mergeCell ref="A84:B84"/>
    <mergeCell ref="A85:B85"/>
    <mergeCell ref="A86:B86"/>
    <mergeCell ref="A87:B87"/>
    <mergeCell ref="A78:B78"/>
    <mergeCell ref="A79:B79"/>
    <mergeCell ref="A80:B80"/>
    <mergeCell ref="A81:B81"/>
    <mergeCell ref="A82:B82"/>
    <mergeCell ref="A73:B73"/>
    <mergeCell ref="A74:B74"/>
    <mergeCell ref="A75:B75"/>
    <mergeCell ref="A76:B76"/>
    <mergeCell ref="A77:B77"/>
    <mergeCell ref="A68:B68"/>
    <mergeCell ref="A69:B69"/>
    <mergeCell ref="A70:B70"/>
    <mergeCell ref="A71:B71"/>
    <mergeCell ref="A72:B72"/>
    <mergeCell ref="A66:B67"/>
    <mergeCell ref="D66:D67"/>
    <mergeCell ref="E66:E67"/>
    <mergeCell ref="F66:F67"/>
    <mergeCell ref="G66:G67"/>
    <mergeCell ref="A64:B65"/>
    <mergeCell ref="D64:D65"/>
    <mergeCell ref="E64:E65"/>
    <mergeCell ref="F64:F65"/>
    <mergeCell ref="G64:G65"/>
    <mergeCell ref="A62:B63"/>
    <mergeCell ref="D62:D63"/>
    <mergeCell ref="E62:E63"/>
    <mergeCell ref="F62:F63"/>
    <mergeCell ref="G62:G63"/>
    <mergeCell ref="A60:B61"/>
    <mergeCell ref="D60:D61"/>
    <mergeCell ref="E60:E61"/>
    <mergeCell ref="F60:F61"/>
    <mergeCell ref="G60:G61"/>
    <mergeCell ref="A58:B59"/>
    <mergeCell ref="D58:D59"/>
    <mergeCell ref="E58:E59"/>
    <mergeCell ref="F58:F59"/>
    <mergeCell ref="G58:G59"/>
    <mergeCell ref="E54:E55"/>
    <mergeCell ref="F54:F55"/>
    <mergeCell ref="G54:G55"/>
    <mergeCell ref="A56:B57"/>
    <mergeCell ref="D56:D57"/>
    <mergeCell ref="E56:E57"/>
    <mergeCell ref="F56:F57"/>
    <mergeCell ref="G56:G57"/>
    <mergeCell ref="A51:B51"/>
    <mergeCell ref="A52:B52"/>
    <mergeCell ref="A53:B53"/>
    <mergeCell ref="A54:B55"/>
    <mergeCell ref="D54:D55"/>
    <mergeCell ref="A46:B46"/>
    <mergeCell ref="A47:B47"/>
    <mergeCell ref="A48:B48"/>
    <mergeCell ref="A49:B49"/>
    <mergeCell ref="A50:B50"/>
    <mergeCell ref="A41:B41"/>
    <mergeCell ref="A42:B42"/>
    <mergeCell ref="A43:B43"/>
    <mergeCell ref="A44:B44"/>
    <mergeCell ref="A45:B45"/>
    <mergeCell ref="A36:B36"/>
    <mergeCell ref="A37:B37"/>
    <mergeCell ref="A38:B38"/>
    <mergeCell ref="A39:B39"/>
    <mergeCell ref="A40:B40"/>
    <mergeCell ref="A31:B31"/>
    <mergeCell ref="A32:B32"/>
    <mergeCell ref="A33:B33"/>
    <mergeCell ref="A34:B34"/>
    <mergeCell ref="A35:B35"/>
    <mergeCell ref="A26:B26"/>
    <mergeCell ref="A27:B27"/>
    <mergeCell ref="A28:B28"/>
    <mergeCell ref="A29:B29"/>
    <mergeCell ref="A30:B30"/>
    <mergeCell ref="A21:B21"/>
    <mergeCell ref="A22:B22"/>
    <mergeCell ref="A23:B23"/>
    <mergeCell ref="A24:B24"/>
    <mergeCell ref="A25:B25"/>
    <mergeCell ref="A16:B16"/>
    <mergeCell ref="A17:B17"/>
    <mergeCell ref="A18:B18"/>
    <mergeCell ref="A19:B19"/>
    <mergeCell ref="A20:B20"/>
    <mergeCell ref="A11:B11"/>
    <mergeCell ref="A12:B12"/>
    <mergeCell ref="A13:B13"/>
    <mergeCell ref="A14:B14"/>
    <mergeCell ref="A15:B15"/>
    <mergeCell ref="A6:B6"/>
    <mergeCell ref="A7:B7"/>
    <mergeCell ref="A8:B8"/>
    <mergeCell ref="A9:B9"/>
    <mergeCell ref="A10:B10"/>
    <mergeCell ref="B1:I1"/>
    <mergeCell ref="A2:H2"/>
    <mergeCell ref="A3:B3"/>
    <mergeCell ref="A4:B4"/>
    <mergeCell ref="A5:B5"/>
  </mergeCells>
  <pageMargins left="0.27777777777777779" right="0.27777777777777779" top="0" bottom="0.27777777777777779" header="0" footer="0"/>
  <pageSetup scale="85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E467"/>
  <sheetViews>
    <sheetView topLeftCell="A16" workbookViewId="0">
      <selection activeCell="E6" sqref="E6"/>
    </sheetView>
  </sheetViews>
  <sheetFormatPr defaultRowHeight="15"/>
  <cols>
    <col min="1" max="1" width="9.28515625" customWidth="1"/>
    <col min="2" max="2" width="68.7109375" customWidth="1"/>
    <col min="3" max="3" width="8.85546875" customWidth="1"/>
    <col min="4" max="4" width="10.140625" customWidth="1"/>
    <col min="5" max="5" width="18.28515625" customWidth="1"/>
  </cols>
  <sheetData>
    <row r="1" spans="1:5" ht="252" customHeight="1">
      <c r="A1" s="87"/>
      <c r="B1" s="87"/>
      <c r="C1" s="87"/>
      <c r="D1" s="87"/>
      <c r="E1" s="87"/>
    </row>
    <row r="2" spans="1:5" ht="12" customHeight="1">
      <c r="A2" s="7"/>
      <c r="B2" s="131" t="s">
        <v>1095</v>
      </c>
      <c r="C2" s="132"/>
      <c r="D2" s="7"/>
      <c r="E2" s="7"/>
    </row>
    <row r="3" spans="1:5" ht="15" customHeight="1">
      <c r="A3" s="32" t="s">
        <v>1548</v>
      </c>
      <c r="B3" s="32" t="s">
        <v>1549</v>
      </c>
      <c r="C3" s="33" t="s">
        <v>1550</v>
      </c>
      <c r="D3" s="32" t="s">
        <v>1551</v>
      </c>
      <c r="E3" s="7"/>
    </row>
    <row r="4" spans="1:5" ht="12" customHeight="1">
      <c r="A4" s="7"/>
      <c r="B4" s="131" t="s">
        <v>1095</v>
      </c>
      <c r="C4" s="132"/>
      <c r="D4" s="7"/>
      <c r="E4" s="7"/>
    </row>
    <row r="5" spans="1:5" ht="12.95" customHeight="1">
      <c r="A5" s="34" t="s">
        <v>1552</v>
      </c>
      <c r="B5" s="35" t="s">
        <v>1553</v>
      </c>
      <c r="C5" s="7"/>
      <c r="D5" s="7"/>
      <c r="E5" s="7"/>
    </row>
    <row r="6" spans="1:5" ht="12.95" customHeight="1">
      <c r="A6" s="36" t="s">
        <v>1554</v>
      </c>
      <c r="B6" s="37" t="s">
        <v>1555</v>
      </c>
      <c r="C6" s="38">
        <v>20</v>
      </c>
      <c r="D6" s="38">
        <v>20</v>
      </c>
      <c r="E6" s="7"/>
    </row>
    <row r="7" spans="1:5" ht="12.95" customHeight="1">
      <c r="A7" s="36" t="s">
        <v>1556</v>
      </c>
      <c r="B7" s="37" t="s">
        <v>1557</v>
      </c>
      <c r="C7" s="38">
        <v>1.5</v>
      </c>
      <c r="D7" s="38">
        <v>1.5</v>
      </c>
      <c r="E7" s="7"/>
    </row>
    <row r="8" spans="1:5" ht="12.95" customHeight="1">
      <c r="A8" s="36" t="s">
        <v>1558</v>
      </c>
      <c r="B8" s="37" t="s">
        <v>1559</v>
      </c>
      <c r="C8" s="38">
        <v>1</v>
      </c>
      <c r="D8" s="38">
        <v>1</v>
      </c>
      <c r="E8" s="7"/>
    </row>
    <row r="9" spans="1:5" ht="12.95" customHeight="1">
      <c r="A9" s="36" t="s">
        <v>1560</v>
      </c>
      <c r="B9" s="37" t="s">
        <v>1561</v>
      </c>
      <c r="C9" s="38">
        <v>0.2</v>
      </c>
      <c r="D9" s="38">
        <v>0.2</v>
      </c>
      <c r="E9" s="7"/>
    </row>
    <row r="10" spans="1:5" ht="12.95" customHeight="1">
      <c r="A10" s="36" t="s">
        <v>1562</v>
      </c>
      <c r="B10" s="37" t="s">
        <v>1563</v>
      </c>
      <c r="C10" s="38">
        <v>0.6</v>
      </c>
      <c r="D10" s="38">
        <v>0.6</v>
      </c>
      <c r="E10" s="7"/>
    </row>
    <row r="11" spans="1:5" ht="12.95" customHeight="1">
      <c r="A11" s="36" t="s">
        <v>1564</v>
      </c>
      <c r="B11" s="37" t="s">
        <v>1565</v>
      </c>
      <c r="C11" s="38">
        <v>2.5</v>
      </c>
      <c r="D11" s="38">
        <v>2.5</v>
      </c>
      <c r="E11" s="7"/>
    </row>
    <row r="12" spans="1:5" ht="12.95" customHeight="1">
      <c r="A12" s="36" t="s">
        <v>1566</v>
      </c>
      <c r="B12" s="37" t="s">
        <v>1567</v>
      </c>
      <c r="C12" s="38">
        <v>3</v>
      </c>
      <c r="D12" s="38">
        <v>3</v>
      </c>
      <c r="E12" s="7"/>
    </row>
    <row r="13" spans="1:5" ht="12.95" customHeight="1">
      <c r="A13" s="36" t="s">
        <v>1568</v>
      </c>
      <c r="B13" s="37" t="s">
        <v>1569</v>
      </c>
      <c r="C13" s="38">
        <v>8</v>
      </c>
      <c r="D13" s="38">
        <v>8</v>
      </c>
      <c r="E13" s="7"/>
    </row>
    <row r="14" spans="1:5" ht="12.95" customHeight="1">
      <c r="A14" s="36" t="s">
        <v>1570</v>
      </c>
      <c r="B14" s="37" t="s">
        <v>1571</v>
      </c>
      <c r="C14" s="38">
        <v>0</v>
      </c>
      <c r="D14" s="38">
        <v>0</v>
      </c>
      <c r="E14" s="7"/>
    </row>
    <row r="15" spans="1:5" ht="15" customHeight="1">
      <c r="A15" s="7"/>
      <c r="B15" s="39" t="s">
        <v>1572</v>
      </c>
      <c r="C15" s="40">
        <v>36.799999999999997</v>
      </c>
      <c r="D15" s="40">
        <v>36.799999999999997</v>
      </c>
      <c r="E15" s="7"/>
    </row>
    <row r="16" spans="1:5" ht="12" customHeight="1">
      <c r="A16" s="7"/>
      <c r="B16" s="131" t="s">
        <v>1095</v>
      </c>
      <c r="C16" s="132"/>
      <c r="D16" s="7"/>
      <c r="E16" s="7"/>
    </row>
    <row r="17" spans="1:5" ht="12.95" customHeight="1">
      <c r="A17" s="34" t="s">
        <v>1573</v>
      </c>
      <c r="B17" s="35" t="s">
        <v>1574</v>
      </c>
      <c r="C17" s="7"/>
      <c r="D17" s="7"/>
      <c r="E17" s="7"/>
    </row>
    <row r="18" spans="1:5" ht="12.95" customHeight="1">
      <c r="A18" s="36" t="s">
        <v>1575</v>
      </c>
      <c r="B18" s="37" t="s">
        <v>1576</v>
      </c>
      <c r="C18" s="38">
        <v>17.91</v>
      </c>
      <c r="D18" s="38">
        <v>0</v>
      </c>
      <c r="E18" s="7"/>
    </row>
    <row r="19" spans="1:5" ht="12.95" customHeight="1">
      <c r="A19" s="36" t="s">
        <v>1577</v>
      </c>
      <c r="B19" s="37" t="s">
        <v>1578</v>
      </c>
      <c r="C19" s="38">
        <v>3.96</v>
      </c>
      <c r="D19" s="38">
        <v>0</v>
      </c>
      <c r="E19" s="7"/>
    </row>
    <row r="20" spans="1:5" ht="12.95" customHeight="1">
      <c r="A20" s="36" t="s">
        <v>1579</v>
      </c>
      <c r="B20" s="37" t="s">
        <v>1580</v>
      </c>
      <c r="C20" s="38">
        <v>0.91</v>
      </c>
      <c r="D20" s="38">
        <v>0.7</v>
      </c>
      <c r="E20" s="7"/>
    </row>
    <row r="21" spans="1:5" ht="12.95" customHeight="1">
      <c r="A21" s="36" t="s">
        <v>1581</v>
      </c>
      <c r="B21" s="37" t="s">
        <v>1582</v>
      </c>
      <c r="C21" s="38">
        <v>10.91</v>
      </c>
      <c r="D21" s="38">
        <v>8.33</v>
      </c>
      <c r="E21" s="7"/>
    </row>
    <row r="22" spans="1:5" ht="12.95" customHeight="1">
      <c r="A22" s="36" t="s">
        <v>1583</v>
      </c>
      <c r="B22" s="37" t="s">
        <v>1584</v>
      </c>
      <c r="C22" s="38">
        <v>7.0000000000000007E-2</v>
      </c>
      <c r="D22" s="38">
        <v>0.05</v>
      </c>
      <c r="E22" s="7"/>
    </row>
    <row r="23" spans="1:5" ht="12.95" customHeight="1">
      <c r="A23" s="36" t="s">
        <v>1585</v>
      </c>
      <c r="B23" s="37" t="s">
        <v>1586</v>
      </c>
      <c r="C23" s="38">
        <v>0.73</v>
      </c>
      <c r="D23" s="38">
        <v>0.56000000000000005</v>
      </c>
      <c r="E23" s="7"/>
    </row>
    <row r="24" spans="1:5" ht="12.95" customHeight="1">
      <c r="A24" s="36" t="s">
        <v>1587</v>
      </c>
      <c r="B24" s="37" t="s">
        <v>1588</v>
      </c>
      <c r="C24" s="38">
        <v>1.64</v>
      </c>
      <c r="D24" s="38">
        <v>0</v>
      </c>
      <c r="E24" s="7"/>
    </row>
    <row r="25" spans="1:5" ht="12.95" customHeight="1">
      <c r="A25" s="36" t="s">
        <v>1589</v>
      </c>
      <c r="B25" s="37" t="s">
        <v>1590</v>
      </c>
      <c r="C25" s="38">
        <v>0.11</v>
      </c>
      <c r="D25" s="38">
        <v>0.08</v>
      </c>
      <c r="E25" s="7"/>
    </row>
    <row r="26" spans="1:5" ht="12.95" customHeight="1">
      <c r="A26" s="36" t="s">
        <v>1591</v>
      </c>
      <c r="B26" s="37" t="s">
        <v>1592</v>
      </c>
      <c r="C26" s="38">
        <v>9.99</v>
      </c>
      <c r="D26" s="38">
        <v>7.63</v>
      </c>
      <c r="E26" s="7"/>
    </row>
    <row r="27" spans="1:5" ht="12.95" customHeight="1">
      <c r="A27" s="36" t="s">
        <v>1593</v>
      </c>
      <c r="B27" s="37" t="s">
        <v>1594</v>
      </c>
      <c r="C27" s="38">
        <v>0.03</v>
      </c>
      <c r="D27" s="38">
        <v>0.02</v>
      </c>
      <c r="E27" s="7"/>
    </row>
    <row r="28" spans="1:5" ht="15" customHeight="1">
      <c r="A28" s="7"/>
      <c r="B28" s="39" t="s">
        <v>1572</v>
      </c>
      <c r="C28" s="40">
        <v>46.26</v>
      </c>
      <c r="D28" s="40">
        <v>17.37</v>
      </c>
      <c r="E28" s="7"/>
    </row>
    <row r="29" spans="1:5" ht="12" customHeight="1">
      <c r="A29" s="7"/>
      <c r="B29" s="131" t="s">
        <v>1095</v>
      </c>
      <c r="C29" s="132"/>
      <c r="D29" s="7"/>
      <c r="E29" s="7"/>
    </row>
    <row r="30" spans="1:5" ht="12.95" customHeight="1">
      <c r="A30" s="34" t="s">
        <v>1595</v>
      </c>
      <c r="B30" s="35" t="s">
        <v>1596</v>
      </c>
      <c r="C30" s="7"/>
      <c r="D30" s="7"/>
      <c r="E30" s="7"/>
    </row>
    <row r="31" spans="1:5" ht="12.95" customHeight="1">
      <c r="A31" s="36" t="s">
        <v>1597</v>
      </c>
      <c r="B31" s="37" t="s">
        <v>1598</v>
      </c>
      <c r="C31" s="38">
        <v>6.5</v>
      </c>
      <c r="D31" s="38">
        <v>4.97</v>
      </c>
      <c r="E31" s="7"/>
    </row>
    <row r="32" spans="1:5" ht="12.95" customHeight="1">
      <c r="A32" s="36" t="s">
        <v>1599</v>
      </c>
      <c r="B32" s="37" t="s">
        <v>1600</v>
      </c>
      <c r="C32" s="38">
        <v>0.15</v>
      </c>
      <c r="D32" s="38">
        <v>0.12</v>
      </c>
      <c r="E32" s="7"/>
    </row>
    <row r="33" spans="1:5" ht="12.95" customHeight="1">
      <c r="A33" s="36" t="s">
        <v>1601</v>
      </c>
      <c r="B33" s="37" t="s">
        <v>1602</v>
      </c>
      <c r="C33" s="38">
        <v>3.65</v>
      </c>
      <c r="D33" s="38">
        <v>2.79</v>
      </c>
      <c r="E33" s="7"/>
    </row>
    <row r="34" spans="1:5" ht="12.95" customHeight="1">
      <c r="A34" s="36" t="s">
        <v>1603</v>
      </c>
      <c r="B34" s="37" t="s">
        <v>1604</v>
      </c>
      <c r="C34" s="38">
        <v>5.17</v>
      </c>
      <c r="D34" s="38">
        <v>3.95</v>
      </c>
      <c r="E34" s="7"/>
    </row>
    <row r="35" spans="1:5" ht="12.95" customHeight="1">
      <c r="A35" s="36" t="s">
        <v>1605</v>
      </c>
      <c r="B35" s="37" t="s">
        <v>1606</v>
      </c>
      <c r="C35" s="38">
        <v>0.55000000000000004</v>
      </c>
      <c r="D35" s="38">
        <v>0.42</v>
      </c>
      <c r="E35" s="7"/>
    </row>
    <row r="36" spans="1:5" ht="15" customHeight="1">
      <c r="A36" s="7"/>
      <c r="B36" s="39" t="s">
        <v>1572</v>
      </c>
      <c r="C36" s="40">
        <v>16.02</v>
      </c>
      <c r="D36" s="40">
        <v>12.25</v>
      </c>
      <c r="E36" s="7"/>
    </row>
    <row r="37" spans="1:5" ht="12" customHeight="1">
      <c r="A37" s="7"/>
      <c r="B37" s="131" t="s">
        <v>1095</v>
      </c>
      <c r="C37" s="132"/>
      <c r="D37" s="7"/>
      <c r="E37" s="7"/>
    </row>
    <row r="38" spans="1:5" ht="12.95" customHeight="1">
      <c r="A38" s="34" t="s">
        <v>1607</v>
      </c>
      <c r="B38" s="35" t="s">
        <v>1608</v>
      </c>
      <c r="C38" s="7"/>
      <c r="D38" s="7"/>
      <c r="E38" s="7"/>
    </row>
    <row r="39" spans="1:5" ht="12.95" customHeight="1">
      <c r="A39" s="36" t="s">
        <v>1609</v>
      </c>
      <c r="B39" s="37" t="s">
        <v>1610</v>
      </c>
      <c r="C39" s="38">
        <v>17.02</v>
      </c>
      <c r="D39" s="38">
        <v>6.39</v>
      </c>
      <c r="E39" s="7"/>
    </row>
    <row r="40" spans="1:5" ht="18" customHeight="1">
      <c r="A40" s="36" t="s">
        <v>1611</v>
      </c>
      <c r="B40" s="37" t="s">
        <v>1612</v>
      </c>
      <c r="C40" s="38">
        <v>0.57999999999999996</v>
      </c>
      <c r="D40" s="38">
        <v>0.44</v>
      </c>
      <c r="E40" s="7"/>
    </row>
    <row r="41" spans="1:5" ht="15" customHeight="1">
      <c r="A41" s="7"/>
      <c r="B41" s="39" t="s">
        <v>1572</v>
      </c>
      <c r="C41" s="40">
        <v>17.599999999999998</v>
      </c>
      <c r="D41" s="40">
        <v>6.83</v>
      </c>
      <c r="E41" s="7"/>
    </row>
    <row r="42" spans="1:5" ht="15" customHeight="1">
      <c r="A42" s="7"/>
      <c r="B42" s="131" t="s">
        <v>1095</v>
      </c>
      <c r="C42" s="132"/>
      <c r="D42" s="7"/>
      <c r="E42" s="7"/>
    </row>
    <row r="43" spans="1:5" ht="36.950000000000003" customHeight="1">
      <c r="A43" s="7"/>
      <c r="B43" s="154" t="s">
        <v>1613</v>
      </c>
      <c r="C43" s="155"/>
      <c r="D43" s="155"/>
      <c r="E43" s="7"/>
    </row>
    <row r="44" spans="1:5" ht="24" customHeight="1">
      <c r="A44" s="7"/>
      <c r="B44" s="154" t="s">
        <v>1614</v>
      </c>
      <c r="C44" s="155"/>
      <c r="D44" s="155"/>
      <c r="E44" s="155"/>
    </row>
    <row r="45" spans="1:5" ht="12" customHeight="1">
      <c r="A45" s="7"/>
      <c r="B45" s="131" t="s">
        <v>1095</v>
      </c>
      <c r="C45" s="132"/>
      <c r="D45" s="7"/>
      <c r="E45" s="7"/>
    </row>
    <row r="46" spans="1:5" ht="15" customHeight="1">
      <c r="A46" s="32" t="s">
        <v>1548</v>
      </c>
      <c r="B46" s="32" t="s">
        <v>1549</v>
      </c>
      <c r="C46" s="33" t="s">
        <v>1550</v>
      </c>
      <c r="D46" s="32" t="s">
        <v>1551</v>
      </c>
      <c r="E46" s="7"/>
    </row>
    <row r="47" spans="1:5" ht="12" customHeight="1">
      <c r="A47" s="7"/>
      <c r="B47" s="131" t="s">
        <v>1095</v>
      </c>
      <c r="C47" s="132"/>
      <c r="D47" s="7"/>
      <c r="E47" s="7"/>
    </row>
    <row r="48" spans="1:5" ht="12.95" customHeight="1">
      <c r="A48" s="34" t="s">
        <v>1615</v>
      </c>
      <c r="B48" s="35" t="s">
        <v>1616</v>
      </c>
      <c r="C48" s="7"/>
      <c r="D48" s="7"/>
      <c r="E48" s="7"/>
    </row>
    <row r="49" spans="1:5" ht="12.95" customHeight="1">
      <c r="A49" s="36" t="s">
        <v>1617</v>
      </c>
      <c r="B49" s="37" t="s">
        <v>1555</v>
      </c>
      <c r="C49" s="38">
        <v>0</v>
      </c>
      <c r="D49" s="38">
        <v>0</v>
      </c>
      <c r="E49" s="7"/>
    </row>
    <row r="50" spans="1:5" ht="12.95" customHeight="1">
      <c r="A50" s="36" t="s">
        <v>1618</v>
      </c>
      <c r="B50" s="37" t="s">
        <v>1557</v>
      </c>
      <c r="C50" s="38">
        <v>1.5</v>
      </c>
      <c r="D50" s="38">
        <v>0</v>
      </c>
      <c r="E50" s="7"/>
    </row>
    <row r="51" spans="1:5" ht="12.95" customHeight="1">
      <c r="A51" s="36" t="s">
        <v>1619</v>
      </c>
      <c r="B51" s="37" t="s">
        <v>1559</v>
      </c>
      <c r="C51" s="38">
        <v>1</v>
      </c>
      <c r="D51" s="38">
        <v>0</v>
      </c>
      <c r="E51" s="7"/>
    </row>
    <row r="52" spans="1:5" ht="12.95" customHeight="1">
      <c r="A52" s="36" t="s">
        <v>1620</v>
      </c>
      <c r="B52" s="37" t="s">
        <v>1561</v>
      </c>
      <c r="C52" s="38">
        <v>0.2</v>
      </c>
      <c r="D52" s="38">
        <v>0</v>
      </c>
      <c r="E52" s="7"/>
    </row>
    <row r="53" spans="1:5" ht="12.95" customHeight="1">
      <c r="A53" s="36" t="s">
        <v>1621</v>
      </c>
      <c r="B53" s="37" t="s">
        <v>1565</v>
      </c>
      <c r="C53" s="38">
        <v>2.5</v>
      </c>
      <c r="D53" s="38">
        <v>0</v>
      </c>
      <c r="E53" s="7"/>
    </row>
    <row r="54" spans="1:5" ht="12.95" customHeight="1">
      <c r="A54" s="36" t="s">
        <v>1622</v>
      </c>
      <c r="B54" s="37" t="s">
        <v>1567</v>
      </c>
      <c r="C54" s="38">
        <v>3</v>
      </c>
      <c r="D54" s="38">
        <v>0</v>
      </c>
      <c r="E54" s="7"/>
    </row>
    <row r="55" spans="1:5" ht="12.95" customHeight="1">
      <c r="A55" s="36" t="s">
        <v>1623</v>
      </c>
      <c r="B55" s="37" t="s">
        <v>1569</v>
      </c>
      <c r="C55" s="38">
        <v>8</v>
      </c>
      <c r="D55" s="38">
        <v>0</v>
      </c>
      <c r="E55" s="7"/>
    </row>
    <row r="56" spans="1:5" ht="12.95" customHeight="1">
      <c r="A56" s="36" t="s">
        <v>1624</v>
      </c>
      <c r="B56" s="37" t="s">
        <v>1625</v>
      </c>
      <c r="C56" s="38">
        <v>1</v>
      </c>
      <c r="D56" s="38">
        <v>0</v>
      </c>
      <c r="E56" s="7"/>
    </row>
    <row r="57" spans="1:5" ht="12.95" customHeight="1">
      <c r="A57" s="36" t="s">
        <v>1626</v>
      </c>
      <c r="B57" s="37" t="s">
        <v>1563</v>
      </c>
      <c r="C57" s="38">
        <v>0.6</v>
      </c>
      <c r="D57" s="38">
        <v>0</v>
      </c>
      <c r="E57" s="7"/>
    </row>
    <row r="58" spans="1:5" ht="15" customHeight="1">
      <c r="A58" s="7"/>
      <c r="B58" s="39" t="s">
        <v>1572</v>
      </c>
      <c r="C58" s="40">
        <v>17.8</v>
      </c>
      <c r="D58" s="40">
        <v>0</v>
      </c>
      <c r="E58" s="7"/>
    </row>
    <row r="59" spans="1:5" ht="12" customHeight="1">
      <c r="A59" s="7"/>
      <c r="B59" s="131" t="s">
        <v>1095</v>
      </c>
      <c r="C59" s="132"/>
      <c r="D59" s="7"/>
      <c r="E59" s="7"/>
    </row>
    <row r="60" spans="1:5" ht="12.95" customHeight="1">
      <c r="A60" s="34" t="s">
        <v>1627</v>
      </c>
      <c r="B60" s="35" t="s">
        <v>1628</v>
      </c>
      <c r="C60" s="7"/>
      <c r="D60" s="7"/>
      <c r="E60" s="7"/>
    </row>
    <row r="61" spans="1:5" ht="12.95" customHeight="1">
      <c r="A61" s="36" t="s">
        <v>1617</v>
      </c>
      <c r="B61" s="37" t="s">
        <v>1576</v>
      </c>
      <c r="C61" s="38">
        <v>19.55</v>
      </c>
      <c r="D61" s="38">
        <v>0</v>
      </c>
      <c r="E61" s="7"/>
    </row>
    <row r="62" spans="1:5" ht="12.95" customHeight="1">
      <c r="A62" s="36" t="s">
        <v>1618</v>
      </c>
      <c r="B62" s="37" t="s">
        <v>1629</v>
      </c>
      <c r="C62" s="38">
        <v>15.04</v>
      </c>
      <c r="D62" s="38">
        <v>0</v>
      </c>
      <c r="E62" s="7"/>
    </row>
    <row r="63" spans="1:5" ht="12.95" customHeight="1">
      <c r="A63" s="36" t="s">
        <v>1619</v>
      </c>
      <c r="B63" s="37" t="s">
        <v>1630</v>
      </c>
      <c r="C63" s="38">
        <v>4.51</v>
      </c>
      <c r="D63" s="38">
        <v>0</v>
      </c>
      <c r="E63" s="7"/>
    </row>
    <row r="64" spans="1:5" ht="12.95" customHeight="1">
      <c r="A64" s="36" t="s">
        <v>238</v>
      </c>
      <c r="B64" s="37" t="s">
        <v>1631</v>
      </c>
      <c r="C64" s="38">
        <v>11.28</v>
      </c>
      <c r="D64" s="38">
        <v>0</v>
      </c>
      <c r="E64" s="7"/>
    </row>
    <row r="65" spans="1:5" ht="12.95" customHeight="1">
      <c r="A65" s="36" t="s">
        <v>1620</v>
      </c>
      <c r="B65" s="37" t="s">
        <v>1632</v>
      </c>
      <c r="C65" s="38">
        <v>1.1299999999999999</v>
      </c>
      <c r="D65" s="38">
        <v>0</v>
      </c>
      <c r="E65" s="7"/>
    </row>
    <row r="66" spans="1:5" ht="12.95" customHeight="1">
      <c r="A66" s="36" t="s">
        <v>1621</v>
      </c>
      <c r="B66" s="37" t="s">
        <v>1633</v>
      </c>
      <c r="C66" s="38">
        <v>0.11</v>
      </c>
      <c r="D66" s="38">
        <v>0</v>
      </c>
      <c r="E66" s="7"/>
    </row>
    <row r="67" spans="1:5" ht="12.95" customHeight="1">
      <c r="A67" s="36" t="s">
        <v>1622</v>
      </c>
      <c r="B67" s="37" t="s">
        <v>1634</v>
      </c>
      <c r="C67" s="38">
        <v>0.94</v>
      </c>
      <c r="D67" s="38">
        <v>0</v>
      </c>
      <c r="E67" s="7"/>
    </row>
    <row r="68" spans="1:5" ht="15" customHeight="1">
      <c r="A68" s="7"/>
      <c r="B68" s="39" t="s">
        <v>1572</v>
      </c>
      <c r="C68" s="40">
        <v>52.56</v>
      </c>
      <c r="D68" s="40">
        <v>0</v>
      </c>
      <c r="E68" s="7"/>
    </row>
    <row r="69" spans="1:5" ht="12" customHeight="1">
      <c r="A69" s="7"/>
      <c r="B69" s="131" t="s">
        <v>1095</v>
      </c>
      <c r="C69" s="132"/>
      <c r="D69" s="7"/>
      <c r="E69" s="7"/>
    </row>
    <row r="70" spans="1:5" ht="12.95" customHeight="1">
      <c r="A70" s="34" t="s">
        <v>1635</v>
      </c>
      <c r="B70" s="35" t="s">
        <v>1636</v>
      </c>
      <c r="C70" s="7"/>
      <c r="D70" s="7"/>
      <c r="E70" s="7"/>
    </row>
    <row r="71" spans="1:5" ht="12.95" customHeight="1">
      <c r="A71" s="36" t="s">
        <v>1617</v>
      </c>
      <c r="B71" s="37" t="s">
        <v>1582</v>
      </c>
      <c r="C71" s="38">
        <v>11.28</v>
      </c>
      <c r="D71" s="38">
        <v>0</v>
      </c>
      <c r="E71" s="7"/>
    </row>
    <row r="72" spans="1:5" ht="12.95" customHeight="1">
      <c r="A72" s="36" t="s">
        <v>1619</v>
      </c>
      <c r="B72" s="37" t="s">
        <v>1637</v>
      </c>
      <c r="C72" s="38">
        <v>0.96</v>
      </c>
      <c r="D72" s="38">
        <v>0</v>
      </c>
      <c r="E72" s="7"/>
    </row>
    <row r="73" spans="1:5" ht="12.95" customHeight="1">
      <c r="A73" s="36" t="s">
        <v>1620</v>
      </c>
      <c r="B73" s="37" t="s">
        <v>1638</v>
      </c>
      <c r="C73" s="38">
        <v>4.25</v>
      </c>
      <c r="D73" s="38">
        <v>0</v>
      </c>
      <c r="E73" s="7"/>
    </row>
    <row r="74" spans="1:5" ht="15" customHeight="1">
      <c r="A74" s="7"/>
      <c r="B74" s="39" t="s">
        <v>1572</v>
      </c>
      <c r="C74" s="40">
        <v>16.489999999999998</v>
      </c>
      <c r="D74" s="40">
        <v>0</v>
      </c>
      <c r="E74" s="7"/>
    </row>
    <row r="75" spans="1:5" ht="12" customHeight="1">
      <c r="A75" s="7"/>
      <c r="B75" s="131" t="s">
        <v>1095</v>
      </c>
      <c r="C75" s="132"/>
      <c r="D75" s="7"/>
      <c r="E75" s="7"/>
    </row>
    <row r="76" spans="1:5" ht="12.95" customHeight="1">
      <c r="A76" s="34" t="s">
        <v>1639</v>
      </c>
      <c r="B76" s="35" t="s">
        <v>1640</v>
      </c>
      <c r="C76" s="7"/>
      <c r="D76" s="7"/>
      <c r="E76" s="7"/>
    </row>
    <row r="77" spans="1:5" ht="12.95" customHeight="1">
      <c r="A77" s="36" t="s">
        <v>1609</v>
      </c>
      <c r="B77" s="37" t="s">
        <v>1641</v>
      </c>
      <c r="C77" s="38">
        <v>9.36</v>
      </c>
      <c r="D77" s="38">
        <v>0</v>
      </c>
      <c r="E77" s="7"/>
    </row>
    <row r="78" spans="1:5" ht="15" customHeight="1">
      <c r="A78" s="7"/>
      <c r="B78" s="39" t="s">
        <v>1572</v>
      </c>
      <c r="C78" s="40">
        <v>9.36</v>
      </c>
      <c r="D78" s="40">
        <v>0</v>
      </c>
      <c r="E78" s="7"/>
    </row>
    <row r="79" spans="1:5" ht="15" customHeight="1">
      <c r="A79" s="7"/>
      <c r="B79" s="131" t="s">
        <v>1095</v>
      </c>
      <c r="C79" s="132"/>
      <c r="D79" s="7"/>
      <c r="E79" s="7"/>
    </row>
    <row r="80" spans="1:5" ht="36.950000000000003" customHeight="1">
      <c r="A80" s="7"/>
      <c r="B80" s="154" t="s">
        <v>1642</v>
      </c>
      <c r="C80" s="155"/>
      <c r="D80" s="155"/>
      <c r="E80" s="7"/>
    </row>
    <row r="81" spans="1:5" ht="24" customHeight="1">
      <c r="A81" s="7"/>
      <c r="B81" s="154" t="s">
        <v>1643</v>
      </c>
      <c r="C81" s="155"/>
      <c r="D81" s="155"/>
      <c r="E81" s="155"/>
    </row>
    <row r="82" spans="1:5" ht="12" customHeight="1">
      <c r="A82" s="7"/>
      <c r="B82" s="131" t="s">
        <v>1095</v>
      </c>
      <c r="C82" s="132"/>
      <c r="D82" s="7"/>
      <c r="E82" s="7"/>
    </row>
    <row r="83" spans="1:5" ht="15" customHeight="1">
      <c r="A83" s="32" t="s">
        <v>1548</v>
      </c>
      <c r="B83" s="32" t="s">
        <v>1549</v>
      </c>
      <c r="C83" s="33" t="s">
        <v>1550</v>
      </c>
      <c r="D83" s="32" t="s">
        <v>1551</v>
      </c>
      <c r="E83" s="7"/>
    </row>
    <row r="84" spans="1:5" ht="12" customHeight="1">
      <c r="A84" s="7"/>
      <c r="B84" s="131" t="s">
        <v>1095</v>
      </c>
      <c r="C84" s="132"/>
      <c r="D84" s="7"/>
      <c r="E84" s="7"/>
    </row>
    <row r="85" spans="1:5" ht="12.95" customHeight="1">
      <c r="A85" s="34" t="s">
        <v>1552</v>
      </c>
      <c r="B85" s="35" t="s">
        <v>1553</v>
      </c>
      <c r="C85" s="7"/>
      <c r="D85" s="7"/>
      <c r="E85" s="7"/>
    </row>
    <row r="86" spans="1:5" ht="12.95" customHeight="1">
      <c r="A86" s="36" t="s">
        <v>1554</v>
      </c>
      <c r="B86" s="37" t="s">
        <v>1555</v>
      </c>
      <c r="C86" s="38">
        <v>0</v>
      </c>
      <c r="D86" s="38">
        <v>0</v>
      </c>
      <c r="E86" s="7"/>
    </row>
    <row r="87" spans="1:5" ht="12.95" customHeight="1">
      <c r="A87" s="36" t="s">
        <v>1556</v>
      </c>
      <c r="B87" s="37" t="s">
        <v>1557</v>
      </c>
      <c r="C87" s="38">
        <v>1.5</v>
      </c>
      <c r="D87" s="38">
        <v>1.5</v>
      </c>
      <c r="E87" s="7"/>
    </row>
    <row r="88" spans="1:5" ht="12.95" customHeight="1">
      <c r="A88" s="36" t="s">
        <v>1558</v>
      </c>
      <c r="B88" s="37" t="s">
        <v>1559</v>
      </c>
      <c r="C88" s="38">
        <v>1</v>
      </c>
      <c r="D88" s="38">
        <v>1</v>
      </c>
      <c r="E88" s="7"/>
    </row>
    <row r="89" spans="1:5" ht="12.95" customHeight="1">
      <c r="A89" s="36" t="s">
        <v>1560</v>
      </c>
      <c r="B89" s="37" t="s">
        <v>1561</v>
      </c>
      <c r="C89" s="38">
        <v>0.2</v>
      </c>
      <c r="D89" s="38">
        <v>0.2</v>
      </c>
      <c r="E89" s="7"/>
    </row>
    <row r="90" spans="1:5" ht="12.95" customHeight="1">
      <c r="A90" s="36" t="s">
        <v>1562</v>
      </c>
      <c r="B90" s="37" t="s">
        <v>1563</v>
      </c>
      <c r="C90" s="38">
        <v>0.6</v>
      </c>
      <c r="D90" s="38">
        <v>0.6</v>
      </c>
      <c r="E90" s="7"/>
    </row>
    <row r="91" spans="1:5" ht="12.95" customHeight="1">
      <c r="A91" s="36" t="s">
        <v>1564</v>
      </c>
      <c r="B91" s="37" t="s">
        <v>1565</v>
      </c>
      <c r="C91" s="38">
        <v>2.5</v>
      </c>
      <c r="D91" s="38">
        <v>2.5</v>
      </c>
      <c r="E91" s="7"/>
    </row>
    <row r="92" spans="1:5" ht="12.95" customHeight="1">
      <c r="A92" s="36" t="s">
        <v>1566</v>
      </c>
      <c r="B92" s="37" t="s">
        <v>1567</v>
      </c>
      <c r="C92" s="38">
        <v>3</v>
      </c>
      <c r="D92" s="38">
        <v>3</v>
      </c>
      <c r="E92" s="7"/>
    </row>
    <row r="93" spans="1:5" ht="12.95" customHeight="1">
      <c r="A93" s="36" t="s">
        <v>1568</v>
      </c>
      <c r="B93" s="37" t="s">
        <v>1569</v>
      </c>
      <c r="C93" s="38">
        <v>8</v>
      </c>
      <c r="D93" s="38">
        <v>8</v>
      </c>
      <c r="E93" s="7"/>
    </row>
    <row r="94" spans="1:5" ht="12.95" customHeight="1">
      <c r="A94" s="36" t="s">
        <v>1570</v>
      </c>
      <c r="B94" s="37" t="s">
        <v>1571</v>
      </c>
      <c r="C94" s="38">
        <v>0</v>
      </c>
      <c r="D94" s="38">
        <v>0</v>
      </c>
      <c r="E94" s="7"/>
    </row>
    <row r="95" spans="1:5" ht="15" customHeight="1">
      <c r="A95" s="7"/>
      <c r="B95" s="39" t="s">
        <v>1572</v>
      </c>
      <c r="C95" s="40">
        <v>16.8</v>
      </c>
      <c r="D95" s="40">
        <v>16.8</v>
      </c>
      <c r="E95" s="7"/>
    </row>
    <row r="96" spans="1:5" ht="12" customHeight="1">
      <c r="A96" s="7"/>
      <c r="B96" s="131" t="s">
        <v>1095</v>
      </c>
      <c r="C96" s="132"/>
      <c r="D96" s="7"/>
      <c r="E96" s="7"/>
    </row>
    <row r="97" spans="1:5" ht="12.95" customHeight="1">
      <c r="A97" s="34" t="s">
        <v>1573</v>
      </c>
      <c r="B97" s="35" t="s">
        <v>1574</v>
      </c>
      <c r="C97" s="7"/>
      <c r="D97" s="7"/>
      <c r="E97" s="7"/>
    </row>
    <row r="98" spans="1:5" ht="12.95" customHeight="1">
      <c r="A98" s="36" t="s">
        <v>1575</v>
      </c>
      <c r="B98" s="37" t="s">
        <v>1576</v>
      </c>
      <c r="C98" s="38">
        <v>18.07</v>
      </c>
      <c r="D98" s="38">
        <v>0</v>
      </c>
      <c r="E98" s="7"/>
    </row>
    <row r="99" spans="1:5" ht="12.95" customHeight="1">
      <c r="A99" s="36" t="s">
        <v>1577</v>
      </c>
      <c r="B99" s="37" t="s">
        <v>1578</v>
      </c>
      <c r="C99" s="38">
        <v>4.84</v>
      </c>
      <c r="D99" s="38">
        <v>0</v>
      </c>
      <c r="E99" s="7"/>
    </row>
    <row r="100" spans="1:5" ht="12.95" customHeight="1">
      <c r="A100" s="36" t="s">
        <v>1579</v>
      </c>
      <c r="B100" s="37" t="s">
        <v>1580</v>
      </c>
      <c r="C100" s="38">
        <v>0.93</v>
      </c>
      <c r="D100" s="38">
        <v>0.69</v>
      </c>
      <c r="E100" s="7"/>
    </row>
    <row r="101" spans="1:5" ht="12.95" customHeight="1">
      <c r="A101" s="36" t="s">
        <v>1581</v>
      </c>
      <c r="B101" s="37" t="s">
        <v>1582</v>
      </c>
      <c r="C101" s="38">
        <v>11.2</v>
      </c>
      <c r="D101" s="38">
        <v>8.33</v>
      </c>
      <c r="E101" s="7"/>
    </row>
    <row r="102" spans="1:5" ht="12.95" customHeight="1">
      <c r="A102" s="36" t="s">
        <v>1583</v>
      </c>
      <c r="B102" s="37" t="s">
        <v>1584</v>
      </c>
      <c r="C102" s="38">
        <v>0.09</v>
      </c>
      <c r="D102" s="38">
        <v>0.06</v>
      </c>
      <c r="E102" s="7"/>
    </row>
    <row r="103" spans="1:5" ht="12.95" customHeight="1">
      <c r="A103" s="36" t="s">
        <v>1585</v>
      </c>
      <c r="B103" s="37" t="s">
        <v>1586</v>
      </c>
      <c r="C103" s="38">
        <v>0.75</v>
      </c>
      <c r="D103" s="38">
        <v>0.56000000000000005</v>
      </c>
      <c r="E103" s="7"/>
    </row>
    <row r="104" spans="1:5" ht="12.95" customHeight="1">
      <c r="A104" s="36" t="s">
        <v>1587</v>
      </c>
      <c r="B104" s="37" t="s">
        <v>1588</v>
      </c>
      <c r="C104" s="38">
        <v>1.65</v>
      </c>
      <c r="D104" s="38">
        <v>0</v>
      </c>
      <c r="E104" s="7"/>
    </row>
    <row r="105" spans="1:5" ht="12.95" customHeight="1">
      <c r="A105" s="36" t="s">
        <v>1589</v>
      </c>
      <c r="B105" s="37" t="s">
        <v>1590</v>
      </c>
      <c r="C105" s="38">
        <v>0.13</v>
      </c>
      <c r="D105" s="38">
        <v>0.09</v>
      </c>
      <c r="E105" s="7"/>
    </row>
    <row r="106" spans="1:5" ht="12.95" customHeight="1">
      <c r="A106" s="36" t="s">
        <v>1591</v>
      </c>
      <c r="B106" s="37" t="s">
        <v>1592</v>
      </c>
      <c r="C106" s="38">
        <v>13.12</v>
      </c>
      <c r="D106" s="38">
        <v>9.77</v>
      </c>
      <c r="E106" s="7"/>
    </row>
    <row r="107" spans="1:5" ht="12.95" customHeight="1">
      <c r="A107" s="36" t="s">
        <v>1593</v>
      </c>
      <c r="B107" s="37" t="s">
        <v>1594</v>
      </c>
      <c r="C107" s="38">
        <v>0.03</v>
      </c>
      <c r="D107" s="38">
        <v>0.02</v>
      </c>
      <c r="E107" s="7"/>
    </row>
    <row r="108" spans="1:5" ht="15" customHeight="1">
      <c r="A108" s="7"/>
      <c r="B108" s="39" t="s">
        <v>1572</v>
      </c>
      <c r="C108" s="40">
        <v>50.81</v>
      </c>
      <c r="D108" s="40">
        <v>19.52</v>
      </c>
      <c r="E108" s="7"/>
    </row>
    <row r="109" spans="1:5" ht="12" customHeight="1">
      <c r="A109" s="7"/>
      <c r="B109" s="131" t="s">
        <v>1095</v>
      </c>
      <c r="C109" s="132"/>
      <c r="D109" s="7"/>
      <c r="E109" s="7"/>
    </row>
    <row r="110" spans="1:5" ht="12.95" customHeight="1">
      <c r="A110" s="34" t="s">
        <v>1595</v>
      </c>
      <c r="B110" s="35" t="s">
        <v>1596</v>
      </c>
      <c r="C110" s="7"/>
      <c r="D110" s="7"/>
      <c r="E110" s="7"/>
    </row>
    <row r="111" spans="1:5" ht="12.95" customHeight="1">
      <c r="A111" s="36" t="s">
        <v>1597</v>
      </c>
      <c r="B111" s="37" t="s">
        <v>1598</v>
      </c>
      <c r="C111" s="38">
        <v>8.57</v>
      </c>
      <c r="D111" s="38">
        <v>6.38</v>
      </c>
      <c r="E111" s="7"/>
    </row>
    <row r="112" spans="1:5" ht="12.95" customHeight="1">
      <c r="A112" s="36" t="s">
        <v>1599</v>
      </c>
      <c r="B112" s="37" t="s">
        <v>1600</v>
      </c>
      <c r="C112" s="38">
        <v>0.46</v>
      </c>
      <c r="D112" s="38">
        <v>0.34</v>
      </c>
      <c r="E112" s="7"/>
    </row>
    <row r="113" spans="1:5" ht="12.95" customHeight="1">
      <c r="A113" s="36" t="s">
        <v>1601</v>
      </c>
      <c r="B113" s="37" t="s">
        <v>1602</v>
      </c>
      <c r="C113" s="38">
        <v>1.92</v>
      </c>
      <c r="D113" s="38">
        <v>1.43</v>
      </c>
      <c r="E113" s="7"/>
    </row>
    <row r="114" spans="1:5" ht="12.95" customHeight="1">
      <c r="A114" s="36" t="s">
        <v>1603</v>
      </c>
      <c r="B114" s="37" t="s">
        <v>1604</v>
      </c>
      <c r="C114" s="38">
        <v>5.32</v>
      </c>
      <c r="D114" s="38">
        <v>3.96</v>
      </c>
      <c r="E114" s="7"/>
    </row>
    <row r="115" spans="1:5" ht="12.95" customHeight="1">
      <c r="A115" s="36" t="s">
        <v>1605</v>
      </c>
      <c r="B115" s="37" t="s">
        <v>1606</v>
      </c>
      <c r="C115" s="38">
        <v>0.72</v>
      </c>
      <c r="D115" s="38">
        <v>0.54</v>
      </c>
      <c r="E115" s="7"/>
    </row>
    <row r="116" spans="1:5" ht="15" customHeight="1">
      <c r="A116" s="7"/>
      <c r="B116" s="39" t="s">
        <v>1572</v>
      </c>
      <c r="C116" s="40">
        <v>16.990000000000002</v>
      </c>
      <c r="D116" s="40">
        <v>12.649999999999999</v>
      </c>
      <c r="E116" s="7"/>
    </row>
    <row r="117" spans="1:5" ht="12" customHeight="1">
      <c r="A117" s="7"/>
      <c r="B117" s="131" t="s">
        <v>1095</v>
      </c>
      <c r="C117" s="132"/>
      <c r="D117" s="7"/>
      <c r="E117" s="7"/>
    </row>
    <row r="118" spans="1:5" ht="12.95" customHeight="1">
      <c r="A118" s="34" t="s">
        <v>1607</v>
      </c>
      <c r="B118" s="35" t="s">
        <v>1608</v>
      </c>
      <c r="C118" s="7"/>
      <c r="D118" s="7"/>
      <c r="E118" s="7"/>
    </row>
    <row r="119" spans="1:5" ht="12.95" customHeight="1">
      <c r="A119" s="36" t="s">
        <v>1609</v>
      </c>
      <c r="B119" s="37" t="s">
        <v>1610</v>
      </c>
      <c r="C119" s="38">
        <v>8.5399999999999991</v>
      </c>
      <c r="D119" s="38">
        <v>3.28</v>
      </c>
      <c r="E119" s="7"/>
    </row>
    <row r="120" spans="1:5" ht="18" customHeight="1">
      <c r="A120" s="36" t="s">
        <v>1611</v>
      </c>
      <c r="B120" s="37" t="s">
        <v>1612</v>
      </c>
      <c r="C120" s="38">
        <v>0.76</v>
      </c>
      <c r="D120" s="38">
        <v>0.56999999999999995</v>
      </c>
      <c r="E120" s="7"/>
    </row>
    <row r="121" spans="1:5" ht="15" customHeight="1">
      <c r="A121" s="7"/>
      <c r="B121" s="39" t="s">
        <v>1572</v>
      </c>
      <c r="C121" s="40">
        <v>9.2999999999999989</v>
      </c>
      <c r="D121" s="40">
        <v>3.8499999999999996</v>
      </c>
      <c r="E121" s="7"/>
    </row>
    <row r="122" spans="1:5" ht="15" customHeight="1">
      <c r="A122" s="7"/>
      <c r="B122" s="131" t="s">
        <v>1095</v>
      </c>
      <c r="C122" s="132"/>
      <c r="D122" s="7"/>
      <c r="E122" s="7"/>
    </row>
    <row r="123" spans="1:5" ht="36.950000000000003" customHeight="1">
      <c r="A123" s="7"/>
      <c r="B123" s="154" t="s">
        <v>1644</v>
      </c>
      <c r="C123" s="155"/>
      <c r="D123" s="155"/>
      <c r="E123" s="7"/>
    </row>
    <row r="124" spans="1:5" ht="24" customHeight="1">
      <c r="A124" s="7"/>
      <c r="B124" s="154" t="s">
        <v>1614</v>
      </c>
      <c r="C124" s="155"/>
      <c r="D124" s="155"/>
      <c r="E124" s="155"/>
    </row>
    <row r="125" spans="1:5" ht="12" customHeight="1">
      <c r="A125" s="7"/>
      <c r="B125" s="131" t="s">
        <v>1095</v>
      </c>
      <c r="C125" s="132"/>
      <c r="D125" s="7"/>
      <c r="E125" s="7"/>
    </row>
    <row r="126" spans="1:5" ht="15" customHeight="1">
      <c r="A126" s="32" t="s">
        <v>1548</v>
      </c>
      <c r="B126" s="32" t="s">
        <v>1549</v>
      </c>
      <c r="C126" s="33" t="s">
        <v>1550</v>
      </c>
      <c r="D126" s="32" t="s">
        <v>1551</v>
      </c>
      <c r="E126" s="7"/>
    </row>
    <row r="127" spans="1:5" ht="12" customHeight="1">
      <c r="A127" s="7"/>
      <c r="B127" s="131" t="s">
        <v>1095</v>
      </c>
      <c r="C127" s="132"/>
      <c r="D127" s="7"/>
      <c r="E127" s="7"/>
    </row>
    <row r="128" spans="1:5" ht="12.95" customHeight="1">
      <c r="A128" s="34" t="s">
        <v>1552</v>
      </c>
      <c r="B128" s="35" t="s">
        <v>1553</v>
      </c>
      <c r="C128" s="7"/>
      <c r="D128" s="7"/>
      <c r="E128" s="7"/>
    </row>
    <row r="129" spans="1:5" ht="12.95" customHeight="1">
      <c r="A129" s="36" t="s">
        <v>1554</v>
      </c>
      <c r="B129" s="37" t="s">
        <v>1555</v>
      </c>
      <c r="C129" s="38">
        <v>0</v>
      </c>
      <c r="D129" s="38">
        <v>0</v>
      </c>
      <c r="E129" s="7"/>
    </row>
    <row r="130" spans="1:5" ht="12.95" customHeight="1">
      <c r="A130" s="36" t="s">
        <v>1568</v>
      </c>
      <c r="B130" s="37" t="s">
        <v>1569</v>
      </c>
      <c r="C130" s="38">
        <v>8</v>
      </c>
      <c r="D130" s="38">
        <v>0</v>
      </c>
      <c r="E130" s="7"/>
    </row>
    <row r="131" spans="1:5" ht="12.95" customHeight="1">
      <c r="A131" s="36" t="s">
        <v>1564</v>
      </c>
      <c r="B131" s="37" t="s">
        <v>1565</v>
      </c>
      <c r="C131" s="38">
        <v>2.5</v>
      </c>
      <c r="D131" s="38">
        <v>0</v>
      </c>
      <c r="E131" s="7"/>
    </row>
    <row r="132" spans="1:5" ht="12.95" customHeight="1">
      <c r="A132" s="36" t="s">
        <v>1556</v>
      </c>
      <c r="B132" s="37" t="s">
        <v>1557</v>
      </c>
      <c r="C132" s="38">
        <v>1.5</v>
      </c>
      <c r="D132" s="38">
        <v>0</v>
      </c>
      <c r="E132" s="7"/>
    </row>
    <row r="133" spans="1:5" ht="12.95" customHeight="1">
      <c r="A133" s="36" t="s">
        <v>1558</v>
      </c>
      <c r="B133" s="37" t="s">
        <v>1559</v>
      </c>
      <c r="C133" s="38">
        <v>1</v>
      </c>
      <c r="D133" s="38">
        <v>0</v>
      </c>
      <c r="E133" s="7"/>
    </row>
    <row r="134" spans="1:5" ht="12.95" customHeight="1">
      <c r="A134" s="36" t="s">
        <v>1562</v>
      </c>
      <c r="B134" s="37" t="s">
        <v>1563</v>
      </c>
      <c r="C134" s="38">
        <v>0.6</v>
      </c>
      <c r="D134" s="38">
        <v>0</v>
      </c>
      <c r="E134" s="7"/>
    </row>
    <row r="135" spans="1:5" ht="12.95" customHeight="1">
      <c r="A135" s="36" t="s">
        <v>1560</v>
      </c>
      <c r="B135" s="37" t="s">
        <v>1561</v>
      </c>
      <c r="C135" s="38">
        <v>0.2</v>
      </c>
      <c r="D135" s="38">
        <v>0</v>
      </c>
      <c r="E135" s="7"/>
    </row>
    <row r="136" spans="1:5" ht="12.95" customHeight="1">
      <c r="A136" s="36" t="s">
        <v>1566</v>
      </c>
      <c r="B136" s="37" t="s">
        <v>1645</v>
      </c>
      <c r="C136" s="38">
        <v>3</v>
      </c>
      <c r="D136" s="38">
        <v>0</v>
      </c>
      <c r="E136" s="7"/>
    </row>
    <row r="137" spans="1:5" ht="12.95" customHeight="1">
      <c r="A137" s="36" t="s">
        <v>1570</v>
      </c>
      <c r="B137" s="37" t="s">
        <v>1571</v>
      </c>
      <c r="C137" s="38">
        <v>1</v>
      </c>
      <c r="D137" s="38">
        <v>0</v>
      </c>
      <c r="E137" s="7"/>
    </row>
    <row r="138" spans="1:5" ht="15" customHeight="1">
      <c r="A138" s="7"/>
      <c r="B138" s="39" t="s">
        <v>1572</v>
      </c>
      <c r="C138" s="40">
        <v>17.799999999999997</v>
      </c>
      <c r="D138" s="40">
        <v>0</v>
      </c>
      <c r="E138" s="7"/>
    </row>
    <row r="139" spans="1:5" ht="12" customHeight="1">
      <c r="A139" s="7"/>
      <c r="B139" s="131" t="s">
        <v>1095</v>
      </c>
      <c r="C139" s="132"/>
      <c r="D139" s="7"/>
      <c r="E139" s="7"/>
    </row>
    <row r="140" spans="1:5" ht="12.95" customHeight="1">
      <c r="A140" s="34" t="s">
        <v>1573</v>
      </c>
      <c r="B140" s="35" t="s">
        <v>1574</v>
      </c>
      <c r="C140" s="7"/>
      <c r="D140" s="7"/>
      <c r="E140" s="7"/>
    </row>
    <row r="141" spans="1:5" ht="12.95" customHeight="1">
      <c r="A141" s="36" t="s">
        <v>1575</v>
      </c>
      <c r="B141" s="37" t="s">
        <v>1576</v>
      </c>
      <c r="C141" s="38">
        <v>18.100000000000001</v>
      </c>
      <c r="D141" s="38">
        <v>0</v>
      </c>
      <c r="E141" s="7"/>
    </row>
    <row r="142" spans="1:5" ht="12.95" customHeight="1">
      <c r="A142" s="36" t="s">
        <v>1577</v>
      </c>
      <c r="B142" s="37" t="s">
        <v>1646</v>
      </c>
      <c r="C142" s="38">
        <v>3.8</v>
      </c>
      <c r="D142" s="38">
        <v>0</v>
      </c>
      <c r="E142" s="7"/>
    </row>
    <row r="143" spans="1:5" ht="12.95" customHeight="1">
      <c r="A143" s="36" t="s">
        <v>1579</v>
      </c>
      <c r="B143" s="37" t="s">
        <v>1600</v>
      </c>
      <c r="C143" s="38">
        <v>2.6</v>
      </c>
      <c r="D143" s="38">
        <v>0</v>
      </c>
      <c r="E143" s="7"/>
    </row>
    <row r="144" spans="1:5" ht="12.95" customHeight="1">
      <c r="A144" s="36" t="s">
        <v>1581</v>
      </c>
      <c r="B144" s="37" t="s">
        <v>1647</v>
      </c>
      <c r="C144" s="38">
        <v>8.6999999999999993</v>
      </c>
      <c r="D144" s="38">
        <v>0</v>
      </c>
      <c r="E144" s="7"/>
    </row>
    <row r="145" spans="1:5" ht="12.95" customHeight="1">
      <c r="A145" s="36" t="s">
        <v>1583</v>
      </c>
      <c r="B145" s="37" t="s">
        <v>1648</v>
      </c>
      <c r="C145" s="38">
        <v>1.9</v>
      </c>
      <c r="D145" s="38">
        <v>0</v>
      </c>
      <c r="E145" s="7"/>
    </row>
    <row r="146" spans="1:5" ht="12.95" customHeight="1">
      <c r="A146" s="36" t="s">
        <v>1585</v>
      </c>
      <c r="B146" s="37" t="s">
        <v>1582</v>
      </c>
      <c r="C146" s="38">
        <v>11.3</v>
      </c>
      <c r="D146" s="38">
        <v>0</v>
      </c>
      <c r="E146" s="7"/>
    </row>
    <row r="147" spans="1:5" ht="12.95" customHeight="1">
      <c r="A147" s="36" t="s">
        <v>1587</v>
      </c>
      <c r="B147" s="37" t="s">
        <v>1649</v>
      </c>
      <c r="C147" s="38">
        <v>0.1</v>
      </c>
      <c r="D147" s="38">
        <v>0</v>
      </c>
      <c r="E147" s="7"/>
    </row>
    <row r="148" spans="1:5" ht="12.95" customHeight="1">
      <c r="A148" s="36" t="s">
        <v>1589</v>
      </c>
      <c r="B148" s="37" t="s">
        <v>1650</v>
      </c>
      <c r="C148" s="38">
        <v>2.2999999999999998</v>
      </c>
      <c r="D148" s="38">
        <v>0</v>
      </c>
      <c r="E148" s="7"/>
    </row>
    <row r="149" spans="1:5" ht="15" customHeight="1">
      <c r="A149" s="7"/>
      <c r="B149" s="39" t="s">
        <v>1572</v>
      </c>
      <c r="C149" s="40">
        <v>48.800000000000004</v>
      </c>
      <c r="D149" s="40">
        <v>0</v>
      </c>
      <c r="E149" s="7"/>
    </row>
    <row r="150" spans="1:5" ht="12" customHeight="1">
      <c r="A150" s="7"/>
      <c r="B150" s="131" t="s">
        <v>1095</v>
      </c>
      <c r="C150" s="132"/>
      <c r="D150" s="7"/>
      <c r="E150" s="7"/>
    </row>
    <row r="151" spans="1:5" ht="12.95" customHeight="1">
      <c r="A151" s="34" t="s">
        <v>1595</v>
      </c>
      <c r="B151" s="35" t="s">
        <v>1596</v>
      </c>
      <c r="C151" s="7"/>
      <c r="D151" s="7"/>
      <c r="E151" s="7"/>
    </row>
    <row r="152" spans="1:5" ht="12.95" customHeight="1">
      <c r="A152" s="36" t="s">
        <v>1597</v>
      </c>
      <c r="B152" s="37" t="s">
        <v>1604</v>
      </c>
      <c r="C152" s="38">
        <v>6.4</v>
      </c>
      <c r="D152" s="38">
        <v>0</v>
      </c>
      <c r="E152" s="7"/>
    </row>
    <row r="153" spans="1:5" ht="12.95" customHeight="1">
      <c r="A153" s="36" t="s">
        <v>1601</v>
      </c>
      <c r="B153" s="37" t="s">
        <v>1602</v>
      </c>
      <c r="C153" s="38">
        <v>15</v>
      </c>
      <c r="D153" s="38">
        <v>0</v>
      </c>
      <c r="E153" s="7"/>
    </row>
    <row r="154" spans="1:5" ht="12.95" customHeight="1">
      <c r="A154" s="36" t="s">
        <v>1605</v>
      </c>
      <c r="B154" s="37" t="s">
        <v>1606</v>
      </c>
      <c r="C154" s="38">
        <v>2.2000000000000002</v>
      </c>
      <c r="D154" s="38">
        <v>0</v>
      </c>
      <c r="E154" s="7"/>
    </row>
    <row r="155" spans="1:5" ht="15" customHeight="1">
      <c r="A155" s="7"/>
      <c r="B155" s="39" t="s">
        <v>1572</v>
      </c>
      <c r="C155" s="40">
        <v>23.599999999999998</v>
      </c>
      <c r="D155" s="40">
        <v>0</v>
      </c>
      <c r="E155" s="7"/>
    </row>
    <row r="156" spans="1:5" ht="12" customHeight="1">
      <c r="A156" s="7"/>
      <c r="B156" s="131" t="s">
        <v>1095</v>
      </c>
      <c r="C156" s="132"/>
      <c r="D156" s="7"/>
      <c r="E156" s="7"/>
    </row>
    <row r="157" spans="1:5" ht="12.95" customHeight="1">
      <c r="A157" s="34" t="s">
        <v>1607</v>
      </c>
      <c r="B157" s="35" t="s">
        <v>1608</v>
      </c>
      <c r="C157" s="7"/>
      <c r="D157" s="7"/>
      <c r="E157" s="7"/>
    </row>
    <row r="158" spans="1:5" ht="12.95" customHeight="1">
      <c r="A158" s="36" t="s">
        <v>1609</v>
      </c>
      <c r="B158" s="37" t="s">
        <v>1651</v>
      </c>
      <c r="C158" s="38">
        <v>8.69</v>
      </c>
      <c r="D158" s="38">
        <v>0</v>
      </c>
      <c r="E158" s="7"/>
    </row>
    <row r="159" spans="1:5" ht="15" customHeight="1">
      <c r="A159" s="7"/>
      <c r="B159" s="39" t="s">
        <v>1572</v>
      </c>
      <c r="C159" s="40">
        <v>8.69</v>
      </c>
      <c r="D159" s="40">
        <v>0</v>
      </c>
      <c r="E159" s="7"/>
    </row>
    <row r="160" spans="1:5" ht="15" customHeight="1">
      <c r="A160" s="7"/>
      <c r="B160" s="131" t="s">
        <v>1095</v>
      </c>
      <c r="C160" s="132"/>
      <c r="D160" s="7"/>
      <c r="E160" s="7"/>
    </row>
    <row r="161" spans="1:5" ht="36.950000000000003" customHeight="1">
      <c r="A161" s="7"/>
      <c r="B161" s="154" t="s">
        <v>1652</v>
      </c>
      <c r="C161" s="155"/>
      <c r="D161" s="155"/>
      <c r="E161" s="7"/>
    </row>
    <row r="162" spans="1:5" ht="24" customHeight="1">
      <c r="A162" s="7"/>
      <c r="B162" s="154" t="s">
        <v>1614</v>
      </c>
      <c r="C162" s="155"/>
      <c r="D162" s="155"/>
      <c r="E162" s="155"/>
    </row>
    <row r="163" spans="1:5" ht="12" customHeight="1">
      <c r="A163" s="7"/>
      <c r="B163" s="131" t="s">
        <v>1095</v>
      </c>
      <c r="C163" s="132"/>
      <c r="D163" s="7"/>
      <c r="E163" s="7"/>
    </row>
    <row r="164" spans="1:5" ht="15" customHeight="1">
      <c r="A164" s="32" t="s">
        <v>1548</v>
      </c>
      <c r="B164" s="32" t="s">
        <v>1549</v>
      </c>
      <c r="C164" s="33" t="s">
        <v>1550</v>
      </c>
      <c r="D164" s="32" t="s">
        <v>1551</v>
      </c>
      <c r="E164" s="7"/>
    </row>
    <row r="165" spans="1:5" ht="12" customHeight="1">
      <c r="A165" s="7"/>
      <c r="B165" s="131" t="s">
        <v>1095</v>
      </c>
      <c r="C165" s="132"/>
      <c r="D165" s="7"/>
      <c r="E165" s="7"/>
    </row>
    <row r="166" spans="1:5" ht="12.95" customHeight="1">
      <c r="A166" s="34" t="s">
        <v>1552</v>
      </c>
      <c r="B166" s="35" t="s">
        <v>1553</v>
      </c>
      <c r="C166" s="7"/>
      <c r="D166" s="7"/>
      <c r="E166" s="7"/>
    </row>
    <row r="167" spans="1:5" ht="12.95" customHeight="1">
      <c r="A167" s="36" t="s">
        <v>1554</v>
      </c>
      <c r="B167" s="37" t="s">
        <v>1555</v>
      </c>
      <c r="C167" s="38">
        <v>20</v>
      </c>
      <c r="D167" s="38">
        <v>20</v>
      </c>
      <c r="E167" s="7"/>
    </row>
    <row r="168" spans="1:5" ht="12.95" customHeight="1">
      <c r="A168" s="36" t="s">
        <v>1556</v>
      </c>
      <c r="B168" s="37" t="s">
        <v>1557</v>
      </c>
      <c r="C168" s="38">
        <v>1.5</v>
      </c>
      <c r="D168" s="38">
        <v>1.5</v>
      </c>
      <c r="E168" s="7"/>
    </row>
    <row r="169" spans="1:5" ht="12.95" customHeight="1">
      <c r="A169" s="36" t="s">
        <v>1558</v>
      </c>
      <c r="B169" s="37" t="s">
        <v>1559</v>
      </c>
      <c r="C169" s="38">
        <v>1</v>
      </c>
      <c r="D169" s="38">
        <v>1</v>
      </c>
      <c r="E169" s="7"/>
    </row>
    <row r="170" spans="1:5" ht="12.95" customHeight="1">
      <c r="A170" s="36" t="s">
        <v>1560</v>
      </c>
      <c r="B170" s="37" t="s">
        <v>1561</v>
      </c>
      <c r="C170" s="38">
        <v>0.2</v>
      </c>
      <c r="D170" s="38">
        <v>0.2</v>
      </c>
      <c r="E170" s="7"/>
    </row>
    <row r="171" spans="1:5" ht="12.95" customHeight="1">
      <c r="A171" s="36" t="s">
        <v>1562</v>
      </c>
      <c r="B171" s="37" t="s">
        <v>1563</v>
      </c>
      <c r="C171" s="38">
        <v>0.6</v>
      </c>
      <c r="D171" s="38">
        <v>0.6</v>
      </c>
      <c r="E171" s="7"/>
    </row>
    <row r="172" spans="1:5" ht="12.95" customHeight="1">
      <c r="A172" s="36" t="s">
        <v>1564</v>
      </c>
      <c r="B172" s="37" t="s">
        <v>1565</v>
      </c>
      <c r="C172" s="38">
        <v>2.5</v>
      </c>
      <c r="D172" s="38">
        <v>2.5</v>
      </c>
      <c r="E172" s="7"/>
    </row>
    <row r="173" spans="1:5" ht="12.95" customHeight="1">
      <c r="A173" s="36" t="s">
        <v>1566</v>
      </c>
      <c r="B173" s="37" t="s">
        <v>1567</v>
      </c>
      <c r="C173" s="38">
        <v>3</v>
      </c>
      <c r="D173" s="38">
        <v>3</v>
      </c>
      <c r="E173" s="7"/>
    </row>
    <row r="174" spans="1:5" ht="12.95" customHeight="1">
      <c r="A174" s="36" t="s">
        <v>1568</v>
      </c>
      <c r="B174" s="37" t="s">
        <v>1569</v>
      </c>
      <c r="C174" s="38">
        <v>8</v>
      </c>
      <c r="D174" s="38">
        <v>8</v>
      </c>
      <c r="E174" s="7"/>
    </row>
    <row r="175" spans="1:5" ht="12.95" customHeight="1">
      <c r="A175" s="36" t="s">
        <v>1570</v>
      </c>
      <c r="B175" s="37" t="s">
        <v>1571</v>
      </c>
      <c r="C175" s="38">
        <v>1</v>
      </c>
      <c r="D175" s="38">
        <v>1</v>
      </c>
      <c r="E175" s="7"/>
    </row>
    <row r="176" spans="1:5" ht="15" customHeight="1">
      <c r="A176" s="7"/>
      <c r="B176" s="39" t="s">
        <v>1572</v>
      </c>
      <c r="C176" s="40">
        <v>37.799999999999997</v>
      </c>
      <c r="D176" s="40">
        <v>37.799999999999997</v>
      </c>
      <c r="E176" s="7"/>
    </row>
    <row r="177" spans="1:5" ht="12" customHeight="1">
      <c r="A177" s="7"/>
      <c r="B177" s="131" t="s">
        <v>1095</v>
      </c>
      <c r="C177" s="132"/>
      <c r="D177" s="7"/>
      <c r="E177" s="7"/>
    </row>
    <row r="178" spans="1:5" ht="12.95" customHeight="1">
      <c r="A178" s="34" t="s">
        <v>1573</v>
      </c>
      <c r="B178" s="35" t="s">
        <v>1574</v>
      </c>
      <c r="C178" s="7"/>
      <c r="D178" s="7"/>
      <c r="E178" s="7"/>
    </row>
    <row r="179" spans="1:5" ht="12.95" customHeight="1">
      <c r="A179" s="36" t="s">
        <v>1575</v>
      </c>
      <c r="B179" s="37" t="s">
        <v>1576</v>
      </c>
      <c r="C179" s="38">
        <v>17.920000000000002</v>
      </c>
      <c r="D179" s="38">
        <v>0</v>
      </c>
      <c r="E179" s="7"/>
    </row>
    <row r="180" spans="1:5" ht="12.95" customHeight="1">
      <c r="A180" s="36" t="s">
        <v>1577</v>
      </c>
      <c r="B180" s="37" t="s">
        <v>1578</v>
      </c>
      <c r="C180" s="38">
        <v>3.95</v>
      </c>
      <c r="D180" s="38">
        <v>0</v>
      </c>
      <c r="E180" s="7"/>
    </row>
    <row r="181" spans="1:5" ht="12.95" customHeight="1">
      <c r="A181" s="36" t="s">
        <v>1579</v>
      </c>
      <c r="B181" s="37" t="s">
        <v>1580</v>
      </c>
      <c r="C181" s="38">
        <v>0.9</v>
      </c>
      <c r="D181" s="38">
        <v>0.69</v>
      </c>
      <c r="E181" s="7"/>
    </row>
    <row r="182" spans="1:5" ht="12.95" customHeight="1">
      <c r="A182" s="36" t="s">
        <v>1581</v>
      </c>
      <c r="B182" s="37" t="s">
        <v>1582</v>
      </c>
      <c r="C182" s="38">
        <v>10.8</v>
      </c>
      <c r="D182" s="38">
        <v>8.33</v>
      </c>
      <c r="E182" s="7"/>
    </row>
    <row r="183" spans="1:5" ht="12.95" customHeight="1">
      <c r="A183" s="36" t="s">
        <v>1583</v>
      </c>
      <c r="B183" s="37" t="s">
        <v>1584</v>
      </c>
      <c r="C183" s="38">
        <v>0.08</v>
      </c>
      <c r="D183" s="38">
        <v>0.06</v>
      </c>
      <c r="E183" s="7"/>
    </row>
    <row r="184" spans="1:5" ht="12.95" customHeight="1">
      <c r="A184" s="36" t="s">
        <v>1585</v>
      </c>
      <c r="B184" s="37" t="s">
        <v>1586</v>
      </c>
      <c r="C184" s="38">
        <v>0.72</v>
      </c>
      <c r="D184" s="38">
        <v>0.56000000000000005</v>
      </c>
      <c r="E184" s="7"/>
    </row>
    <row r="185" spans="1:5" ht="12.95" customHeight="1">
      <c r="A185" s="36" t="s">
        <v>1587</v>
      </c>
      <c r="B185" s="37" t="s">
        <v>1588</v>
      </c>
      <c r="C185" s="38">
        <v>1.72</v>
      </c>
      <c r="D185" s="38">
        <v>0</v>
      </c>
      <c r="E185" s="7"/>
    </row>
    <row r="186" spans="1:5" ht="12.95" customHeight="1">
      <c r="A186" s="36" t="s">
        <v>1589</v>
      </c>
      <c r="B186" s="37" t="s">
        <v>1590</v>
      </c>
      <c r="C186" s="38">
        <v>0.12</v>
      </c>
      <c r="D186" s="38">
        <v>0.09</v>
      </c>
      <c r="E186" s="7"/>
    </row>
    <row r="187" spans="1:5" ht="12.95" customHeight="1">
      <c r="A187" s="36" t="s">
        <v>1591</v>
      </c>
      <c r="B187" s="37" t="s">
        <v>1592</v>
      </c>
      <c r="C187" s="38">
        <v>8.09</v>
      </c>
      <c r="D187" s="38">
        <v>6.24</v>
      </c>
      <c r="E187" s="7"/>
    </row>
    <row r="188" spans="1:5" ht="12.95" customHeight="1">
      <c r="A188" s="36" t="s">
        <v>1593</v>
      </c>
      <c r="B188" s="37" t="s">
        <v>1594</v>
      </c>
      <c r="C188" s="38">
        <v>0.03</v>
      </c>
      <c r="D188" s="38">
        <v>0.02</v>
      </c>
      <c r="E188" s="7"/>
    </row>
    <row r="189" spans="1:5" ht="15" customHeight="1">
      <c r="A189" s="7"/>
      <c r="B189" s="39" t="s">
        <v>1572</v>
      </c>
      <c r="C189" s="40">
        <v>44.33</v>
      </c>
      <c r="D189" s="40">
        <v>15.99</v>
      </c>
      <c r="E189" s="7"/>
    </row>
    <row r="190" spans="1:5" ht="12" customHeight="1">
      <c r="A190" s="7"/>
      <c r="B190" s="131" t="s">
        <v>1095</v>
      </c>
      <c r="C190" s="132"/>
      <c r="D190" s="7"/>
      <c r="E190" s="7"/>
    </row>
    <row r="191" spans="1:5" ht="12.95" customHeight="1">
      <c r="A191" s="34" t="s">
        <v>1595</v>
      </c>
      <c r="B191" s="35" t="s">
        <v>1596</v>
      </c>
      <c r="C191" s="7"/>
      <c r="D191" s="7"/>
      <c r="E191" s="7"/>
    </row>
    <row r="192" spans="1:5" ht="12.95" customHeight="1">
      <c r="A192" s="36" t="s">
        <v>1597</v>
      </c>
      <c r="B192" s="37" t="s">
        <v>1598</v>
      </c>
      <c r="C192" s="38">
        <v>4.8099999999999996</v>
      </c>
      <c r="D192" s="38">
        <v>3.71</v>
      </c>
      <c r="E192" s="7"/>
    </row>
    <row r="193" spans="1:5" ht="12.95" customHeight="1">
      <c r="A193" s="36" t="s">
        <v>1599</v>
      </c>
      <c r="B193" s="37" t="s">
        <v>1600</v>
      </c>
      <c r="C193" s="38">
        <v>0.11</v>
      </c>
      <c r="D193" s="38">
        <v>0.09</v>
      </c>
      <c r="E193" s="7"/>
    </row>
    <row r="194" spans="1:5" ht="12.95" customHeight="1">
      <c r="A194" s="36" t="s">
        <v>1601</v>
      </c>
      <c r="B194" s="37" t="s">
        <v>1602</v>
      </c>
      <c r="C194" s="38">
        <v>4.8600000000000003</v>
      </c>
      <c r="D194" s="38">
        <v>3.75</v>
      </c>
      <c r="E194" s="7"/>
    </row>
    <row r="195" spans="1:5" ht="12.95" customHeight="1">
      <c r="A195" s="36" t="s">
        <v>1603</v>
      </c>
      <c r="B195" s="37" t="s">
        <v>1604</v>
      </c>
      <c r="C195" s="38">
        <v>4.67</v>
      </c>
      <c r="D195" s="38">
        <v>3.61</v>
      </c>
      <c r="E195" s="7"/>
    </row>
    <row r="196" spans="1:5" ht="12.95" customHeight="1">
      <c r="A196" s="36" t="s">
        <v>1605</v>
      </c>
      <c r="B196" s="37" t="s">
        <v>1606</v>
      </c>
      <c r="C196" s="38">
        <v>0.4</v>
      </c>
      <c r="D196" s="38">
        <v>0.31</v>
      </c>
      <c r="E196" s="7"/>
    </row>
    <row r="197" spans="1:5" ht="15" customHeight="1">
      <c r="A197" s="7"/>
      <c r="B197" s="39" t="s">
        <v>1572</v>
      </c>
      <c r="C197" s="40">
        <v>14.850000000000001</v>
      </c>
      <c r="D197" s="40">
        <v>11.47</v>
      </c>
      <c r="E197" s="7"/>
    </row>
    <row r="198" spans="1:5" ht="12" customHeight="1">
      <c r="A198" s="7"/>
      <c r="B198" s="131" t="s">
        <v>1095</v>
      </c>
      <c r="C198" s="132"/>
      <c r="D198" s="7"/>
      <c r="E198" s="7"/>
    </row>
    <row r="199" spans="1:5" ht="12.95" customHeight="1">
      <c r="A199" s="34" t="s">
        <v>1607</v>
      </c>
      <c r="B199" s="35" t="s">
        <v>1608</v>
      </c>
      <c r="C199" s="7"/>
      <c r="D199" s="7"/>
      <c r="E199" s="7"/>
    </row>
    <row r="200" spans="1:5" ht="12.95" customHeight="1">
      <c r="A200" s="36" t="s">
        <v>1609</v>
      </c>
      <c r="B200" s="37" t="s">
        <v>1610</v>
      </c>
      <c r="C200" s="38">
        <v>16.760000000000002</v>
      </c>
      <c r="D200" s="38">
        <v>6.04</v>
      </c>
      <c r="E200" s="7"/>
    </row>
    <row r="201" spans="1:5" ht="18" customHeight="1">
      <c r="A201" s="36" t="s">
        <v>1611</v>
      </c>
      <c r="B201" s="37" t="s">
        <v>1612</v>
      </c>
      <c r="C201" s="38">
        <v>0.43</v>
      </c>
      <c r="D201" s="38">
        <v>0.33</v>
      </c>
      <c r="E201" s="7"/>
    </row>
    <row r="202" spans="1:5" ht="15" customHeight="1">
      <c r="A202" s="7"/>
      <c r="B202" s="39" t="s">
        <v>1572</v>
      </c>
      <c r="C202" s="40">
        <v>17.190000000000001</v>
      </c>
      <c r="D202" s="40">
        <v>6.37</v>
      </c>
      <c r="E202" s="7"/>
    </row>
    <row r="203" spans="1:5" ht="15" customHeight="1">
      <c r="A203" s="7"/>
      <c r="B203" s="131" t="s">
        <v>1095</v>
      </c>
      <c r="C203" s="132"/>
      <c r="D203" s="7"/>
      <c r="E203" s="7"/>
    </row>
    <row r="204" spans="1:5" ht="36.950000000000003" customHeight="1">
      <c r="A204" s="7"/>
      <c r="B204" s="154" t="s">
        <v>1653</v>
      </c>
      <c r="C204" s="155"/>
      <c r="D204" s="155"/>
      <c r="E204" s="7"/>
    </row>
    <row r="205" spans="1:5" ht="24" customHeight="1">
      <c r="A205" s="7"/>
      <c r="B205" s="154" t="s">
        <v>1614</v>
      </c>
      <c r="C205" s="155"/>
      <c r="D205" s="155"/>
      <c r="E205" s="155"/>
    </row>
    <row r="206" spans="1:5" ht="12" customHeight="1">
      <c r="A206" s="7"/>
      <c r="B206" s="131" t="s">
        <v>1095</v>
      </c>
      <c r="C206" s="132"/>
      <c r="D206" s="7"/>
      <c r="E206" s="7"/>
    </row>
    <row r="207" spans="1:5" ht="15" customHeight="1">
      <c r="A207" s="32" t="s">
        <v>1548</v>
      </c>
      <c r="B207" s="32" t="s">
        <v>1549</v>
      </c>
      <c r="C207" s="33" t="s">
        <v>1550</v>
      </c>
      <c r="D207" s="32" t="s">
        <v>1551</v>
      </c>
      <c r="E207" s="7"/>
    </row>
    <row r="208" spans="1:5" ht="12" customHeight="1">
      <c r="A208" s="7"/>
      <c r="B208" s="131" t="s">
        <v>1095</v>
      </c>
      <c r="C208" s="132"/>
      <c r="D208" s="7"/>
      <c r="E208" s="7"/>
    </row>
    <row r="209" spans="1:5" ht="12.95" customHeight="1">
      <c r="A209" s="34" t="s">
        <v>1552</v>
      </c>
      <c r="B209" s="35" t="s">
        <v>1553</v>
      </c>
      <c r="C209" s="7"/>
      <c r="D209" s="7"/>
      <c r="E209" s="7"/>
    </row>
    <row r="210" spans="1:5" ht="12.95" customHeight="1">
      <c r="A210" s="36" t="s">
        <v>1554</v>
      </c>
      <c r="B210" s="37" t="s">
        <v>1555</v>
      </c>
      <c r="C210" s="38">
        <v>0</v>
      </c>
      <c r="D210" s="38">
        <v>0</v>
      </c>
      <c r="E210" s="7"/>
    </row>
    <row r="211" spans="1:5" ht="12.95" customHeight="1">
      <c r="A211" s="36" t="s">
        <v>1556</v>
      </c>
      <c r="B211" s="37" t="s">
        <v>1557</v>
      </c>
      <c r="C211" s="38">
        <v>1.5</v>
      </c>
      <c r="D211" s="38">
        <v>1.5</v>
      </c>
      <c r="E211" s="7"/>
    </row>
    <row r="212" spans="1:5" ht="12.95" customHeight="1">
      <c r="A212" s="36" t="s">
        <v>1558</v>
      </c>
      <c r="B212" s="37" t="s">
        <v>1559</v>
      </c>
      <c r="C212" s="38">
        <v>1</v>
      </c>
      <c r="D212" s="38">
        <v>1</v>
      </c>
      <c r="E212" s="7"/>
    </row>
    <row r="213" spans="1:5" ht="12.95" customHeight="1">
      <c r="A213" s="36" t="s">
        <v>1560</v>
      </c>
      <c r="B213" s="37" t="s">
        <v>1561</v>
      </c>
      <c r="C213" s="38">
        <v>0.2</v>
      </c>
      <c r="D213" s="38">
        <v>0.2</v>
      </c>
      <c r="E213" s="7"/>
    </row>
    <row r="214" spans="1:5" ht="12.95" customHeight="1">
      <c r="A214" s="36" t="s">
        <v>1562</v>
      </c>
      <c r="B214" s="37" t="s">
        <v>1563</v>
      </c>
      <c r="C214" s="38">
        <v>0.6</v>
      </c>
      <c r="D214" s="38">
        <v>0.6</v>
      </c>
      <c r="E214" s="7"/>
    </row>
    <row r="215" spans="1:5" ht="12.95" customHeight="1">
      <c r="A215" s="36" t="s">
        <v>1564</v>
      </c>
      <c r="B215" s="37" t="s">
        <v>1565</v>
      </c>
      <c r="C215" s="38">
        <v>2.5</v>
      </c>
      <c r="D215" s="38">
        <v>2.5</v>
      </c>
      <c r="E215" s="7"/>
    </row>
    <row r="216" spans="1:5" ht="12.95" customHeight="1">
      <c r="A216" s="36" t="s">
        <v>1566</v>
      </c>
      <c r="B216" s="37" t="s">
        <v>1567</v>
      </c>
      <c r="C216" s="38">
        <v>3</v>
      </c>
      <c r="D216" s="38">
        <v>3</v>
      </c>
      <c r="E216" s="7"/>
    </row>
    <row r="217" spans="1:5" ht="12.95" customHeight="1">
      <c r="A217" s="36" t="s">
        <v>1568</v>
      </c>
      <c r="B217" s="37" t="s">
        <v>1569</v>
      </c>
      <c r="C217" s="38">
        <v>8</v>
      </c>
      <c r="D217" s="38">
        <v>8</v>
      </c>
      <c r="E217" s="7"/>
    </row>
    <row r="218" spans="1:5" ht="12.95" customHeight="1">
      <c r="A218" s="36" t="s">
        <v>1570</v>
      </c>
      <c r="B218" s="37" t="s">
        <v>1571</v>
      </c>
      <c r="C218" s="38">
        <v>0</v>
      </c>
      <c r="D218" s="38">
        <v>0</v>
      </c>
      <c r="E218" s="7"/>
    </row>
    <row r="219" spans="1:5" ht="15" customHeight="1">
      <c r="A219" s="7"/>
      <c r="B219" s="39" t="s">
        <v>1572</v>
      </c>
      <c r="C219" s="40">
        <v>16.8</v>
      </c>
      <c r="D219" s="40">
        <v>16.8</v>
      </c>
      <c r="E219" s="7"/>
    </row>
    <row r="220" spans="1:5" ht="12" customHeight="1">
      <c r="A220" s="7"/>
      <c r="B220" s="131" t="s">
        <v>1095</v>
      </c>
      <c r="C220" s="132"/>
      <c r="D220" s="7"/>
      <c r="E220" s="7"/>
    </row>
    <row r="221" spans="1:5" ht="12.95" customHeight="1">
      <c r="A221" s="34" t="s">
        <v>1573</v>
      </c>
      <c r="B221" s="35" t="s">
        <v>1574</v>
      </c>
      <c r="C221" s="7"/>
      <c r="D221" s="7"/>
      <c r="E221" s="7"/>
    </row>
    <row r="222" spans="1:5" ht="12.95" customHeight="1">
      <c r="A222" s="36" t="s">
        <v>1575</v>
      </c>
      <c r="B222" s="37" t="s">
        <v>1576</v>
      </c>
      <c r="C222" s="38">
        <v>18.12</v>
      </c>
      <c r="D222" s="38">
        <v>0</v>
      </c>
      <c r="E222" s="7"/>
    </row>
    <row r="223" spans="1:5" ht="12.95" customHeight="1">
      <c r="A223" s="36" t="s">
        <v>1577</v>
      </c>
      <c r="B223" s="37" t="s">
        <v>1578</v>
      </c>
      <c r="C223" s="38">
        <v>4.16</v>
      </c>
      <c r="D223" s="38">
        <v>0</v>
      </c>
      <c r="E223" s="7"/>
    </row>
    <row r="224" spans="1:5" ht="12.95" customHeight="1">
      <c r="A224" s="36" t="s">
        <v>1579</v>
      </c>
      <c r="B224" s="37" t="s">
        <v>1580</v>
      </c>
      <c r="C224" s="38">
        <v>0.94</v>
      </c>
      <c r="D224" s="38">
        <v>0.71</v>
      </c>
      <c r="E224" s="7"/>
    </row>
    <row r="225" spans="1:5" ht="12.95" customHeight="1">
      <c r="A225" s="36" t="s">
        <v>1581</v>
      </c>
      <c r="B225" s="37" t="s">
        <v>1582</v>
      </c>
      <c r="C225" s="38">
        <v>11.03</v>
      </c>
      <c r="D225" s="38">
        <v>8.33</v>
      </c>
      <c r="E225" s="7"/>
    </row>
    <row r="226" spans="1:5" ht="12.95" customHeight="1">
      <c r="A226" s="36" t="s">
        <v>1583</v>
      </c>
      <c r="B226" s="37" t="s">
        <v>1584</v>
      </c>
      <c r="C226" s="38">
        <v>7.0000000000000007E-2</v>
      </c>
      <c r="D226" s="38">
        <v>0.06</v>
      </c>
      <c r="E226" s="7"/>
    </row>
    <row r="227" spans="1:5" ht="12.95" customHeight="1">
      <c r="A227" s="36" t="s">
        <v>1585</v>
      </c>
      <c r="B227" s="37" t="s">
        <v>1586</v>
      </c>
      <c r="C227" s="38">
        <v>0.74</v>
      </c>
      <c r="D227" s="38">
        <v>0.56000000000000005</v>
      </c>
      <c r="E227" s="7"/>
    </row>
    <row r="228" spans="1:5" ht="12.95" customHeight="1">
      <c r="A228" s="36" t="s">
        <v>1587</v>
      </c>
      <c r="B228" s="37" t="s">
        <v>1588</v>
      </c>
      <c r="C228" s="38">
        <v>2.69</v>
      </c>
      <c r="D228" s="38">
        <v>0</v>
      </c>
      <c r="E228" s="7"/>
    </row>
    <row r="229" spans="1:5" ht="12.95" customHeight="1">
      <c r="A229" s="36" t="s">
        <v>1589</v>
      </c>
      <c r="B229" s="37" t="s">
        <v>1590</v>
      </c>
      <c r="C229" s="38">
        <v>0.11</v>
      </c>
      <c r="D229" s="38">
        <v>0.09</v>
      </c>
      <c r="E229" s="7"/>
    </row>
    <row r="230" spans="1:5" ht="12.95" customHeight="1">
      <c r="A230" s="36" t="s">
        <v>1591</v>
      </c>
      <c r="B230" s="37" t="s">
        <v>1592</v>
      </c>
      <c r="C230" s="38">
        <v>9.9</v>
      </c>
      <c r="D230" s="38">
        <v>7.48</v>
      </c>
      <c r="E230" s="7"/>
    </row>
    <row r="231" spans="1:5" ht="12.95" customHeight="1">
      <c r="A231" s="36" t="s">
        <v>1593</v>
      </c>
      <c r="B231" s="37" t="s">
        <v>1594</v>
      </c>
      <c r="C231" s="38">
        <v>0.03</v>
      </c>
      <c r="D231" s="38">
        <v>0.02</v>
      </c>
      <c r="E231" s="7"/>
    </row>
    <row r="232" spans="1:5" ht="15" customHeight="1">
      <c r="A232" s="7"/>
      <c r="B232" s="39" t="s">
        <v>1572</v>
      </c>
      <c r="C232" s="40">
        <v>47.79</v>
      </c>
      <c r="D232" s="40">
        <v>17.25</v>
      </c>
      <c r="E232" s="7"/>
    </row>
    <row r="233" spans="1:5" ht="12" customHeight="1">
      <c r="A233" s="7"/>
      <c r="B233" s="131" t="s">
        <v>1095</v>
      </c>
      <c r="C233" s="132"/>
      <c r="D233" s="7"/>
      <c r="E233" s="7"/>
    </row>
    <row r="234" spans="1:5" ht="12.95" customHeight="1">
      <c r="A234" s="34" t="s">
        <v>1595</v>
      </c>
      <c r="B234" s="35" t="s">
        <v>1596</v>
      </c>
      <c r="C234" s="7"/>
      <c r="D234" s="7"/>
      <c r="E234" s="7"/>
    </row>
    <row r="235" spans="1:5" ht="12.95" customHeight="1">
      <c r="A235" s="36" t="s">
        <v>1597</v>
      </c>
      <c r="B235" s="37" t="s">
        <v>1598</v>
      </c>
      <c r="C235" s="38">
        <v>6.27</v>
      </c>
      <c r="D235" s="38">
        <v>4.74</v>
      </c>
      <c r="E235" s="7"/>
    </row>
    <row r="236" spans="1:5" ht="12.95" customHeight="1">
      <c r="A236" s="36" t="s">
        <v>1599</v>
      </c>
      <c r="B236" s="37" t="s">
        <v>1600</v>
      </c>
      <c r="C236" s="38">
        <v>0.15</v>
      </c>
      <c r="D236" s="38">
        <v>0.11</v>
      </c>
      <c r="E236" s="7"/>
    </row>
    <row r="237" spans="1:5" ht="12.95" customHeight="1">
      <c r="A237" s="36" t="s">
        <v>1601</v>
      </c>
      <c r="B237" s="37" t="s">
        <v>1602</v>
      </c>
      <c r="C237" s="38">
        <v>4.2300000000000004</v>
      </c>
      <c r="D237" s="38">
        <v>3.19</v>
      </c>
      <c r="E237" s="7"/>
    </row>
    <row r="238" spans="1:5" ht="12.95" customHeight="1">
      <c r="A238" s="36" t="s">
        <v>1603</v>
      </c>
      <c r="B238" s="37" t="s">
        <v>1604</v>
      </c>
      <c r="C238" s="38">
        <v>5.09</v>
      </c>
      <c r="D238" s="38">
        <v>3.84</v>
      </c>
      <c r="E238" s="7"/>
    </row>
    <row r="239" spans="1:5" ht="12.95" customHeight="1">
      <c r="A239" s="36" t="s">
        <v>1605</v>
      </c>
      <c r="B239" s="37" t="s">
        <v>1606</v>
      </c>
      <c r="C239" s="38">
        <v>0.53</v>
      </c>
      <c r="D239" s="38">
        <v>0.4</v>
      </c>
      <c r="E239" s="7"/>
    </row>
    <row r="240" spans="1:5" ht="15" customHeight="1">
      <c r="A240" s="7"/>
      <c r="B240" s="39" t="s">
        <v>1572</v>
      </c>
      <c r="C240" s="40">
        <v>16.27</v>
      </c>
      <c r="D240" s="40">
        <v>12.280000000000001</v>
      </c>
      <c r="E240" s="7"/>
    </row>
    <row r="241" spans="1:5" ht="12" customHeight="1">
      <c r="A241" s="7"/>
      <c r="B241" s="131" t="s">
        <v>1095</v>
      </c>
      <c r="C241" s="132"/>
      <c r="D241" s="7"/>
      <c r="E241" s="7"/>
    </row>
    <row r="242" spans="1:5" ht="12.95" customHeight="1">
      <c r="A242" s="34" t="s">
        <v>1607</v>
      </c>
      <c r="B242" s="35" t="s">
        <v>1608</v>
      </c>
      <c r="C242" s="7"/>
      <c r="D242" s="7"/>
      <c r="E242" s="7"/>
    </row>
    <row r="243" spans="1:5" ht="12.95" customHeight="1">
      <c r="A243" s="36" t="s">
        <v>1609</v>
      </c>
      <c r="B243" s="37" t="s">
        <v>1610</v>
      </c>
      <c r="C243" s="38">
        <v>8.0299999999999994</v>
      </c>
      <c r="D243" s="38">
        <v>2.9</v>
      </c>
      <c r="E243" s="7"/>
    </row>
    <row r="244" spans="1:5" ht="18" customHeight="1">
      <c r="A244" s="36" t="s">
        <v>1611</v>
      </c>
      <c r="B244" s="37" t="s">
        <v>1612</v>
      </c>
      <c r="C244" s="38">
        <v>0.53</v>
      </c>
      <c r="D244" s="38">
        <v>0.4</v>
      </c>
      <c r="E244" s="7"/>
    </row>
    <row r="245" spans="1:5" ht="15" customHeight="1">
      <c r="A245" s="7"/>
      <c r="B245" s="39" t="s">
        <v>1572</v>
      </c>
      <c r="C245" s="40">
        <v>8.5599999999999987</v>
      </c>
      <c r="D245" s="40">
        <v>3.3</v>
      </c>
      <c r="E245" s="7"/>
    </row>
    <row r="246" spans="1:5" ht="15" customHeight="1">
      <c r="A246" s="7"/>
      <c r="B246" s="131" t="s">
        <v>1095</v>
      </c>
      <c r="C246" s="132"/>
      <c r="D246" s="7"/>
      <c r="E246" s="7"/>
    </row>
    <row r="247" spans="1:5" ht="36.950000000000003" customHeight="1">
      <c r="A247" s="7"/>
      <c r="B247" s="154" t="s">
        <v>1654</v>
      </c>
      <c r="C247" s="155"/>
      <c r="D247" s="155"/>
      <c r="E247" s="7"/>
    </row>
    <row r="248" spans="1:5" ht="24" customHeight="1">
      <c r="A248" s="7"/>
      <c r="B248" s="154" t="s">
        <v>1614</v>
      </c>
      <c r="C248" s="155"/>
      <c r="D248" s="155"/>
      <c r="E248" s="155"/>
    </row>
    <row r="249" spans="1:5" ht="12" customHeight="1">
      <c r="A249" s="7"/>
      <c r="B249" s="131" t="s">
        <v>1095</v>
      </c>
      <c r="C249" s="132"/>
      <c r="D249" s="7"/>
      <c r="E249" s="7"/>
    </row>
    <row r="250" spans="1:5" ht="15" customHeight="1">
      <c r="A250" s="32" t="s">
        <v>1548</v>
      </c>
      <c r="B250" s="32" t="s">
        <v>1549</v>
      </c>
      <c r="C250" s="33" t="s">
        <v>1550</v>
      </c>
      <c r="D250" s="32" t="s">
        <v>1551</v>
      </c>
      <c r="E250" s="7"/>
    </row>
    <row r="251" spans="1:5" ht="12" customHeight="1">
      <c r="A251" s="7"/>
      <c r="B251" s="131" t="s">
        <v>1095</v>
      </c>
      <c r="C251" s="132"/>
      <c r="D251" s="7"/>
      <c r="E251" s="7"/>
    </row>
    <row r="252" spans="1:5" ht="12.95" customHeight="1">
      <c r="A252" s="34" t="s">
        <v>1552</v>
      </c>
      <c r="B252" s="35" t="s">
        <v>1553</v>
      </c>
      <c r="C252" s="7"/>
      <c r="D252" s="7"/>
      <c r="E252" s="7"/>
    </row>
    <row r="253" spans="1:5" ht="12.95" customHeight="1">
      <c r="A253" s="36" t="s">
        <v>1554</v>
      </c>
      <c r="B253" s="37" t="s">
        <v>1555</v>
      </c>
      <c r="C253" s="38">
        <v>0</v>
      </c>
      <c r="D253" s="38">
        <v>0</v>
      </c>
      <c r="E253" s="7"/>
    </row>
    <row r="254" spans="1:5" ht="12.95" customHeight="1">
      <c r="A254" s="36" t="s">
        <v>1556</v>
      </c>
      <c r="B254" s="37" t="s">
        <v>1557</v>
      </c>
      <c r="C254" s="38">
        <v>1.5</v>
      </c>
      <c r="D254" s="38">
        <v>1.5</v>
      </c>
      <c r="E254" s="7"/>
    </row>
    <row r="255" spans="1:5" ht="12.95" customHeight="1">
      <c r="A255" s="36" t="s">
        <v>1558</v>
      </c>
      <c r="B255" s="37" t="s">
        <v>1559</v>
      </c>
      <c r="C255" s="38">
        <v>1</v>
      </c>
      <c r="D255" s="38">
        <v>1</v>
      </c>
      <c r="E255" s="7"/>
    </row>
    <row r="256" spans="1:5" ht="12.95" customHeight="1">
      <c r="A256" s="36" t="s">
        <v>1560</v>
      </c>
      <c r="B256" s="37" t="s">
        <v>1561</v>
      </c>
      <c r="C256" s="38">
        <v>0.2</v>
      </c>
      <c r="D256" s="38">
        <v>0.2</v>
      </c>
      <c r="E256" s="7"/>
    </row>
    <row r="257" spans="1:5" ht="12.95" customHeight="1">
      <c r="A257" s="36" t="s">
        <v>1562</v>
      </c>
      <c r="B257" s="37" t="s">
        <v>1563</v>
      </c>
      <c r="C257" s="38">
        <v>0.6</v>
      </c>
      <c r="D257" s="38">
        <v>0.6</v>
      </c>
      <c r="E257" s="7"/>
    </row>
    <row r="258" spans="1:5" ht="12.95" customHeight="1">
      <c r="A258" s="36" t="s">
        <v>1564</v>
      </c>
      <c r="B258" s="37" t="s">
        <v>1565</v>
      </c>
      <c r="C258" s="38">
        <v>2.5</v>
      </c>
      <c r="D258" s="38">
        <v>2.5</v>
      </c>
      <c r="E258" s="7"/>
    </row>
    <row r="259" spans="1:5" ht="12.95" customHeight="1">
      <c r="A259" s="36" t="s">
        <v>1566</v>
      </c>
      <c r="B259" s="37" t="s">
        <v>1567</v>
      </c>
      <c r="C259" s="38">
        <v>3</v>
      </c>
      <c r="D259" s="38">
        <v>3</v>
      </c>
      <c r="E259" s="7"/>
    </row>
    <row r="260" spans="1:5" ht="12.95" customHeight="1">
      <c r="A260" s="36" t="s">
        <v>1568</v>
      </c>
      <c r="B260" s="37" t="s">
        <v>1569</v>
      </c>
      <c r="C260" s="38">
        <v>8</v>
      </c>
      <c r="D260" s="38">
        <v>8</v>
      </c>
      <c r="E260" s="7"/>
    </row>
    <row r="261" spans="1:5" ht="15" customHeight="1">
      <c r="A261" s="7"/>
      <c r="B261" s="39" t="s">
        <v>1572</v>
      </c>
      <c r="C261" s="40">
        <v>16.8</v>
      </c>
      <c r="D261" s="40">
        <v>16.8</v>
      </c>
      <c r="E261" s="7"/>
    </row>
    <row r="262" spans="1:5" ht="12" customHeight="1">
      <c r="A262" s="7"/>
      <c r="B262" s="131" t="s">
        <v>1095</v>
      </c>
      <c r="C262" s="132"/>
      <c r="D262" s="7"/>
      <c r="E262" s="7"/>
    </row>
    <row r="263" spans="1:5" ht="12.95" customHeight="1">
      <c r="A263" s="34" t="s">
        <v>1573</v>
      </c>
      <c r="B263" s="35" t="s">
        <v>1574</v>
      </c>
      <c r="C263" s="7"/>
      <c r="D263" s="7"/>
      <c r="E263" s="7"/>
    </row>
    <row r="264" spans="1:5" ht="12.95" customHeight="1">
      <c r="A264" s="36" t="s">
        <v>1575</v>
      </c>
      <c r="B264" s="37" t="s">
        <v>1655</v>
      </c>
      <c r="C264" s="38">
        <v>17.850000000000001</v>
      </c>
      <c r="D264" s="38">
        <v>0</v>
      </c>
      <c r="E264" s="7"/>
    </row>
    <row r="265" spans="1:5" ht="12.95" customHeight="1">
      <c r="A265" s="36" t="s">
        <v>1577</v>
      </c>
      <c r="B265" s="37" t="s">
        <v>1578</v>
      </c>
      <c r="C265" s="38">
        <v>3.71</v>
      </c>
      <c r="D265" s="38">
        <v>0</v>
      </c>
      <c r="E265" s="7"/>
    </row>
    <row r="266" spans="1:5" ht="12.95" customHeight="1">
      <c r="A266" s="36" t="s">
        <v>1579</v>
      </c>
      <c r="B266" s="37" t="s">
        <v>1580</v>
      </c>
      <c r="C266" s="38">
        <v>0.92</v>
      </c>
      <c r="D266" s="38">
        <v>0.71</v>
      </c>
      <c r="E266" s="7"/>
    </row>
    <row r="267" spans="1:5" ht="12.95" customHeight="1">
      <c r="A267" s="36" t="s">
        <v>1581</v>
      </c>
      <c r="B267" s="37" t="s">
        <v>1582</v>
      </c>
      <c r="C267" s="38">
        <v>10.83</v>
      </c>
      <c r="D267" s="38">
        <v>8.33</v>
      </c>
      <c r="E267" s="7"/>
    </row>
    <row r="268" spans="1:5" ht="12.95" customHeight="1">
      <c r="A268" s="36" t="s">
        <v>1583</v>
      </c>
      <c r="B268" s="37" t="s">
        <v>1584</v>
      </c>
      <c r="C268" s="38">
        <v>7.0000000000000007E-2</v>
      </c>
      <c r="D268" s="38">
        <v>0.06</v>
      </c>
      <c r="E268" s="7"/>
    </row>
    <row r="269" spans="1:5" ht="12.95" customHeight="1">
      <c r="A269" s="36" t="s">
        <v>1585</v>
      </c>
      <c r="B269" s="37" t="s">
        <v>1586</v>
      </c>
      <c r="C269" s="38">
        <v>0.72</v>
      </c>
      <c r="D269" s="38">
        <v>0.56000000000000005</v>
      </c>
      <c r="E269" s="7"/>
    </row>
    <row r="270" spans="1:5" ht="12.95" customHeight="1">
      <c r="A270" s="36" t="s">
        <v>1587</v>
      </c>
      <c r="B270" s="37" t="s">
        <v>1588</v>
      </c>
      <c r="C270" s="38">
        <v>1.55</v>
      </c>
      <c r="D270" s="38">
        <v>0</v>
      </c>
      <c r="E270" s="7"/>
    </row>
    <row r="271" spans="1:5" ht="12.95" customHeight="1">
      <c r="A271" s="36" t="s">
        <v>1589</v>
      </c>
      <c r="B271" s="37" t="s">
        <v>1590</v>
      </c>
      <c r="C271" s="38">
        <v>0.11</v>
      </c>
      <c r="D271" s="38">
        <v>0.09</v>
      </c>
      <c r="E271" s="7"/>
    </row>
    <row r="272" spans="1:5" ht="12.95" customHeight="1">
      <c r="A272" s="36" t="s">
        <v>1591</v>
      </c>
      <c r="B272" s="37" t="s">
        <v>1592</v>
      </c>
      <c r="C272" s="38">
        <v>9.18</v>
      </c>
      <c r="D272" s="38">
        <v>7.07</v>
      </c>
      <c r="E272" s="7"/>
    </row>
    <row r="273" spans="1:5" ht="12.95" customHeight="1">
      <c r="A273" s="36" t="s">
        <v>1593</v>
      </c>
      <c r="B273" s="37" t="s">
        <v>1594</v>
      </c>
      <c r="C273" s="38">
        <v>0.03</v>
      </c>
      <c r="D273" s="38">
        <v>0.02</v>
      </c>
      <c r="E273" s="7"/>
    </row>
    <row r="274" spans="1:5" ht="15" customHeight="1">
      <c r="A274" s="7"/>
      <c r="B274" s="39" t="s">
        <v>1572</v>
      </c>
      <c r="C274" s="40">
        <v>44.97</v>
      </c>
      <c r="D274" s="40">
        <v>16.84</v>
      </c>
      <c r="E274" s="7"/>
    </row>
    <row r="275" spans="1:5" ht="12" customHeight="1">
      <c r="A275" s="7"/>
      <c r="B275" s="131" t="s">
        <v>1095</v>
      </c>
      <c r="C275" s="132"/>
      <c r="D275" s="7"/>
      <c r="E275" s="7"/>
    </row>
    <row r="276" spans="1:5" ht="12.95" customHeight="1">
      <c r="A276" s="34" t="s">
        <v>1595</v>
      </c>
      <c r="B276" s="35" t="s">
        <v>1596</v>
      </c>
      <c r="C276" s="7"/>
      <c r="D276" s="7"/>
      <c r="E276" s="7"/>
    </row>
    <row r="277" spans="1:5" ht="12.95" customHeight="1">
      <c r="A277" s="36" t="s">
        <v>1597</v>
      </c>
      <c r="B277" s="37" t="s">
        <v>1598</v>
      </c>
      <c r="C277" s="38">
        <v>5.6</v>
      </c>
      <c r="D277" s="38">
        <v>4.3099999999999996</v>
      </c>
      <c r="E277" s="7"/>
    </row>
    <row r="278" spans="1:5" ht="12.95" customHeight="1">
      <c r="A278" s="36" t="s">
        <v>1599</v>
      </c>
      <c r="B278" s="37" t="s">
        <v>1600</v>
      </c>
      <c r="C278" s="38">
        <v>0.13</v>
      </c>
      <c r="D278" s="38">
        <v>0.1</v>
      </c>
      <c r="E278" s="7"/>
    </row>
    <row r="279" spans="1:5" ht="12.95" customHeight="1">
      <c r="A279" s="36" t="s">
        <v>1601</v>
      </c>
      <c r="B279" s="37" t="s">
        <v>1602</v>
      </c>
      <c r="C279" s="38">
        <v>4.4000000000000004</v>
      </c>
      <c r="D279" s="38">
        <v>3.39</v>
      </c>
      <c r="E279" s="7"/>
    </row>
    <row r="280" spans="1:5" ht="12.95" customHeight="1">
      <c r="A280" s="36" t="s">
        <v>1603</v>
      </c>
      <c r="B280" s="37" t="s">
        <v>1604</v>
      </c>
      <c r="C280" s="38">
        <v>4.8099999999999996</v>
      </c>
      <c r="D280" s="38">
        <v>3.7</v>
      </c>
      <c r="E280" s="7"/>
    </row>
    <row r="281" spans="1:5" ht="12.95" customHeight="1">
      <c r="A281" s="36" t="s">
        <v>1605</v>
      </c>
      <c r="B281" s="37" t="s">
        <v>1606</v>
      </c>
      <c r="C281" s="38">
        <v>0.47</v>
      </c>
      <c r="D281" s="38">
        <v>0.36</v>
      </c>
      <c r="E281" s="7"/>
    </row>
    <row r="282" spans="1:5" ht="15" customHeight="1">
      <c r="A282" s="7"/>
      <c r="B282" s="39" t="s">
        <v>1572</v>
      </c>
      <c r="C282" s="40">
        <v>15.409999999999998</v>
      </c>
      <c r="D282" s="40">
        <v>11.86</v>
      </c>
      <c r="E282" s="7"/>
    </row>
    <row r="283" spans="1:5" ht="12" customHeight="1">
      <c r="A283" s="7"/>
      <c r="B283" s="131" t="s">
        <v>1095</v>
      </c>
      <c r="C283" s="132"/>
      <c r="D283" s="7"/>
      <c r="E283" s="7"/>
    </row>
    <row r="284" spans="1:5" ht="12.95" customHeight="1">
      <c r="A284" s="34" t="s">
        <v>1607</v>
      </c>
      <c r="B284" s="35" t="s">
        <v>1608</v>
      </c>
      <c r="C284" s="7"/>
      <c r="D284" s="7"/>
      <c r="E284" s="7"/>
    </row>
    <row r="285" spans="1:5" ht="12.95" customHeight="1">
      <c r="A285" s="36" t="s">
        <v>1609</v>
      </c>
      <c r="B285" s="37" t="s">
        <v>1610</v>
      </c>
      <c r="C285" s="38">
        <v>7.55</v>
      </c>
      <c r="D285" s="38">
        <v>2.83</v>
      </c>
      <c r="E285" s="7"/>
    </row>
    <row r="286" spans="1:5" ht="18" customHeight="1">
      <c r="A286" s="36" t="s">
        <v>1611</v>
      </c>
      <c r="B286" s="37" t="s">
        <v>1612</v>
      </c>
      <c r="C286" s="38">
        <v>0.47</v>
      </c>
      <c r="D286" s="38">
        <v>0.36</v>
      </c>
      <c r="E286" s="7"/>
    </row>
    <row r="287" spans="1:5" ht="15" customHeight="1">
      <c r="A287" s="7"/>
      <c r="B287" s="39" t="s">
        <v>1572</v>
      </c>
      <c r="C287" s="40">
        <v>8.02</v>
      </c>
      <c r="D287" s="40">
        <v>3.19</v>
      </c>
      <c r="E287" s="7"/>
    </row>
    <row r="288" spans="1:5" ht="15" customHeight="1">
      <c r="A288" s="7"/>
      <c r="B288" s="131" t="s">
        <v>1095</v>
      </c>
      <c r="C288" s="132"/>
      <c r="D288" s="7"/>
      <c r="E288" s="7"/>
    </row>
    <row r="289" spans="1:5" ht="36.950000000000003" customHeight="1">
      <c r="A289" s="7"/>
      <c r="B289" s="154" t="s">
        <v>1656</v>
      </c>
      <c r="C289" s="155"/>
      <c r="D289" s="155"/>
      <c r="E289" s="7"/>
    </row>
    <row r="290" spans="1:5" ht="24" customHeight="1">
      <c r="A290" s="7"/>
      <c r="B290" s="154" t="s">
        <v>1614</v>
      </c>
      <c r="C290" s="155"/>
      <c r="D290" s="155"/>
      <c r="E290" s="155"/>
    </row>
    <row r="291" spans="1:5" ht="12" customHeight="1">
      <c r="A291" s="7"/>
      <c r="B291" s="131" t="s">
        <v>1095</v>
      </c>
      <c r="C291" s="132"/>
      <c r="D291" s="7"/>
      <c r="E291" s="7"/>
    </row>
    <row r="292" spans="1:5" ht="15" customHeight="1">
      <c r="A292" s="32" t="s">
        <v>1548</v>
      </c>
      <c r="B292" s="32" t="s">
        <v>1549</v>
      </c>
      <c r="C292" s="33" t="s">
        <v>1550</v>
      </c>
      <c r="D292" s="32" t="s">
        <v>1551</v>
      </c>
      <c r="E292" s="7"/>
    </row>
    <row r="293" spans="1:5" ht="12" customHeight="1">
      <c r="A293" s="7"/>
      <c r="B293" s="131" t="s">
        <v>1095</v>
      </c>
      <c r="C293" s="132"/>
      <c r="D293" s="7"/>
      <c r="E293" s="7"/>
    </row>
    <row r="294" spans="1:5" ht="12.95" customHeight="1">
      <c r="A294" s="34" t="s">
        <v>1552</v>
      </c>
      <c r="B294" s="35" t="s">
        <v>1553</v>
      </c>
      <c r="C294" s="7"/>
      <c r="D294" s="7"/>
      <c r="E294" s="7"/>
    </row>
    <row r="295" spans="1:5" ht="12.95" customHeight="1">
      <c r="A295" s="36" t="s">
        <v>1554</v>
      </c>
      <c r="B295" s="37" t="s">
        <v>1555</v>
      </c>
      <c r="C295" s="38">
        <v>0</v>
      </c>
      <c r="D295" s="38">
        <v>0</v>
      </c>
      <c r="E295" s="7"/>
    </row>
    <row r="296" spans="1:5" ht="12.95" customHeight="1">
      <c r="A296" s="36" t="s">
        <v>1556</v>
      </c>
      <c r="B296" s="37" t="s">
        <v>1557</v>
      </c>
      <c r="C296" s="38">
        <v>1.5</v>
      </c>
      <c r="D296" s="38">
        <v>1.5</v>
      </c>
      <c r="E296" s="7"/>
    </row>
    <row r="297" spans="1:5" ht="12.95" customHeight="1">
      <c r="A297" s="36" t="s">
        <v>1558</v>
      </c>
      <c r="B297" s="37" t="s">
        <v>1559</v>
      </c>
      <c r="C297" s="38">
        <v>1</v>
      </c>
      <c r="D297" s="38">
        <v>1</v>
      </c>
      <c r="E297" s="7"/>
    </row>
    <row r="298" spans="1:5" ht="12.95" customHeight="1">
      <c r="A298" s="36" t="s">
        <v>1560</v>
      </c>
      <c r="B298" s="37" t="s">
        <v>1561</v>
      </c>
      <c r="C298" s="38">
        <v>0.2</v>
      </c>
      <c r="D298" s="38">
        <v>0.2</v>
      </c>
      <c r="E298" s="7"/>
    </row>
    <row r="299" spans="1:5" ht="12.95" customHeight="1">
      <c r="A299" s="36" t="s">
        <v>1562</v>
      </c>
      <c r="B299" s="37" t="s">
        <v>1563</v>
      </c>
      <c r="C299" s="38">
        <v>0.6</v>
      </c>
      <c r="D299" s="38">
        <v>0.6</v>
      </c>
      <c r="E299" s="7"/>
    </row>
    <row r="300" spans="1:5" ht="12.95" customHeight="1">
      <c r="A300" s="36" t="s">
        <v>1564</v>
      </c>
      <c r="B300" s="37" t="s">
        <v>1565</v>
      </c>
      <c r="C300" s="38">
        <v>2.5</v>
      </c>
      <c r="D300" s="38">
        <v>2.5</v>
      </c>
      <c r="E300" s="7"/>
    </row>
    <row r="301" spans="1:5" ht="12.95" customHeight="1">
      <c r="A301" s="36" t="s">
        <v>1566</v>
      </c>
      <c r="B301" s="37" t="s">
        <v>1567</v>
      </c>
      <c r="C301" s="38">
        <v>3</v>
      </c>
      <c r="D301" s="38">
        <v>3</v>
      </c>
      <c r="E301" s="7"/>
    </row>
    <row r="302" spans="1:5" ht="12.95" customHeight="1">
      <c r="A302" s="36" t="s">
        <v>1568</v>
      </c>
      <c r="B302" s="37" t="s">
        <v>1569</v>
      </c>
      <c r="C302" s="38">
        <v>8</v>
      </c>
      <c r="D302" s="38">
        <v>8</v>
      </c>
      <c r="E302" s="7"/>
    </row>
    <row r="303" spans="1:5" ht="12.95" customHeight="1">
      <c r="A303" s="36" t="s">
        <v>1570</v>
      </c>
      <c r="B303" s="37" t="s">
        <v>1571</v>
      </c>
      <c r="C303" s="38">
        <v>1.2</v>
      </c>
      <c r="D303" s="38">
        <v>1.2</v>
      </c>
      <c r="E303" s="7"/>
    </row>
    <row r="304" spans="1:5" ht="15" customHeight="1">
      <c r="A304" s="7"/>
      <c r="B304" s="39" t="s">
        <v>1572</v>
      </c>
      <c r="C304" s="40">
        <v>18</v>
      </c>
      <c r="D304" s="40">
        <v>18</v>
      </c>
      <c r="E304" s="7"/>
    </row>
    <row r="305" spans="1:5" ht="12" customHeight="1">
      <c r="A305" s="7"/>
      <c r="B305" s="131" t="s">
        <v>1095</v>
      </c>
      <c r="C305" s="132"/>
      <c r="D305" s="7"/>
      <c r="E305" s="7"/>
    </row>
    <row r="306" spans="1:5" ht="12.95" customHeight="1">
      <c r="A306" s="34" t="s">
        <v>1573</v>
      </c>
      <c r="B306" s="35" t="s">
        <v>1574</v>
      </c>
      <c r="C306" s="7"/>
      <c r="D306" s="7"/>
      <c r="E306" s="7"/>
    </row>
    <row r="307" spans="1:5" ht="12.95" customHeight="1">
      <c r="A307" s="36" t="s">
        <v>1575</v>
      </c>
      <c r="B307" s="37" t="s">
        <v>1576</v>
      </c>
      <c r="C307" s="38">
        <v>17.77</v>
      </c>
      <c r="D307" s="38">
        <v>0</v>
      </c>
      <c r="E307" s="7"/>
    </row>
    <row r="308" spans="1:5" ht="12.95" customHeight="1">
      <c r="A308" s="36" t="s">
        <v>1577</v>
      </c>
      <c r="B308" s="37" t="s">
        <v>1578</v>
      </c>
      <c r="C308" s="38">
        <v>3.69</v>
      </c>
      <c r="D308" s="38">
        <v>0</v>
      </c>
      <c r="E308" s="7"/>
    </row>
    <row r="309" spans="1:5" ht="12.95" customHeight="1">
      <c r="A309" s="36" t="s">
        <v>1579</v>
      </c>
      <c r="B309" s="37" t="s">
        <v>1580</v>
      </c>
      <c r="C309" s="38">
        <v>0.93</v>
      </c>
      <c r="D309" s="38">
        <v>0.71</v>
      </c>
      <c r="E309" s="7"/>
    </row>
    <row r="310" spans="1:5" ht="12.95" customHeight="1">
      <c r="A310" s="36" t="s">
        <v>1581</v>
      </c>
      <c r="B310" s="37" t="s">
        <v>1582</v>
      </c>
      <c r="C310" s="38">
        <v>10.91</v>
      </c>
      <c r="D310" s="38">
        <v>8.33</v>
      </c>
      <c r="E310" s="7"/>
    </row>
    <row r="311" spans="1:5" ht="12.95" customHeight="1">
      <c r="A311" s="36" t="s">
        <v>1583</v>
      </c>
      <c r="B311" s="37" t="s">
        <v>1584</v>
      </c>
      <c r="C311" s="38">
        <v>7.0000000000000007E-2</v>
      </c>
      <c r="D311" s="38">
        <v>0.06</v>
      </c>
      <c r="E311" s="7"/>
    </row>
    <row r="312" spans="1:5" ht="12.95" customHeight="1">
      <c r="A312" s="36" t="s">
        <v>1585</v>
      </c>
      <c r="B312" s="37" t="s">
        <v>1586</v>
      </c>
      <c r="C312" s="38">
        <v>0.73</v>
      </c>
      <c r="D312" s="38">
        <v>0.56000000000000005</v>
      </c>
      <c r="E312" s="7"/>
    </row>
    <row r="313" spans="1:5" ht="12.95" customHeight="1">
      <c r="A313" s="36" t="s">
        <v>1587</v>
      </c>
      <c r="B313" s="37" t="s">
        <v>1588</v>
      </c>
      <c r="C313" s="38">
        <v>1.06</v>
      </c>
      <c r="D313" s="38">
        <v>0</v>
      </c>
      <c r="E313" s="7"/>
    </row>
    <row r="314" spans="1:5" ht="12.95" customHeight="1">
      <c r="A314" s="36" t="s">
        <v>1589</v>
      </c>
      <c r="B314" s="37" t="s">
        <v>1590</v>
      </c>
      <c r="C314" s="38">
        <v>0.11</v>
      </c>
      <c r="D314" s="38">
        <v>0.09</v>
      </c>
      <c r="E314" s="7"/>
    </row>
    <row r="315" spans="1:5" ht="12.95" customHeight="1">
      <c r="A315" s="36" t="s">
        <v>1591</v>
      </c>
      <c r="B315" s="37" t="s">
        <v>1592</v>
      </c>
      <c r="C315" s="38">
        <v>11.25</v>
      </c>
      <c r="D315" s="38">
        <v>8.59</v>
      </c>
      <c r="E315" s="7"/>
    </row>
    <row r="316" spans="1:5" ht="12.95" customHeight="1">
      <c r="A316" s="36" t="s">
        <v>1593</v>
      </c>
      <c r="B316" s="37" t="s">
        <v>1594</v>
      </c>
      <c r="C316" s="38">
        <v>0.03</v>
      </c>
      <c r="D316" s="38">
        <v>0.02</v>
      </c>
      <c r="E316" s="7"/>
    </row>
    <row r="317" spans="1:5" ht="15" customHeight="1">
      <c r="A317" s="7"/>
      <c r="B317" s="39" t="s">
        <v>1572</v>
      </c>
      <c r="C317" s="40">
        <v>46.55</v>
      </c>
      <c r="D317" s="40">
        <v>18.36</v>
      </c>
      <c r="E317" s="7"/>
    </row>
    <row r="318" spans="1:5" ht="12" customHeight="1">
      <c r="A318" s="7"/>
      <c r="B318" s="131" t="s">
        <v>1095</v>
      </c>
      <c r="C318" s="132"/>
      <c r="D318" s="7"/>
      <c r="E318" s="7"/>
    </row>
    <row r="319" spans="1:5" ht="12.95" customHeight="1">
      <c r="A319" s="34" t="s">
        <v>1595</v>
      </c>
      <c r="B319" s="35" t="s">
        <v>1596</v>
      </c>
      <c r="C319" s="7"/>
      <c r="D319" s="7"/>
      <c r="E319" s="7"/>
    </row>
    <row r="320" spans="1:5" ht="12.95" customHeight="1">
      <c r="A320" s="36" t="s">
        <v>1597</v>
      </c>
      <c r="B320" s="37" t="s">
        <v>1598</v>
      </c>
      <c r="C320" s="38">
        <v>6.45</v>
      </c>
      <c r="D320" s="38">
        <v>4.93</v>
      </c>
      <c r="E320" s="7"/>
    </row>
    <row r="321" spans="1:5" ht="12.95" customHeight="1">
      <c r="A321" s="36" t="s">
        <v>1599</v>
      </c>
      <c r="B321" s="37" t="s">
        <v>1600</v>
      </c>
      <c r="C321" s="38">
        <v>0.15</v>
      </c>
      <c r="D321" s="38">
        <v>0.12</v>
      </c>
      <c r="E321" s="7"/>
    </row>
    <row r="322" spans="1:5" ht="12.95" customHeight="1">
      <c r="A322" s="36" t="s">
        <v>1601</v>
      </c>
      <c r="B322" s="37" t="s">
        <v>1602</v>
      </c>
      <c r="C322" s="38">
        <v>2.9</v>
      </c>
      <c r="D322" s="38">
        <v>2.21</v>
      </c>
      <c r="E322" s="7"/>
    </row>
    <row r="323" spans="1:5" ht="12.95" customHeight="1">
      <c r="A323" s="36" t="s">
        <v>1603</v>
      </c>
      <c r="B323" s="37" t="s">
        <v>1604</v>
      </c>
      <c r="C323" s="38">
        <v>4.55</v>
      </c>
      <c r="D323" s="38">
        <v>3.48</v>
      </c>
      <c r="E323" s="7"/>
    </row>
    <row r="324" spans="1:5" ht="12.95" customHeight="1">
      <c r="A324" s="36" t="s">
        <v>1605</v>
      </c>
      <c r="B324" s="37" t="s">
        <v>1606</v>
      </c>
      <c r="C324" s="38">
        <v>0.54</v>
      </c>
      <c r="D324" s="38">
        <v>0.41</v>
      </c>
      <c r="E324" s="7"/>
    </row>
    <row r="325" spans="1:5" ht="15" customHeight="1">
      <c r="A325" s="7"/>
      <c r="B325" s="39" t="s">
        <v>1572</v>
      </c>
      <c r="C325" s="40">
        <v>14.59</v>
      </c>
      <c r="D325" s="40">
        <v>11.15</v>
      </c>
      <c r="E325" s="7"/>
    </row>
    <row r="326" spans="1:5" ht="12" customHeight="1">
      <c r="A326" s="7"/>
      <c r="B326" s="131" t="s">
        <v>1095</v>
      </c>
      <c r="C326" s="132"/>
      <c r="D326" s="7"/>
      <c r="E326" s="7"/>
    </row>
    <row r="327" spans="1:5" ht="12.95" customHeight="1">
      <c r="A327" s="34" t="s">
        <v>1607</v>
      </c>
      <c r="B327" s="35" t="s">
        <v>1608</v>
      </c>
      <c r="C327" s="7"/>
      <c r="D327" s="7"/>
      <c r="E327" s="7"/>
    </row>
    <row r="328" spans="1:5" ht="12.95" customHeight="1">
      <c r="A328" s="36" t="s">
        <v>1609</v>
      </c>
      <c r="B328" s="37" t="s">
        <v>1610</v>
      </c>
      <c r="C328" s="38">
        <v>8.3800000000000008</v>
      </c>
      <c r="D328" s="38">
        <v>3.3</v>
      </c>
      <c r="E328" s="7"/>
    </row>
    <row r="329" spans="1:5" ht="18" customHeight="1">
      <c r="A329" s="36" t="s">
        <v>1611</v>
      </c>
      <c r="B329" s="37" t="s">
        <v>1612</v>
      </c>
      <c r="C329" s="38">
        <v>0.54</v>
      </c>
      <c r="D329" s="38">
        <v>0.42</v>
      </c>
      <c r="E329" s="7"/>
    </row>
    <row r="330" spans="1:5" ht="15" customHeight="1">
      <c r="A330" s="7"/>
      <c r="B330" s="39" t="s">
        <v>1572</v>
      </c>
      <c r="C330" s="40">
        <v>8.9200000000000017</v>
      </c>
      <c r="D330" s="40">
        <v>3.7199999999999998</v>
      </c>
      <c r="E330" s="7"/>
    </row>
    <row r="331" spans="1:5" ht="15" customHeight="1">
      <c r="A331" s="7"/>
      <c r="B331" s="131" t="s">
        <v>1095</v>
      </c>
      <c r="C331" s="132"/>
      <c r="D331" s="7"/>
      <c r="E331" s="7"/>
    </row>
    <row r="332" spans="1:5" ht="36.950000000000003" customHeight="1">
      <c r="A332" s="7"/>
      <c r="B332" s="154" t="s">
        <v>1657</v>
      </c>
      <c r="C332" s="155"/>
      <c r="D332" s="155"/>
      <c r="E332" s="7"/>
    </row>
    <row r="333" spans="1:5" ht="24" customHeight="1">
      <c r="A333" s="7"/>
      <c r="B333" s="154" t="s">
        <v>1614</v>
      </c>
      <c r="C333" s="155"/>
      <c r="D333" s="155"/>
      <c r="E333" s="155"/>
    </row>
    <row r="334" spans="1:5" ht="12" customHeight="1">
      <c r="A334" s="7"/>
      <c r="B334" s="131" t="s">
        <v>1095</v>
      </c>
      <c r="C334" s="132"/>
      <c r="D334" s="7"/>
      <c r="E334" s="7"/>
    </row>
    <row r="335" spans="1:5" ht="15" customHeight="1">
      <c r="A335" s="32" t="s">
        <v>1548</v>
      </c>
      <c r="B335" s="32" t="s">
        <v>1549</v>
      </c>
      <c r="C335" s="33" t="s">
        <v>1550</v>
      </c>
      <c r="D335" s="32" t="s">
        <v>1551</v>
      </c>
      <c r="E335" s="7"/>
    </row>
    <row r="336" spans="1:5" ht="12" customHeight="1">
      <c r="A336" s="7"/>
      <c r="B336" s="131" t="s">
        <v>1095</v>
      </c>
      <c r="C336" s="132"/>
      <c r="D336" s="7"/>
      <c r="E336" s="7"/>
    </row>
    <row r="337" spans="1:5" ht="12.95" customHeight="1">
      <c r="A337" s="34" t="s">
        <v>1552</v>
      </c>
      <c r="B337" s="35" t="s">
        <v>1553</v>
      </c>
      <c r="C337" s="7"/>
      <c r="D337" s="7"/>
      <c r="E337" s="7"/>
    </row>
    <row r="338" spans="1:5" ht="12.95" customHeight="1">
      <c r="A338" s="36" t="s">
        <v>1554</v>
      </c>
      <c r="B338" s="37" t="s">
        <v>1555</v>
      </c>
      <c r="C338" s="38">
        <v>0</v>
      </c>
      <c r="D338" s="38">
        <v>0</v>
      </c>
      <c r="E338" s="7"/>
    </row>
    <row r="339" spans="1:5" ht="12.95" customHeight="1">
      <c r="A339" s="36" t="s">
        <v>1556</v>
      </c>
      <c r="B339" s="37" t="s">
        <v>1557</v>
      </c>
      <c r="C339" s="38">
        <v>1.5</v>
      </c>
      <c r="D339" s="38">
        <v>1.5</v>
      </c>
      <c r="E339" s="7"/>
    </row>
    <row r="340" spans="1:5" ht="12.95" customHeight="1">
      <c r="A340" s="36" t="s">
        <v>1558</v>
      </c>
      <c r="B340" s="37" t="s">
        <v>1559</v>
      </c>
      <c r="C340" s="38">
        <v>1</v>
      </c>
      <c r="D340" s="38">
        <v>1</v>
      </c>
      <c r="E340" s="7"/>
    </row>
    <row r="341" spans="1:5" ht="12.95" customHeight="1">
      <c r="A341" s="36" t="s">
        <v>1560</v>
      </c>
      <c r="B341" s="37" t="s">
        <v>1561</v>
      </c>
      <c r="C341" s="38">
        <v>0.2</v>
      </c>
      <c r="D341" s="38">
        <v>0.2</v>
      </c>
      <c r="E341" s="7"/>
    </row>
    <row r="342" spans="1:5" ht="12.95" customHeight="1">
      <c r="A342" s="36" t="s">
        <v>1562</v>
      </c>
      <c r="B342" s="37" t="s">
        <v>1563</v>
      </c>
      <c r="C342" s="38">
        <v>0.6</v>
      </c>
      <c r="D342" s="38">
        <v>0.6</v>
      </c>
      <c r="E342" s="7"/>
    </row>
    <row r="343" spans="1:5" ht="12.95" customHeight="1">
      <c r="A343" s="36" t="s">
        <v>1564</v>
      </c>
      <c r="B343" s="37" t="s">
        <v>1565</v>
      </c>
      <c r="C343" s="38">
        <v>2.5</v>
      </c>
      <c r="D343" s="38">
        <v>2.5</v>
      </c>
      <c r="E343" s="7"/>
    </row>
    <row r="344" spans="1:5" ht="12.95" customHeight="1">
      <c r="A344" s="36" t="s">
        <v>1566</v>
      </c>
      <c r="B344" s="37" t="s">
        <v>1567</v>
      </c>
      <c r="C344" s="38">
        <v>3</v>
      </c>
      <c r="D344" s="38">
        <v>3</v>
      </c>
      <c r="E344" s="7"/>
    </row>
    <row r="345" spans="1:5" ht="12.95" customHeight="1">
      <c r="A345" s="36" t="s">
        <v>1568</v>
      </c>
      <c r="B345" s="37" t="s">
        <v>1569</v>
      </c>
      <c r="C345" s="38">
        <v>8</v>
      </c>
      <c r="D345" s="38">
        <v>8</v>
      </c>
      <c r="E345" s="7"/>
    </row>
    <row r="346" spans="1:5" ht="12.95" customHeight="1">
      <c r="A346" s="36" t="s">
        <v>1570</v>
      </c>
      <c r="B346" s="37" t="s">
        <v>1571</v>
      </c>
      <c r="C346" s="38">
        <v>0</v>
      </c>
      <c r="D346" s="38">
        <v>0</v>
      </c>
      <c r="E346" s="7"/>
    </row>
    <row r="347" spans="1:5" ht="15" customHeight="1">
      <c r="A347" s="7"/>
      <c r="B347" s="39" t="s">
        <v>1572</v>
      </c>
      <c r="C347" s="40">
        <v>16.8</v>
      </c>
      <c r="D347" s="40">
        <v>16.8</v>
      </c>
      <c r="E347" s="7"/>
    </row>
    <row r="348" spans="1:5" ht="12" customHeight="1">
      <c r="A348" s="7"/>
      <c r="B348" s="131" t="s">
        <v>1095</v>
      </c>
      <c r="C348" s="132"/>
      <c r="D348" s="7"/>
      <c r="E348" s="7"/>
    </row>
    <row r="349" spans="1:5" ht="12.95" customHeight="1">
      <c r="A349" s="34" t="s">
        <v>1573</v>
      </c>
      <c r="B349" s="35" t="s">
        <v>1574</v>
      </c>
      <c r="C349" s="7"/>
      <c r="D349" s="7"/>
      <c r="E349" s="7"/>
    </row>
    <row r="350" spans="1:5" ht="12.95" customHeight="1">
      <c r="A350" s="36" t="s">
        <v>1575</v>
      </c>
      <c r="B350" s="37" t="s">
        <v>1576</v>
      </c>
      <c r="C350" s="38">
        <v>17.91</v>
      </c>
      <c r="D350" s="38">
        <v>0</v>
      </c>
      <c r="E350" s="7"/>
    </row>
    <row r="351" spans="1:5" ht="12.95" customHeight="1">
      <c r="A351" s="36" t="s">
        <v>1577</v>
      </c>
      <c r="B351" s="37" t="s">
        <v>1578</v>
      </c>
      <c r="C351" s="38">
        <v>4.24</v>
      </c>
      <c r="D351" s="38">
        <v>0</v>
      </c>
      <c r="E351" s="7"/>
    </row>
    <row r="352" spans="1:5" ht="12.95" customHeight="1">
      <c r="A352" s="36" t="s">
        <v>1579</v>
      </c>
      <c r="B352" s="37" t="s">
        <v>1580</v>
      </c>
      <c r="C352" s="38">
        <v>0.91</v>
      </c>
      <c r="D352" s="38">
        <v>0.69</v>
      </c>
      <c r="E352" s="7"/>
    </row>
    <row r="353" spans="1:5" ht="12.95" customHeight="1">
      <c r="A353" s="36" t="s">
        <v>1581</v>
      </c>
      <c r="B353" s="37" t="s">
        <v>1582</v>
      </c>
      <c r="C353" s="38">
        <v>10.89</v>
      </c>
      <c r="D353" s="38">
        <v>8.33</v>
      </c>
      <c r="E353" s="7"/>
    </row>
    <row r="354" spans="1:5" ht="12.95" customHeight="1">
      <c r="A354" s="36" t="s">
        <v>1583</v>
      </c>
      <c r="B354" s="37" t="s">
        <v>1584</v>
      </c>
      <c r="C354" s="38">
        <v>0.08</v>
      </c>
      <c r="D354" s="38">
        <v>0.06</v>
      </c>
      <c r="E354" s="7"/>
    </row>
    <row r="355" spans="1:5" ht="12.95" customHeight="1">
      <c r="A355" s="36" t="s">
        <v>1585</v>
      </c>
      <c r="B355" s="37" t="s">
        <v>1586</v>
      </c>
      <c r="C355" s="38">
        <v>0.73</v>
      </c>
      <c r="D355" s="38">
        <v>0.56000000000000005</v>
      </c>
      <c r="E355" s="7"/>
    </row>
    <row r="356" spans="1:5" ht="12.95" customHeight="1">
      <c r="A356" s="36" t="s">
        <v>1587</v>
      </c>
      <c r="B356" s="37" t="s">
        <v>1588</v>
      </c>
      <c r="C356" s="38">
        <v>1.36</v>
      </c>
      <c r="D356" s="38">
        <v>0</v>
      </c>
      <c r="E356" s="7"/>
    </row>
    <row r="357" spans="1:5" ht="12.95" customHeight="1">
      <c r="A357" s="36" t="s">
        <v>1589</v>
      </c>
      <c r="B357" s="37" t="s">
        <v>1590</v>
      </c>
      <c r="C357" s="38">
        <v>0.12</v>
      </c>
      <c r="D357" s="38">
        <v>0.09</v>
      </c>
      <c r="E357" s="7"/>
    </row>
    <row r="358" spans="1:5" ht="12.95" customHeight="1">
      <c r="A358" s="36" t="s">
        <v>1591</v>
      </c>
      <c r="B358" s="37" t="s">
        <v>1592</v>
      </c>
      <c r="C358" s="38">
        <v>9.59</v>
      </c>
      <c r="D358" s="38">
        <v>7.34</v>
      </c>
      <c r="E358" s="7"/>
    </row>
    <row r="359" spans="1:5" ht="12.95" customHeight="1">
      <c r="A359" s="36" t="s">
        <v>1593</v>
      </c>
      <c r="B359" s="37" t="s">
        <v>1594</v>
      </c>
      <c r="C359" s="38">
        <v>0.03</v>
      </c>
      <c r="D359" s="38">
        <v>0.02</v>
      </c>
      <c r="E359" s="7"/>
    </row>
    <row r="360" spans="1:5" ht="15" customHeight="1">
      <c r="A360" s="7"/>
      <c r="B360" s="39" t="s">
        <v>1572</v>
      </c>
      <c r="C360" s="40">
        <v>45.86</v>
      </c>
      <c r="D360" s="40">
        <v>17.09</v>
      </c>
      <c r="E360" s="7"/>
    </row>
    <row r="361" spans="1:5" ht="12" customHeight="1">
      <c r="A361" s="7"/>
      <c r="B361" s="131" t="s">
        <v>1095</v>
      </c>
      <c r="C361" s="132"/>
      <c r="D361" s="7"/>
      <c r="E361" s="7"/>
    </row>
    <row r="362" spans="1:5" ht="12.95" customHeight="1">
      <c r="A362" s="34" t="s">
        <v>1595</v>
      </c>
      <c r="B362" s="35" t="s">
        <v>1596</v>
      </c>
      <c r="C362" s="7"/>
      <c r="D362" s="7"/>
      <c r="E362" s="7"/>
    </row>
    <row r="363" spans="1:5" ht="12.95" customHeight="1">
      <c r="A363" s="36" t="s">
        <v>1597</v>
      </c>
      <c r="B363" s="37" t="s">
        <v>1598</v>
      </c>
      <c r="C363" s="38">
        <v>5.21</v>
      </c>
      <c r="D363" s="38">
        <v>3.99</v>
      </c>
      <c r="E363" s="7"/>
    </row>
    <row r="364" spans="1:5" ht="12.95" customHeight="1">
      <c r="A364" s="36" t="s">
        <v>1599</v>
      </c>
      <c r="B364" s="37" t="s">
        <v>1600</v>
      </c>
      <c r="C364" s="38">
        <v>0.35</v>
      </c>
      <c r="D364" s="38">
        <v>0.27</v>
      </c>
      <c r="E364" s="7"/>
    </row>
    <row r="365" spans="1:5" ht="12.95" customHeight="1">
      <c r="A365" s="36" t="s">
        <v>1601</v>
      </c>
      <c r="B365" s="37" t="s">
        <v>1602</v>
      </c>
      <c r="C365" s="38">
        <v>3.51</v>
      </c>
      <c r="D365" s="38">
        <v>2.69</v>
      </c>
      <c r="E365" s="7"/>
    </row>
    <row r="366" spans="1:5" ht="12.95" customHeight="1">
      <c r="A366" s="36" t="s">
        <v>1603</v>
      </c>
      <c r="B366" s="37" t="s">
        <v>1604</v>
      </c>
      <c r="C366" s="38">
        <v>4.3099999999999996</v>
      </c>
      <c r="D366" s="38">
        <v>3.3</v>
      </c>
      <c r="E366" s="7"/>
    </row>
    <row r="367" spans="1:5" ht="12.95" customHeight="1">
      <c r="A367" s="36" t="s">
        <v>1605</v>
      </c>
      <c r="B367" s="37" t="s">
        <v>1606</v>
      </c>
      <c r="C367" s="38">
        <v>0.44</v>
      </c>
      <c r="D367" s="38">
        <v>0.34</v>
      </c>
      <c r="E367" s="7"/>
    </row>
    <row r="368" spans="1:5" ht="15" customHeight="1">
      <c r="A368" s="7"/>
      <c r="B368" s="39" t="s">
        <v>1572</v>
      </c>
      <c r="C368" s="40">
        <v>13.819999999999999</v>
      </c>
      <c r="D368" s="40">
        <v>10.59</v>
      </c>
      <c r="E368" s="7"/>
    </row>
    <row r="369" spans="1:5" ht="12" customHeight="1">
      <c r="A369" s="7"/>
      <c r="B369" s="131" t="s">
        <v>1095</v>
      </c>
      <c r="C369" s="132"/>
      <c r="D369" s="7"/>
      <c r="E369" s="7"/>
    </row>
    <row r="370" spans="1:5" ht="12.95" customHeight="1">
      <c r="A370" s="34" t="s">
        <v>1607</v>
      </c>
      <c r="B370" s="35" t="s">
        <v>1608</v>
      </c>
      <c r="C370" s="7"/>
      <c r="D370" s="7"/>
      <c r="E370" s="7"/>
    </row>
    <row r="371" spans="1:5" ht="12.95" customHeight="1">
      <c r="A371" s="36" t="s">
        <v>1609</v>
      </c>
      <c r="B371" s="37" t="s">
        <v>1610</v>
      </c>
      <c r="C371" s="38">
        <v>7.7</v>
      </c>
      <c r="D371" s="38">
        <v>2.87</v>
      </c>
      <c r="E371" s="7"/>
    </row>
    <row r="372" spans="1:5" ht="18" customHeight="1">
      <c r="A372" s="36" t="s">
        <v>1611</v>
      </c>
      <c r="B372" s="37" t="s">
        <v>1612</v>
      </c>
      <c r="C372" s="38">
        <v>0.48</v>
      </c>
      <c r="D372" s="38">
        <v>0.36</v>
      </c>
      <c r="E372" s="7"/>
    </row>
    <row r="373" spans="1:5" ht="15" customHeight="1">
      <c r="A373" s="7"/>
      <c r="B373" s="39" t="s">
        <v>1572</v>
      </c>
      <c r="C373" s="40">
        <v>8.18</v>
      </c>
      <c r="D373" s="40">
        <v>3.23</v>
      </c>
      <c r="E373" s="7"/>
    </row>
    <row r="374" spans="1:5" ht="15" customHeight="1">
      <c r="A374" s="7"/>
      <c r="B374" s="131" t="s">
        <v>1095</v>
      </c>
      <c r="C374" s="132"/>
      <c r="D374" s="7"/>
      <c r="E374" s="7"/>
    </row>
    <row r="375" spans="1:5" ht="36.950000000000003" customHeight="1">
      <c r="A375" s="7"/>
      <c r="B375" s="154" t="s">
        <v>1658</v>
      </c>
      <c r="C375" s="155"/>
      <c r="D375" s="155"/>
      <c r="E375" s="7"/>
    </row>
    <row r="376" spans="1:5" ht="24" customHeight="1">
      <c r="A376" s="7"/>
      <c r="B376" s="154" t="s">
        <v>1614</v>
      </c>
      <c r="C376" s="155"/>
      <c r="D376" s="155"/>
      <c r="E376" s="155"/>
    </row>
    <row r="377" spans="1:5" ht="12" customHeight="1">
      <c r="A377" s="7"/>
      <c r="B377" s="131" t="s">
        <v>1095</v>
      </c>
      <c r="C377" s="132"/>
      <c r="D377" s="7"/>
      <c r="E377" s="7"/>
    </row>
    <row r="378" spans="1:5" ht="15" customHeight="1">
      <c r="A378" s="32" t="s">
        <v>1548</v>
      </c>
      <c r="B378" s="32" t="s">
        <v>1549</v>
      </c>
      <c r="C378" s="33" t="s">
        <v>1550</v>
      </c>
      <c r="D378" s="32" t="s">
        <v>1551</v>
      </c>
      <c r="E378" s="7"/>
    </row>
    <row r="379" spans="1:5" ht="12" customHeight="1">
      <c r="A379" s="7"/>
      <c r="B379" s="131" t="s">
        <v>1095</v>
      </c>
      <c r="C379" s="132"/>
      <c r="D379" s="7"/>
      <c r="E379" s="7"/>
    </row>
    <row r="380" spans="1:5" ht="12.95" customHeight="1">
      <c r="A380" s="34" t="s">
        <v>1552</v>
      </c>
      <c r="B380" s="35" t="s">
        <v>1553</v>
      </c>
      <c r="C380" s="7"/>
      <c r="D380" s="7"/>
      <c r="E380" s="7"/>
    </row>
    <row r="381" spans="1:5" ht="12.95" customHeight="1">
      <c r="A381" s="36" t="s">
        <v>1554</v>
      </c>
      <c r="B381" s="37" t="s">
        <v>1555</v>
      </c>
      <c r="C381" s="38">
        <v>0</v>
      </c>
      <c r="D381" s="38">
        <v>0</v>
      </c>
      <c r="E381" s="7"/>
    </row>
    <row r="382" spans="1:5" ht="12.95" customHeight="1">
      <c r="A382" s="36" t="s">
        <v>1556</v>
      </c>
      <c r="B382" s="37" t="s">
        <v>1557</v>
      </c>
      <c r="C382" s="38">
        <v>1.5</v>
      </c>
      <c r="D382" s="38">
        <v>1.5</v>
      </c>
      <c r="E382" s="7"/>
    </row>
    <row r="383" spans="1:5" ht="12.95" customHeight="1">
      <c r="A383" s="36" t="s">
        <v>1558</v>
      </c>
      <c r="B383" s="37" t="s">
        <v>1559</v>
      </c>
      <c r="C383" s="38">
        <v>1</v>
      </c>
      <c r="D383" s="38">
        <v>1</v>
      </c>
      <c r="E383" s="7"/>
    </row>
    <row r="384" spans="1:5" ht="12.95" customHeight="1">
      <c r="A384" s="36" t="s">
        <v>1560</v>
      </c>
      <c r="B384" s="37" t="s">
        <v>1561</v>
      </c>
      <c r="C384" s="38">
        <v>0.2</v>
      </c>
      <c r="D384" s="38">
        <v>0.2</v>
      </c>
      <c r="E384" s="7"/>
    </row>
    <row r="385" spans="1:5" ht="12.95" customHeight="1">
      <c r="A385" s="36" t="s">
        <v>1562</v>
      </c>
      <c r="B385" s="37" t="s">
        <v>1563</v>
      </c>
      <c r="C385" s="38">
        <v>0.6</v>
      </c>
      <c r="D385" s="38">
        <v>0.6</v>
      </c>
      <c r="E385" s="7"/>
    </row>
    <row r="386" spans="1:5" ht="12.95" customHeight="1">
      <c r="A386" s="36" t="s">
        <v>1564</v>
      </c>
      <c r="B386" s="37" t="s">
        <v>1565</v>
      </c>
      <c r="C386" s="38">
        <v>2.5</v>
      </c>
      <c r="D386" s="38">
        <v>2.5</v>
      </c>
      <c r="E386" s="7"/>
    </row>
    <row r="387" spans="1:5" ht="12.95" customHeight="1">
      <c r="A387" s="36" t="s">
        <v>1566</v>
      </c>
      <c r="B387" s="37" t="s">
        <v>1567</v>
      </c>
      <c r="C387" s="38">
        <v>3</v>
      </c>
      <c r="D387" s="38">
        <v>3</v>
      </c>
      <c r="E387" s="7"/>
    </row>
    <row r="388" spans="1:5" ht="12.95" customHeight="1">
      <c r="A388" s="36" t="s">
        <v>1568</v>
      </c>
      <c r="B388" s="37" t="s">
        <v>1569</v>
      </c>
      <c r="C388" s="38">
        <v>8</v>
      </c>
      <c r="D388" s="38">
        <v>8</v>
      </c>
      <c r="E388" s="7"/>
    </row>
    <row r="389" spans="1:5" ht="12.95" customHeight="1">
      <c r="A389" s="36" t="s">
        <v>1570</v>
      </c>
      <c r="B389" s="37" t="s">
        <v>1571</v>
      </c>
      <c r="C389" s="38">
        <v>0</v>
      </c>
      <c r="D389" s="38">
        <v>0</v>
      </c>
      <c r="E389" s="7"/>
    </row>
    <row r="390" spans="1:5" ht="15" customHeight="1">
      <c r="A390" s="7"/>
      <c r="B390" s="39" t="s">
        <v>1572</v>
      </c>
      <c r="C390" s="40">
        <v>16.8</v>
      </c>
      <c r="D390" s="40">
        <v>16.8</v>
      </c>
      <c r="E390" s="7"/>
    </row>
    <row r="391" spans="1:5" ht="12" customHeight="1">
      <c r="A391" s="7"/>
      <c r="B391" s="131" t="s">
        <v>1095</v>
      </c>
      <c r="C391" s="132"/>
      <c r="D391" s="7"/>
      <c r="E391" s="7"/>
    </row>
    <row r="392" spans="1:5" ht="12.95" customHeight="1">
      <c r="A392" s="34" t="s">
        <v>1573</v>
      </c>
      <c r="B392" s="35" t="s">
        <v>1574</v>
      </c>
      <c r="C392" s="7"/>
      <c r="D392" s="7"/>
      <c r="E392" s="7"/>
    </row>
    <row r="393" spans="1:5" ht="12.95" customHeight="1">
      <c r="A393" s="36" t="s">
        <v>1575</v>
      </c>
      <c r="B393" s="37" t="s">
        <v>1576</v>
      </c>
      <c r="C393" s="38">
        <v>17.940000000000001</v>
      </c>
      <c r="D393" s="38">
        <v>0</v>
      </c>
      <c r="E393" s="7"/>
    </row>
    <row r="394" spans="1:5" ht="12.95" customHeight="1">
      <c r="A394" s="36" t="s">
        <v>1577</v>
      </c>
      <c r="B394" s="37" t="s">
        <v>1578</v>
      </c>
      <c r="C394" s="38">
        <v>4.25</v>
      </c>
      <c r="D394" s="38">
        <v>0</v>
      </c>
      <c r="E394" s="7"/>
    </row>
    <row r="395" spans="1:5" ht="12.95" customHeight="1">
      <c r="A395" s="36" t="s">
        <v>1579</v>
      </c>
      <c r="B395" s="37" t="s">
        <v>1580</v>
      </c>
      <c r="C395" s="38">
        <v>0.92</v>
      </c>
      <c r="D395" s="38">
        <v>0.71</v>
      </c>
      <c r="E395" s="7"/>
    </row>
    <row r="396" spans="1:5" ht="12.95" customHeight="1">
      <c r="A396" s="36" t="s">
        <v>1581</v>
      </c>
      <c r="B396" s="37" t="s">
        <v>1582</v>
      </c>
      <c r="C396" s="38">
        <v>10.81</v>
      </c>
      <c r="D396" s="38">
        <v>8.33</v>
      </c>
      <c r="E396" s="7"/>
    </row>
    <row r="397" spans="1:5" ht="12.95" customHeight="1">
      <c r="A397" s="36" t="s">
        <v>1583</v>
      </c>
      <c r="B397" s="37" t="s">
        <v>1584</v>
      </c>
      <c r="C397" s="38">
        <v>7.0000000000000007E-2</v>
      </c>
      <c r="D397" s="38">
        <v>0.06</v>
      </c>
      <c r="E397" s="7"/>
    </row>
    <row r="398" spans="1:5" ht="12.95" customHeight="1">
      <c r="A398" s="36" t="s">
        <v>1585</v>
      </c>
      <c r="B398" s="37" t="s">
        <v>1586</v>
      </c>
      <c r="C398" s="38">
        <v>0.72</v>
      </c>
      <c r="D398" s="38">
        <v>0.56000000000000005</v>
      </c>
      <c r="E398" s="7"/>
    </row>
    <row r="399" spans="1:5" ht="12.95" customHeight="1">
      <c r="A399" s="36" t="s">
        <v>1587</v>
      </c>
      <c r="B399" s="37" t="s">
        <v>1588</v>
      </c>
      <c r="C399" s="38">
        <v>1.53</v>
      </c>
      <c r="D399" s="38">
        <v>0</v>
      </c>
      <c r="E399" s="7"/>
    </row>
    <row r="400" spans="1:5" ht="12.95" customHeight="1">
      <c r="A400" s="36" t="s">
        <v>1589</v>
      </c>
      <c r="B400" s="37" t="s">
        <v>1590</v>
      </c>
      <c r="C400" s="38">
        <v>0.11</v>
      </c>
      <c r="D400" s="38">
        <v>0.09</v>
      </c>
      <c r="E400" s="7"/>
    </row>
    <row r="401" spans="1:5" ht="12.95" customHeight="1">
      <c r="A401" s="36" t="s">
        <v>1591</v>
      </c>
      <c r="B401" s="37" t="s">
        <v>1592</v>
      </c>
      <c r="C401" s="38">
        <v>8.11</v>
      </c>
      <c r="D401" s="38">
        <v>6.25</v>
      </c>
      <c r="E401" s="7"/>
    </row>
    <row r="402" spans="1:5" ht="12.95" customHeight="1">
      <c r="A402" s="36" t="s">
        <v>1593</v>
      </c>
      <c r="B402" s="37" t="s">
        <v>1594</v>
      </c>
      <c r="C402" s="38">
        <v>0.03</v>
      </c>
      <c r="D402" s="38">
        <v>0.02</v>
      </c>
      <c r="E402" s="7"/>
    </row>
    <row r="403" spans="1:5" ht="15" customHeight="1">
      <c r="A403" s="7"/>
      <c r="B403" s="39" t="s">
        <v>1572</v>
      </c>
      <c r="C403" s="40">
        <v>44.49</v>
      </c>
      <c r="D403" s="40">
        <v>16.02</v>
      </c>
      <c r="E403" s="7"/>
    </row>
    <row r="404" spans="1:5" ht="12" customHeight="1">
      <c r="A404" s="7"/>
      <c r="B404" s="131" t="s">
        <v>1095</v>
      </c>
      <c r="C404" s="132"/>
      <c r="D404" s="7"/>
      <c r="E404" s="7"/>
    </row>
    <row r="405" spans="1:5" ht="12.95" customHeight="1">
      <c r="A405" s="34" t="s">
        <v>1595</v>
      </c>
      <c r="B405" s="35" t="s">
        <v>1596</v>
      </c>
      <c r="C405" s="7"/>
      <c r="D405" s="7"/>
      <c r="E405" s="7"/>
    </row>
    <row r="406" spans="1:5" ht="12.95" customHeight="1">
      <c r="A406" s="36" t="s">
        <v>1597</v>
      </c>
      <c r="B406" s="37" t="s">
        <v>1598</v>
      </c>
      <c r="C406" s="38">
        <v>4.72</v>
      </c>
      <c r="D406" s="38">
        <v>3.64</v>
      </c>
      <c r="E406" s="7"/>
    </row>
    <row r="407" spans="1:5" ht="12.95" customHeight="1">
      <c r="A407" s="36" t="s">
        <v>1599</v>
      </c>
      <c r="B407" s="37" t="s">
        <v>1600</v>
      </c>
      <c r="C407" s="38">
        <v>0.11</v>
      </c>
      <c r="D407" s="38">
        <v>0.09</v>
      </c>
      <c r="E407" s="7"/>
    </row>
    <row r="408" spans="1:5" ht="12.95" customHeight="1">
      <c r="A408" s="36" t="s">
        <v>1601</v>
      </c>
      <c r="B408" s="37" t="s">
        <v>1602</v>
      </c>
      <c r="C408" s="38">
        <v>4.7699999999999996</v>
      </c>
      <c r="D408" s="38">
        <v>3.67</v>
      </c>
      <c r="E408" s="7"/>
    </row>
    <row r="409" spans="1:5" ht="12.95" customHeight="1">
      <c r="A409" s="36" t="s">
        <v>1603</v>
      </c>
      <c r="B409" s="37" t="s">
        <v>1604</v>
      </c>
      <c r="C409" s="38">
        <v>4.58</v>
      </c>
      <c r="D409" s="38">
        <v>3.53</v>
      </c>
      <c r="E409" s="7"/>
    </row>
    <row r="410" spans="1:5" ht="12.95" customHeight="1">
      <c r="A410" s="36" t="s">
        <v>1605</v>
      </c>
      <c r="B410" s="37" t="s">
        <v>1606</v>
      </c>
      <c r="C410" s="38">
        <v>0.4</v>
      </c>
      <c r="D410" s="38">
        <v>0.31</v>
      </c>
      <c r="E410" s="7"/>
    </row>
    <row r="411" spans="1:5" ht="15" customHeight="1">
      <c r="A411" s="7"/>
      <c r="B411" s="39" t="s">
        <v>1572</v>
      </c>
      <c r="C411" s="40">
        <v>14.58</v>
      </c>
      <c r="D411" s="40">
        <v>11.24</v>
      </c>
      <c r="E411" s="7"/>
    </row>
    <row r="412" spans="1:5" ht="12" customHeight="1">
      <c r="A412" s="7"/>
      <c r="B412" s="131" t="s">
        <v>1095</v>
      </c>
      <c r="C412" s="132"/>
      <c r="D412" s="7"/>
      <c r="E412" s="7"/>
    </row>
    <row r="413" spans="1:5" ht="12.95" customHeight="1">
      <c r="A413" s="34" t="s">
        <v>1607</v>
      </c>
      <c r="B413" s="35" t="s">
        <v>1608</v>
      </c>
      <c r="C413" s="7"/>
      <c r="D413" s="7"/>
      <c r="E413" s="7"/>
    </row>
    <row r="414" spans="1:5" ht="12.95" customHeight="1">
      <c r="A414" s="36" t="s">
        <v>1609</v>
      </c>
      <c r="B414" s="37" t="s">
        <v>1610</v>
      </c>
      <c r="C414" s="38">
        <v>7.47</v>
      </c>
      <c r="D414" s="38">
        <v>2.69</v>
      </c>
      <c r="E414" s="7"/>
    </row>
    <row r="415" spans="1:5" ht="18" customHeight="1">
      <c r="A415" s="36" t="s">
        <v>1611</v>
      </c>
      <c r="B415" s="37" t="s">
        <v>1612</v>
      </c>
      <c r="C415" s="38">
        <v>0.4</v>
      </c>
      <c r="D415" s="38">
        <v>0.31</v>
      </c>
      <c r="E415" s="7"/>
    </row>
    <row r="416" spans="1:5" ht="15" customHeight="1">
      <c r="A416" s="7"/>
      <c r="B416" s="39" t="s">
        <v>1572</v>
      </c>
      <c r="C416" s="40">
        <v>7.87</v>
      </c>
      <c r="D416" s="40">
        <v>3</v>
      </c>
      <c r="E416" s="7"/>
    </row>
    <row r="417" spans="1:5" ht="15" customHeight="1">
      <c r="A417" s="7"/>
      <c r="B417" s="131" t="s">
        <v>1095</v>
      </c>
      <c r="C417" s="132"/>
      <c r="D417" s="7"/>
      <c r="E417" s="7"/>
    </row>
    <row r="418" spans="1:5" ht="36.950000000000003" customHeight="1">
      <c r="A418" s="7"/>
      <c r="B418" s="154" t="s">
        <v>1659</v>
      </c>
      <c r="C418" s="155"/>
      <c r="D418" s="155"/>
      <c r="E418" s="7"/>
    </row>
    <row r="419" spans="1:5" ht="24" customHeight="1">
      <c r="A419" s="7"/>
      <c r="B419" s="154" t="s">
        <v>1614</v>
      </c>
      <c r="C419" s="155"/>
      <c r="D419" s="155"/>
      <c r="E419" s="155"/>
    </row>
    <row r="420" spans="1:5" ht="12" customHeight="1">
      <c r="A420" s="7"/>
      <c r="B420" s="131" t="s">
        <v>1095</v>
      </c>
      <c r="C420" s="132"/>
      <c r="D420" s="7"/>
      <c r="E420" s="7"/>
    </row>
    <row r="421" spans="1:5" ht="15" customHeight="1">
      <c r="A421" s="32" t="s">
        <v>1548</v>
      </c>
      <c r="B421" s="32" t="s">
        <v>1549</v>
      </c>
      <c r="C421" s="33" t="s">
        <v>1550</v>
      </c>
      <c r="D421" s="32" t="s">
        <v>1551</v>
      </c>
      <c r="E421" s="7"/>
    </row>
    <row r="422" spans="1:5" ht="12" customHeight="1">
      <c r="A422" s="7"/>
      <c r="B422" s="131" t="s">
        <v>1095</v>
      </c>
      <c r="C422" s="132"/>
      <c r="D422" s="7"/>
      <c r="E422" s="7"/>
    </row>
    <row r="423" spans="1:5" ht="12.95" customHeight="1">
      <c r="A423" s="34" t="s">
        <v>1552</v>
      </c>
      <c r="B423" s="35" t="s">
        <v>1553</v>
      </c>
      <c r="C423" s="7"/>
      <c r="D423" s="7"/>
      <c r="E423" s="7"/>
    </row>
    <row r="424" spans="1:5" ht="12.95" customHeight="1">
      <c r="A424" s="36" t="s">
        <v>1554</v>
      </c>
      <c r="B424" s="37" t="s">
        <v>1660</v>
      </c>
      <c r="C424" s="38">
        <v>0</v>
      </c>
      <c r="D424" s="38">
        <v>20</v>
      </c>
      <c r="E424" s="7"/>
    </row>
    <row r="425" spans="1:5" ht="12.95" customHeight="1">
      <c r="A425" s="36" t="s">
        <v>1556</v>
      </c>
      <c r="B425" s="37" t="s">
        <v>1569</v>
      </c>
      <c r="C425" s="38">
        <v>8</v>
      </c>
      <c r="D425" s="38">
        <v>8</v>
      </c>
      <c r="E425" s="7"/>
    </row>
    <row r="426" spans="1:5" ht="12.95" customHeight="1">
      <c r="A426" s="36" t="s">
        <v>1558</v>
      </c>
      <c r="B426" s="37" t="s">
        <v>1661</v>
      </c>
      <c r="C426" s="38">
        <v>2.5</v>
      </c>
      <c r="D426" s="38">
        <v>2.5</v>
      </c>
      <c r="E426" s="7"/>
    </row>
    <row r="427" spans="1:5" ht="12.95" customHeight="1">
      <c r="A427" s="36" t="s">
        <v>1560</v>
      </c>
      <c r="B427" s="37" t="s">
        <v>1557</v>
      </c>
      <c r="C427" s="38">
        <v>1.5</v>
      </c>
      <c r="D427" s="38">
        <v>1.5</v>
      </c>
      <c r="E427" s="7"/>
    </row>
    <row r="428" spans="1:5" ht="12.95" customHeight="1">
      <c r="A428" s="36" t="s">
        <v>1562</v>
      </c>
      <c r="B428" s="37" t="s">
        <v>1559</v>
      </c>
      <c r="C428" s="38">
        <v>1</v>
      </c>
      <c r="D428" s="38">
        <v>1</v>
      </c>
      <c r="E428" s="7"/>
    </row>
    <row r="429" spans="1:5" ht="12.95" customHeight="1">
      <c r="A429" s="36" t="s">
        <v>1564</v>
      </c>
      <c r="B429" s="37" t="s">
        <v>1563</v>
      </c>
      <c r="C429" s="38">
        <v>0.6</v>
      </c>
      <c r="D429" s="38">
        <v>0.6</v>
      </c>
      <c r="E429" s="7"/>
    </row>
    <row r="430" spans="1:5" ht="12.95" customHeight="1">
      <c r="A430" s="36" t="s">
        <v>1566</v>
      </c>
      <c r="B430" s="37" t="s">
        <v>1561</v>
      </c>
      <c r="C430" s="38">
        <v>0.2</v>
      </c>
      <c r="D430" s="38">
        <v>0.2</v>
      </c>
      <c r="E430" s="7"/>
    </row>
    <row r="431" spans="1:5" ht="12.95" customHeight="1">
      <c r="A431" s="36" t="s">
        <v>1568</v>
      </c>
      <c r="B431" s="37" t="s">
        <v>1662</v>
      </c>
      <c r="C431" s="38">
        <v>3</v>
      </c>
      <c r="D431" s="38">
        <v>3</v>
      </c>
      <c r="E431" s="7"/>
    </row>
    <row r="432" spans="1:5" ht="12.95" customHeight="1">
      <c r="A432" s="36" t="s">
        <v>1570</v>
      </c>
      <c r="B432" s="37" t="s">
        <v>1571</v>
      </c>
      <c r="C432" s="38">
        <v>1</v>
      </c>
      <c r="D432" s="38">
        <v>1</v>
      </c>
      <c r="E432" s="7"/>
    </row>
    <row r="433" spans="1:5" ht="15" customHeight="1">
      <c r="A433" s="7"/>
      <c r="B433" s="39" t="s">
        <v>1572</v>
      </c>
      <c r="C433" s="40">
        <v>17.799999999999997</v>
      </c>
      <c r="D433" s="40">
        <v>37.800000000000004</v>
      </c>
      <c r="E433" s="7"/>
    </row>
    <row r="434" spans="1:5" ht="12" customHeight="1">
      <c r="A434" s="7"/>
      <c r="B434" s="131" t="s">
        <v>1095</v>
      </c>
      <c r="C434" s="132"/>
      <c r="D434" s="7"/>
      <c r="E434" s="7"/>
    </row>
    <row r="435" spans="1:5" ht="12.95" customHeight="1">
      <c r="A435" s="34" t="s">
        <v>1573</v>
      </c>
      <c r="B435" s="35" t="s">
        <v>1574</v>
      </c>
      <c r="C435" s="7"/>
      <c r="D435" s="7"/>
      <c r="E435" s="7"/>
    </row>
    <row r="436" spans="1:5" ht="12.95" customHeight="1">
      <c r="A436" s="36" t="s">
        <v>1575</v>
      </c>
      <c r="B436" s="37" t="s">
        <v>1582</v>
      </c>
      <c r="C436" s="38">
        <v>10.97</v>
      </c>
      <c r="D436" s="38">
        <v>12.65</v>
      </c>
      <c r="E436" s="7"/>
    </row>
    <row r="437" spans="1:5" ht="12.95" customHeight="1">
      <c r="A437" s="36" t="s">
        <v>1577</v>
      </c>
      <c r="B437" s="37" t="s">
        <v>1663</v>
      </c>
      <c r="C437" s="38">
        <v>0</v>
      </c>
      <c r="D437" s="38">
        <v>16.87</v>
      </c>
      <c r="E437" s="7"/>
    </row>
    <row r="438" spans="1:5" ht="12.95" customHeight="1">
      <c r="A438" s="36" t="s">
        <v>1579</v>
      </c>
      <c r="B438" s="37" t="s">
        <v>1664</v>
      </c>
      <c r="C438" s="38">
        <v>0.73</v>
      </c>
      <c r="D438" s="38">
        <v>0.84</v>
      </c>
      <c r="E438" s="7"/>
    </row>
    <row r="439" spans="1:5" ht="12.95" customHeight="1">
      <c r="A439" s="36" t="s">
        <v>1581</v>
      </c>
      <c r="B439" s="37" t="s">
        <v>1665</v>
      </c>
      <c r="C439" s="38">
        <v>0</v>
      </c>
      <c r="D439" s="38">
        <v>1.04</v>
      </c>
      <c r="E439" s="7"/>
    </row>
    <row r="440" spans="1:5" ht="12.95" customHeight="1">
      <c r="A440" s="36" t="s">
        <v>1583</v>
      </c>
      <c r="B440" s="37" t="s">
        <v>1666</v>
      </c>
      <c r="C440" s="38">
        <v>0.23</v>
      </c>
      <c r="D440" s="38">
        <v>0.27</v>
      </c>
      <c r="E440" s="7"/>
    </row>
    <row r="441" spans="1:5" ht="12.95" customHeight="1">
      <c r="A441" s="36" t="s">
        <v>1585</v>
      </c>
      <c r="B441" s="37" t="s">
        <v>1649</v>
      </c>
      <c r="C441" s="38">
        <v>0.24</v>
      </c>
      <c r="D441" s="38">
        <v>0.28000000000000003</v>
      </c>
      <c r="E441" s="7"/>
    </row>
    <row r="442" spans="1:5" ht="12.95" customHeight="1">
      <c r="A442" s="36" t="s">
        <v>1587</v>
      </c>
      <c r="B442" s="37" t="s">
        <v>1667</v>
      </c>
      <c r="C442" s="38">
        <v>17.5</v>
      </c>
      <c r="D442" s="38">
        <v>0</v>
      </c>
      <c r="E442" s="7"/>
    </row>
    <row r="443" spans="1:5" ht="12.95" customHeight="1">
      <c r="A443" s="36" t="s">
        <v>1589</v>
      </c>
      <c r="B443" s="37" t="s">
        <v>1668</v>
      </c>
      <c r="C443" s="38">
        <v>3.86</v>
      </c>
      <c r="D443" s="38">
        <v>0</v>
      </c>
      <c r="E443" s="7"/>
    </row>
    <row r="444" spans="1:5" ht="12.95" customHeight="1">
      <c r="A444" s="36" t="s">
        <v>1591</v>
      </c>
      <c r="B444" s="37" t="s">
        <v>1669</v>
      </c>
      <c r="C444" s="38">
        <v>1.49</v>
      </c>
      <c r="D444" s="38">
        <v>0</v>
      </c>
      <c r="E444" s="7"/>
    </row>
    <row r="445" spans="1:5" ht="12.95" customHeight="1">
      <c r="A445" s="36" t="s">
        <v>1593</v>
      </c>
      <c r="B445" s="37" t="s">
        <v>1670</v>
      </c>
      <c r="C445" s="38">
        <v>2.59</v>
      </c>
      <c r="D445" s="38">
        <v>0</v>
      </c>
      <c r="E445" s="7"/>
    </row>
    <row r="446" spans="1:5" ht="15" customHeight="1">
      <c r="A446" s="7"/>
      <c r="B446" s="39" t="s">
        <v>1572</v>
      </c>
      <c r="C446" s="40">
        <v>37.61</v>
      </c>
      <c r="D446" s="40">
        <v>31.950000000000003</v>
      </c>
      <c r="E446" s="7"/>
    </row>
    <row r="447" spans="1:5" ht="12" customHeight="1">
      <c r="A447" s="7"/>
      <c r="B447" s="131" t="s">
        <v>1095</v>
      </c>
      <c r="C447" s="132"/>
      <c r="D447" s="7"/>
      <c r="E447" s="7"/>
    </row>
    <row r="448" spans="1:5" ht="12.95" customHeight="1">
      <c r="A448" s="34" t="s">
        <v>1595</v>
      </c>
      <c r="B448" s="35" t="s">
        <v>1596</v>
      </c>
      <c r="C448" s="7"/>
      <c r="D448" s="7"/>
      <c r="E448" s="7"/>
    </row>
    <row r="449" spans="1:5" ht="12.95" customHeight="1">
      <c r="A449" s="36" t="s">
        <v>1597</v>
      </c>
      <c r="B449" s="37" t="s">
        <v>1671</v>
      </c>
      <c r="C449" s="38">
        <v>5.5</v>
      </c>
      <c r="D449" s="38">
        <v>5.36</v>
      </c>
      <c r="E449" s="7"/>
    </row>
    <row r="450" spans="1:5" ht="12.95" customHeight="1">
      <c r="A450" s="36" t="s">
        <v>1599</v>
      </c>
      <c r="B450" s="37" t="s">
        <v>1672</v>
      </c>
      <c r="C450" s="38">
        <v>14.62</v>
      </c>
      <c r="D450" s="38">
        <v>0</v>
      </c>
      <c r="E450" s="7"/>
    </row>
    <row r="451" spans="1:5" ht="12.95" customHeight="1">
      <c r="A451" s="36" t="s">
        <v>1601</v>
      </c>
      <c r="B451" s="37" t="s">
        <v>1673</v>
      </c>
      <c r="C451" s="38">
        <v>13.36</v>
      </c>
      <c r="D451" s="38">
        <v>0</v>
      </c>
      <c r="E451" s="7"/>
    </row>
    <row r="452" spans="1:5" ht="12.95" customHeight="1">
      <c r="A452" s="36" t="s">
        <v>1603</v>
      </c>
      <c r="B452" s="37" t="s">
        <v>1674</v>
      </c>
      <c r="C452" s="38">
        <v>1.1100000000000001</v>
      </c>
      <c r="D452" s="38">
        <v>1.05</v>
      </c>
      <c r="E452" s="7"/>
    </row>
    <row r="453" spans="1:5" ht="15" customHeight="1">
      <c r="A453" s="7"/>
      <c r="B453" s="39" t="s">
        <v>1572</v>
      </c>
      <c r="C453" s="40">
        <v>34.589999999999996</v>
      </c>
      <c r="D453" s="40">
        <v>6.41</v>
      </c>
      <c r="E453" s="7"/>
    </row>
    <row r="454" spans="1:5" ht="12" customHeight="1">
      <c r="A454" s="7"/>
      <c r="B454" s="131" t="s">
        <v>1095</v>
      </c>
      <c r="C454" s="132"/>
      <c r="D454" s="7"/>
      <c r="E454" s="7"/>
    </row>
    <row r="455" spans="1:5" ht="12.95" customHeight="1">
      <c r="A455" s="34" t="s">
        <v>1607</v>
      </c>
      <c r="B455" s="35" t="s">
        <v>1608</v>
      </c>
      <c r="C455" s="7"/>
      <c r="D455" s="7"/>
      <c r="E455" s="7"/>
    </row>
    <row r="456" spans="1:5" ht="12.95" customHeight="1">
      <c r="A456" s="36" t="s">
        <v>1609</v>
      </c>
      <c r="B456" s="37" t="s">
        <v>1610</v>
      </c>
      <c r="C456" s="38">
        <v>6.69</v>
      </c>
      <c r="D456" s="38">
        <v>12.08</v>
      </c>
      <c r="E456" s="7"/>
    </row>
    <row r="457" spans="1:5" ht="15" customHeight="1">
      <c r="A457" s="7"/>
      <c r="B457" s="39" t="s">
        <v>1572</v>
      </c>
      <c r="C457" s="40">
        <v>6.69</v>
      </c>
      <c r="D457" s="40">
        <v>12.08</v>
      </c>
      <c r="E457" s="7"/>
    </row>
    <row r="458" spans="1:5" ht="12" customHeight="1">
      <c r="A458" s="7"/>
      <c r="B458" s="131" t="s">
        <v>1095</v>
      </c>
      <c r="C458" s="132"/>
      <c r="D458" s="7"/>
      <c r="E458" s="7"/>
    </row>
    <row r="459" spans="1:5" ht="12.95" customHeight="1">
      <c r="A459" s="34" t="s">
        <v>1675</v>
      </c>
      <c r="B459" s="35" t="s">
        <v>1676</v>
      </c>
      <c r="C459" s="7"/>
      <c r="D459" s="7"/>
      <c r="E459" s="7"/>
    </row>
    <row r="460" spans="1:5" ht="12.95" customHeight="1">
      <c r="A460" s="36" t="s">
        <v>1677</v>
      </c>
      <c r="B460" s="37" t="s">
        <v>1678</v>
      </c>
      <c r="C460" s="38">
        <v>22.53</v>
      </c>
      <c r="D460" s="38">
        <v>9.01</v>
      </c>
      <c r="E460" s="7"/>
    </row>
    <row r="461" spans="1:5" ht="12.95" customHeight="1">
      <c r="A461" s="36" t="s">
        <v>1679</v>
      </c>
      <c r="B461" s="37" t="s">
        <v>1680</v>
      </c>
      <c r="C461" s="38">
        <v>8.9600000000000009</v>
      </c>
      <c r="D461" s="38">
        <v>1.99</v>
      </c>
      <c r="E461" s="7"/>
    </row>
    <row r="462" spans="1:5" ht="12.95" customHeight="1">
      <c r="A462" s="36" t="s">
        <v>1681</v>
      </c>
      <c r="B462" s="37" t="s">
        <v>1682</v>
      </c>
      <c r="C462" s="38">
        <v>1.1599999999999999</v>
      </c>
      <c r="D462" s="38">
        <v>0.46</v>
      </c>
      <c r="E462" s="7"/>
    </row>
    <row r="463" spans="1:5" ht="12.95" customHeight="1">
      <c r="A463" s="36" t="s">
        <v>1683</v>
      </c>
      <c r="B463" s="37" t="s">
        <v>1684</v>
      </c>
      <c r="C463" s="38">
        <v>0.93</v>
      </c>
      <c r="D463" s="38">
        <v>0</v>
      </c>
      <c r="E463" s="7"/>
    </row>
    <row r="464" spans="1:5" ht="15" customHeight="1">
      <c r="A464" s="7"/>
      <c r="B464" s="39" t="s">
        <v>1572</v>
      </c>
      <c r="C464" s="40">
        <v>33.58</v>
      </c>
      <c r="D464" s="40">
        <v>11.46</v>
      </c>
      <c r="E464" s="7"/>
    </row>
    <row r="465" spans="1:5" ht="15" customHeight="1">
      <c r="A465" s="7"/>
      <c r="B465" s="131" t="s">
        <v>1095</v>
      </c>
      <c r="C465" s="132"/>
      <c r="D465" s="7"/>
      <c r="E465" s="7"/>
    </row>
    <row r="466" spans="1:5" ht="36.950000000000003" customHeight="1">
      <c r="A466" s="7"/>
      <c r="B466" s="154" t="s">
        <v>1685</v>
      </c>
      <c r="C466" s="155"/>
      <c r="D466" s="155"/>
      <c r="E466" s="7"/>
    </row>
    <row r="467" spans="1:5" ht="24" customHeight="1">
      <c r="A467" s="7"/>
      <c r="B467" s="154" t="s">
        <v>1686</v>
      </c>
      <c r="C467" s="155"/>
      <c r="D467" s="155"/>
      <c r="E467" s="155"/>
    </row>
  </sheetData>
  <mergeCells count="90">
    <mergeCell ref="B454:C454"/>
    <mergeCell ref="B458:C458"/>
    <mergeCell ref="B465:C465"/>
    <mergeCell ref="B466:D466"/>
    <mergeCell ref="B467:E467"/>
    <mergeCell ref="B419:E419"/>
    <mergeCell ref="B420:C420"/>
    <mergeCell ref="B422:C422"/>
    <mergeCell ref="B434:C434"/>
    <mergeCell ref="B447:C447"/>
    <mergeCell ref="B391:C391"/>
    <mergeCell ref="B404:C404"/>
    <mergeCell ref="B412:C412"/>
    <mergeCell ref="B417:C417"/>
    <mergeCell ref="B418:D418"/>
    <mergeCell ref="B374:C374"/>
    <mergeCell ref="B375:D375"/>
    <mergeCell ref="B376:E376"/>
    <mergeCell ref="B377:C377"/>
    <mergeCell ref="B379:C379"/>
    <mergeCell ref="B334:C334"/>
    <mergeCell ref="B336:C336"/>
    <mergeCell ref="B348:C348"/>
    <mergeCell ref="B361:C361"/>
    <mergeCell ref="B369:C369"/>
    <mergeCell ref="B318:C318"/>
    <mergeCell ref="B326:C326"/>
    <mergeCell ref="B331:C331"/>
    <mergeCell ref="B332:D332"/>
    <mergeCell ref="B333:E333"/>
    <mergeCell ref="B289:D289"/>
    <mergeCell ref="B290:E290"/>
    <mergeCell ref="B291:C291"/>
    <mergeCell ref="B293:C293"/>
    <mergeCell ref="B305:C305"/>
    <mergeCell ref="B251:C251"/>
    <mergeCell ref="B262:C262"/>
    <mergeCell ref="B275:C275"/>
    <mergeCell ref="B283:C283"/>
    <mergeCell ref="B288:C288"/>
    <mergeCell ref="B241:C241"/>
    <mergeCell ref="B246:C246"/>
    <mergeCell ref="B247:D247"/>
    <mergeCell ref="B248:E248"/>
    <mergeCell ref="B249:C249"/>
    <mergeCell ref="B205:E205"/>
    <mergeCell ref="B206:C206"/>
    <mergeCell ref="B208:C208"/>
    <mergeCell ref="B220:C220"/>
    <mergeCell ref="B233:C233"/>
    <mergeCell ref="B177:C177"/>
    <mergeCell ref="B190:C190"/>
    <mergeCell ref="B198:C198"/>
    <mergeCell ref="B203:C203"/>
    <mergeCell ref="B204:D204"/>
    <mergeCell ref="B160:C160"/>
    <mergeCell ref="B161:D161"/>
    <mergeCell ref="B162:E162"/>
    <mergeCell ref="B163:C163"/>
    <mergeCell ref="B165:C165"/>
    <mergeCell ref="B125:C125"/>
    <mergeCell ref="B127:C127"/>
    <mergeCell ref="B139:C139"/>
    <mergeCell ref="B150:C150"/>
    <mergeCell ref="B156:C156"/>
    <mergeCell ref="B109:C109"/>
    <mergeCell ref="B117:C117"/>
    <mergeCell ref="B122:C122"/>
    <mergeCell ref="B123:D123"/>
    <mergeCell ref="B124:E124"/>
    <mergeCell ref="B80:D80"/>
    <mergeCell ref="B81:E81"/>
    <mergeCell ref="B82:C82"/>
    <mergeCell ref="B84:C84"/>
    <mergeCell ref="B96:C96"/>
    <mergeCell ref="B47:C47"/>
    <mergeCell ref="B59:C59"/>
    <mergeCell ref="B69:C69"/>
    <mergeCell ref="B75:C75"/>
    <mergeCell ref="B79:C79"/>
    <mergeCell ref="B37:C37"/>
    <mergeCell ref="B42:C42"/>
    <mergeCell ref="B43:D43"/>
    <mergeCell ref="B44:E44"/>
    <mergeCell ref="B45:C45"/>
    <mergeCell ref="A1:E1"/>
    <mergeCell ref="B2:C2"/>
    <mergeCell ref="B4:C4"/>
    <mergeCell ref="B16:C16"/>
    <mergeCell ref="B29:C29"/>
  </mergeCells>
  <pageMargins left="0.27777777777777779" right="0.27777777777777779" top="0.27777777777777779" bottom="0.27777777777777779" header="0" footer="0"/>
  <pageSetup scale="85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L84"/>
  <sheetViews>
    <sheetView zoomScale="85" zoomScaleNormal="85" workbookViewId="0">
      <selection activeCell="H5" sqref="H5"/>
    </sheetView>
  </sheetViews>
  <sheetFormatPr defaultRowHeight="15"/>
  <cols>
    <col min="1" max="1" width="6.42578125" customWidth="1"/>
    <col min="2" max="2" width="8.42578125" customWidth="1"/>
    <col min="3" max="3" width="48.42578125" customWidth="1"/>
    <col min="4" max="4" width="6.7109375" customWidth="1"/>
    <col min="5" max="5" width="8.28515625" customWidth="1"/>
    <col min="6" max="6" width="8.42578125" customWidth="1"/>
    <col min="7" max="11" width="10.28515625" customWidth="1"/>
    <col min="12" max="12" width="12.42578125" customWidth="1"/>
  </cols>
  <sheetData>
    <row r="1" spans="1:12" ht="258.95" customHeight="1">
      <c r="A1" s="94"/>
      <c r="B1" s="94"/>
      <c r="C1" s="94"/>
      <c r="D1" s="94"/>
      <c r="E1" s="94"/>
      <c r="F1" s="94"/>
      <c r="G1" s="94"/>
      <c r="H1" s="94"/>
      <c r="I1" s="94"/>
      <c r="J1" s="94"/>
      <c r="K1" s="94"/>
      <c r="L1" s="94"/>
    </row>
    <row r="2" spans="1:12">
      <c r="A2" s="88" t="s">
        <v>0</v>
      </c>
      <c r="B2" s="88" t="s">
        <v>1</v>
      </c>
      <c r="C2" s="88" t="s">
        <v>2</v>
      </c>
      <c r="D2" s="88" t="s">
        <v>3</v>
      </c>
      <c r="E2" s="88" t="s">
        <v>224</v>
      </c>
      <c r="F2" s="88" t="s">
        <v>225</v>
      </c>
      <c r="G2" s="88" t="s">
        <v>226</v>
      </c>
      <c r="H2" s="89"/>
      <c r="I2" s="89"/>
      <c r="J2" s="89"/>
      <c r="K2" s="88" t="s">
        <v>227</v>
      </c>
      <c r="L2" s="88" t="s">
        <v>228</v>
      </c>
    </row>
    <row r="3" spans="1:12" ht="16.5">
      <c r="A3" s="89"/>
      <c r="B3" s="89"/>
      <c r="C3" s="89"/>
      <c r="D3" s="89"/>
      <c r="E3" s="89"/>
      <c r="F3" s="89"/>
      <c r="G3" s="8" t="s">
        <v>229</v>
      </c>
      <c r="H3" s="8" t="s">
        <v>230</v>
      </c>
      <c r="I3" s="8" t="s">
        <v>231</v>
      </c>
      <c r="J3" s="8" t="s">
        <v>232</v>
      </c>
      <c r="K3" s="89"/>
      <c r="L3" s="89"/>
    </row>
    <row r="4" spans="1:12" ht="15" customHeight="1">
      <c r="A4" s="72" t="s">
        <v>11</v>
      </c>
      <c r="B4" s="95" t="s">
        <v>233</v>
      </c>
      <c r="C4" s="96"/>
      <c r="D4" s="96"/>
      <c r="E4" s="96"/>
      <c r="F4" s="96"/>
      <c r="G4" s="96"/>
      <c r="H4" s="96"/>
      <c r="I4" s="96"/>
      <c r="J4" s="96"/>
      <c r="K4" s="96"/>
      <c r="L4" s="73">
        <v>3024.55</v>
      </c>
    </row>
    <row r="5" spans="1:12">
      <c r="A5" s="68" t="s">
        <v>13</v>
      </c>
      <c r="B5" s="69" t="s">
        <v>14</v>
      </c>
      <c r="C5" s="68" t="s">
        <v>15</v>
      </c>
      <c r="D5" s="69" t="s">
        <v>16</v>
      </c>
      <c r="E5" s="69" t="s">
        <v>17</v>
      </c>
      <c r="F5" s="71">
        <v>5.63</v>
      </c>
      <c r="G5" s="71">
        <v>34.5</v>
      </c>
      <c r="H5" s="71">
        <v>266.39</v>
      </c>
      <c r="I5" s="71">
        <v>0</v>
      </c>
      <c r="J5" s="71">
        <v>11.79</v>
      </c>
      <c r="K5" s="71">
        <v>312.68</v>
      </c>
      <c r="L5" s="71">
        <v>1760.39</v>
      </c>
    </row>
    <row r="6" spans="1:12">
      <c r="A6" s="68" t="s">
        <v>18</v>
      </c>
      <c r="B6" s="69" t="s">
        <v>19</v>
      </c>
      <c r="C6" s="68" t="s">
        <v>20</v>
      </c>
      <c r="D6" s="69" t="s">
        <v>21</v>
      </c>
      <c r="E6" s="69" t="s">
        <v>22</v>
      </c>
      <c r="F6" s="71">
        <v>1</v>
      </c>
      <c r="G6" s="71">
        <v>32.51</v>
      </c>
      <c r="H6" s="71">
        <v>0</v>
      </c>
      <c r="I6" s="71">
        <v>0</v>
      </c>
      <c r="J6" s="71">
        <v>0</v>
      </c>
      <c r="K6" s="71">
        <v>32.51</v>
      </c>
      <c r="L6" s="71">
        <v>32.51</v>
      </c>
    </row>
    <row r="7" spans="1:12" ht="18">
      <c r="A7" s="68" t="s">
        <v>23</v>
      </c>
      <c r="B7" s="69" t="s">
        <v>24</v>
      </c>
      <c r="C7" s="68" t="s">
        <v>25</v>
      </c>
      <c r="D7" s="69" t="s">
        <v>16</v>
      </c>
      <c r="E7" s="69" t="s">
        <v>17</v>
      </c>
      <c r="F7" s="71">
        <v>35</v>
      </c>
      <c r="G7" s="71">
        <v>0.06</v>
      </c>
      <c r="H7" s="71">
        <v>0.14000000000000001</v>
      </c>
      <c r="I7" s="71">
        <v>0.13</v>
      </c>
      <c r="J7" s="71">
        <v>0.01</v>
      </c>
      <c r="K7" s="71">
        <v>0.34</v>
      </c>
      <c r="L7" s="71">
        <v>11.9</v>
      </c>
    </row>
    <row r="8" spans="1:12" ht="18">
      <c r="A8" s="68" t="s">
        <v>26</v>
      </c>
      <c r="B8" s="69" t="s">
        <v>27</v>
      </c>
      <c r="C8" s="68" t="s">
        <v>28</v>
      </c>
      <c r="D8" s="69" t="s">
        <v>29</v>
      </c>
      <c r="E8" s="69" t="s">
        <v>30</v>
      </c>
      <c r="F8" s="71">
        <v>35</v>
      </c>
      <c r="G8" s="71">
        <v>16.38</v>
      </c>
      <c r="H8" s="71">
        <v>18.39</v>
      </c>
      <c r="I8" s="71">
        <v>0.08</v>
      </c>
      <c r="J8" s="71">
        <v>0</v>
      </c>
      <c r="K8" s="71">
        <v>34.85</v>
      </c>
      <c r="L8" s="71">
        <v>1219.75</v>
      </c>
    </row>
    <row r="9" spans="1:12" ht="15" customHeight="1">
      <c r="A9" s="72" t="s">
        <v>31</v>
      </c>
      <c r="B9" s="95" t="s">
        <v>234</v>
      </c>
      <c r="C9" s="96"/>
      <c r="D9" s="96"/>
      <c r="E9" s="96"/>
      <c r="F9" s="96"/>
      <c r="G9" s="96"/>
      <c r="H9" s="96"/>
      <c r="I9" s="96"/>
      <c r="J9" s="96"/>
      <c r="K9" s="96"/>
      <c r="L9" s="73">
        <f>SUM(L10:L48)</f>
        <v>22042.149999999998</v>
      </c>
    </row>
    <row r="10" spans="1:12">
      <c r="A10" s="68" t="s">
        <v>33</v>
      </c>
      <c r="B10" s="69" t="s">
        <v>34</v>
      </c>
      <c r="C10" s="68" t="s">
        <v>35</v>
      </c>
      <c r="D10" s="69" t="s">
        <v>36</v>
      </c>
      <c r="E10" s="69" t="s">
        <v>37</v>
      </c>
      <c r="F10" s="71">
        <v>1</v>
      </c>
      <c r="G10" s="71">
        <v>184.53</v>
      </c>
      <c r="H10" s="71">
        <v>1591.63</v>
      </c>
      <c r="I10" s="71">
        <v>140.71</v>
      </c>
      <c r="J10" s="71">
        <v>0</v>
      </c>
      <c r="K10" s="71">
        <v>1916.87</v>
      </c>
      <c r="L10" s="71">
        <v>1916.87</v>
      </c>
    </row>
    <row r="11" spans="1:12">
      <c r="A11" s="68" t="s">
        <v>38</v>
      </c>
      <c r="B11" s="69" t="s">
        <v>39</v>
      </c>
      <c r="C11" s="68" t="s">
        <v>40</v>
      </c>
      <c r="D11" s="69" t="s">
        <v>29</v>
      </c>
      <c r="E11" s="69" t="s">
        <v>37</v>
      </c>
      <c r="F11" s="71">
        <v>3</v>
      </c>
      <c r="G11" s="71">
        <v>0</v>
      </c>
      <c r="H11" s="71">
        <v>11.44</v>
      </c>
      <c r="I11" s="71">
        <v>0</v>
      </c>
      <c r="J11" s="71">
        <v>0</v>
      </c>
      <c r="K11" s="71">
        <v>11.44</v>
      </c>
      <c r="L11" s="71">
        <v>34.32</v>
      </c>
    </row>
    <row r="12" spans="1:12">
      <c r="A12" s="68" t="s">
        <v>41</v>
      </c>
      <c r="B12" s="69" t="s">
        <v>42</v>
      </c>
      <c r="C12" s="68" t="s">
        <v>43</v>
      </c>
      <c r="D12" s="69" t="s">
        <v>29</v>
      </c>
      <c r="E12" s="69" t="s">
        <v>37</v>
      </c>
      <c r="F12" s="71">
        <v>3</v>
      </c>
      <c r="G12" s="71">
        <v>0</v>
      </c>
      <c r="H12" s="71">
        <v>12.9</v>
      </c>
      <c r="I12" s="71">
        <v>0</v>
      </c>
      <c r="J12" s="71">
        <v>0</v>
      </c>
      <c r="K12" s="71">
        <v>12.9</v>
      </c>
      <c r="L12" s="71">
        <v>38.700000000000003</v>
      </c>
    </row>
    <row r="13" spans="1:12">
      <c r="A13" s="68" t="s">
        <v>44</v>
      </c>
      <c r="B13" s="69" t="s">
        <v>45</v>
      </c>
      <c r="C13" s="68" t="s">
        <v>46</v>
      </c>
      <c r="D13" s="69" t="s">
        <v>47</v>
      </c>
      <c r="E13" s="69" t="s">
        <v>22</v>
      </c>
      <c r="F13" s="71">
        <v>2</v>
      </c>
      <c r="G13" s="71">
        <v>0</v>
      </c>
      <c r="H13" s="71">
        <v>36.72</v>
      </c>
      <c r="I13" s="71">
        <v>0</v>
      </c>
      <c r="J13" s="71">
        <v>0</v>
      </c>
      <c r="K13" s="71">
        <v>36.72</v>
      </c>
      <c r="L13" s="71">
        <v>73.44</v>
      </c>
    </row>
    <row r="14" spans="1:12">
      <c r="A14" s="68" t="s">
        <v>48</v>
      </c>
      <c r="B14" s="69" t="s">
        <v>49</v>
      </c>
      <c r="C14" s="68" t="s">
        <v>50</v>
      </c>
      <c r="D14" s="69" t="s">
        <v>47</v>
      </c>
      <c r="E14" s="69" t="s">
        <v>22</v>
      </c>
      <c r="F14" s="71">
        <v>2</v>
      </c>
      <c r="G14" s="71">
        <v>12.21</v>
      </c>
      <c r="H14" s="71">
        <v>32</v>
      </c>
      <c r="I14" s="71">
        <v>0</v>
      </c>
      <c r="J14" s="71">
        <v>0</v>
      </c>
      <c r="K14" s="71">
        <v>44.21</v>
      </c>
      <c r="L14" s="71">
        <v>88.42</v>
      </c>
    </row>
    <row r="15" spans="1:12" ht="18">
      <c r="A15" s="68" t="s">
        <v>51</v>
      </c>
      <c r="B15" s="69" t="s">
        <v>52</v>
      </c>
      <c r="C15" s="68" t="s">
        <v>53</v>
      </c>
      <c r="D15" s="69" t="s">
        <v>54</v>
      </c>
      <c r="E15" s="69" t="s">
        <v>55</v>
      </c>
      <c r="F15" s="71">
        <v>8</v>
      </c>
      <c r="G15" s="71">
        <v>0.14000000000000001</v>
      </c>
      <c r="H15" s="71">
        <v>2.72</v>
      </c>
      <c r="I15" s="71">
        <v>0</v>
      </c>
      <c r="J15" s="71">
        <v>0</v>
      </c>
      <c r="K15" s="71">
        <v>2.86</v>
      </c>
      <c r="L15" s="71">
        <v>22.88</v>
      </c>
    </row>
    <row r="16" spans="1:12" ht="18">
      <c r="A16" s="68" t="s">
        <v>56</v>
      </c>
      <c r="B16" s="69" t="s">
        <v>57</v>
      </c>
      <c r="C16" s="68" t="s">
        <v>58</v>
      </c>
      <c r="D16" s="69" t="s">
        <v>54</v>
      </c>
      <c r="E16" s="69" t="s">
        <v>55</v>
      </c>
      <c r="F16" s="71">
        <v>1</v>
      </c>
      <c r="G16" s="71">
        <v>0.14000000000000001</v>
      </c>
      <c r="H16" s="71">
        <v>5.99</v>
      </c>
      <c r="I16" s="71">
        <v>0</v>
      </c>
      <c r="J16" s="71">
        <v>0</v>
      </c>
      <c r="K16" s="71">
        <v>6.13</v>
      </c>
      <c r="L16" s="71">
        <v>6.13</v>
      </c>
    </row>
    <row r="17" spans="1:12">
      <c r="A17" s="68" t="s">
        <v>59</v>
      </c>
      <c r="B17" s="69" t="s">
        <v>60</v>
      </c>
      <c r="C17" s="68" t="s">
        <v>61</v>
      </c>
      <c r="D17" s="69" t="s">
        <v>29</v>
      </c>
      <c r="E17" s="69" t="s">
        <v>37</v>
      </c>
      <c r="F17" s="71">
        <v>3</v>
      </c>
      <c r="G17" s="71">
        <v>0</v>
      </c>
      <c r="H17" s="71">
        <v>12.5</v>
      </c>
      <c r="I17" s="71">
        <v>0</v>
      </c>
      <c r="J17" s="71">
        <v>0</v>
      </c>
      <c r="K17" s="71">
        <v>12.5</v>
      </c>
      <c r="L17" s="71">
        <v>37.5</v>
      </c>
    </row>
    <row r="18" spans="1:12" ht="27">
      <c r="A18" s="68" t="s">
        <v>62</v>
      </c>
      <c r="B18" s="69" t="s">
        <v>63</v>
      </c>
      <c r="C18" s="68" t="s">
        <v>64</v>
      </c>
      <c r="D18" s="69" t="s">
        <v>65</v>
      </c>
      <c r="E18" s="69" t="s">
        <v>37</v>
      </c>
      <c r="F18" s="71">
        <v>3</v>
      </c>
      <c r="G18" s="71">
        <v>5.56</v>
      </c>
      <c r="H18" s="71">
        <v>5.54</v>
      </c>
      <c r="I18" s="71">
        <v>0</v>
      </c>
      <c r="J18" s="71">
        <v>0</v>
      </c>
      <c r="K18" s="71">
        <v>11.1</v>
      </c>
      <c r="L18" s="71">
        <v>33.299999999999997</v>
      </c>
    </row>
    <row r="19" spans="1:12" ht="18">
      <c r="A19" s="68" t="s">
        <v>66</v>
      </c>
      <c r="B19" s="69" t="s">
        <v>67</v>
      </c>
      <c r="C19" s="68" t="s">
        <v>68</v>
      </c>
      <c r="D19" s="69" t="s">
        <v>54</v>
      </c>
      <c r="E19" s="69" t="s">
        <v>55</v>
      </c>
      <c r="F19" s="71">
        <v>3</v>
      </c>
      <c r="G19" s="71">
        <v>9.93</v>
      </c>
      <c r="H19" s="71">
        <v>168</v>
      </c>
      <c r="I19" s="71">
        <v>0</v>
      </c>
      <c r="J19" s="71">
        <v>0</v>
      </c>
      <c r="K19" s="71">
        <v>177.93</v>
      </c>
      <c r="L19" s="71">
        <v>533.79</v>
      </c>
    </row>
    <row r="20" spans="1:12">
      <c r="A20" s="68" t="s">
        <v>69</v>
      </c>
      <c r="B20" s="69" t="s">
        <v>70</v>
      </c>
      <c r="C20" s="68" t="s">
        <v>71</v>
      </c>
      <c r="D20" s="69" t="s">
        <v>29</v>
      </c>
      <c r="E20" s="69" t="s">
        <v>72</v>
      </c>
      <c r="F20" s="71">
        <v>3</v>
      </c>
      <c r="G20" s="71">
        <v>0</v>
      </c>
      <c r="H20" s="71">
        <v>7.7</v>
      </c>
      <c r="I20" s="71">
        <v>0</v>
      </c>
      <c r="J20" s="71">
        <v>0</v>
      </c>
      <c r="K20" s="71">
        <v>7.7</v>
      </c>
      <c r="L20" s="71">
        <v>23.1</v>
      </c>
    </row>
    <row r="21" spans="1:12">
      <c r="A21" s="68" t="s">
        <v>73</v>
      </c>
      <c r="B21" s="69" t="s">
        <v>74</v>
      </c>
      <c r="C21" s="68" t="s">
        <v>75</v>
      </c>
      <c r="D21" s="69" t="s">
        <v>29</v>
      </c>
      <c r="E21" s="69" t="s">
        <v>37</v>
      </c>
      <c r="F21" s="71">
        <v>3</v>
      </c>
      <c r="G21" s="71">
        <v>2.06</v>
      </c>
      <c r="H21" s="71">
        <v>18.13</v>
      </c>
      <c r="I21" s="71">
        <v>0</v>
      </c>
      <c r="J21" s="71">
        <v>0.12</v>
      </c>
      <c r="K21" s="71">
        <v>20.309999999999999</v>
      </c>
      <c r="L21" s="71">
        <v>60.93</v>
      </c>
    </row>
    <row r="22" spans="1:12">
      <c r="A22" s="68" t="s">
        <v>76</v>
      </c>
      <c r="B22" s="69" t="s">
        <v>77</v>
      </c>
      <c r="C22" s="68" t="s">
        <v>78</v>
      </c>
      <c r="D22" s="69" t="s">
        <v>47</v>
      </c>
      <c r="E22" s="69" t="s">
        <v>22</v>
      </c>
      <c r="F22" s="71">
        <v>3</v>
      </c>
      <c r="G22" s="71">
        <v>0</v>
      </c>
      <c r="H22" s="71">
        <v>17.440000000000001</v>
      </c>
      <c r="I22" s="71">
        <v>0</v>
      </c>
      <c r="J22" s="71">
        <v>0</v>
      </c>
      <c r="K22" s="71">
        <v>17.440000000000001</v>
      </c>
      <c r="L22" s="71">
        <v>52.32</v>
      </c>
    </row>
    <row r="23" spans="1:12">
      <c r="A23" s="68" t="s">
        <v>79</v>
      </c>
      <c r="B23" s="69" t="s">
        <v>80</v>
      </c>
      <c r="C23" s="68" t="s">
        <v>81</v>
      </c>
      <c r="D23" s="69" t="s">
        <v>29</v>
      </c>
      <c r="E23" s="69" t="s">
        <v>37</v>
      </c>
      <c r="F23" s="71">
        <v>12</v>
      </c>
      <c r="G23" s="71">
        <v>0</v>
      </c>
      <c r="H23" s="71">
        <v>5.5</v>
      </c>
      <c r="I23" s="71">
        <v>0</v>
      </c>
      <c r="J23" s="71">
        <v>0</v>
      </c>
      <c r="K23" s="71">
        <v>5.5</v>
      </c>
      <c r="L23" s="71">
        <v>66</v>
      </c>
    </row>
    <row r="24" spans="1:12" ht="18">
      <c r="A24" s="68" t="s">
        <v>82</v>
      </c>
      <c r="B24" s="69" t="s">
        <v>83</v>
      </c>
      <c r="C24" s="68" t="s">
        <v>84</v>
      </c>
      <c r="D24" s="69" t="s">
        <v>36</v>
      </c>
      <c r="E24" s="69" t="s">
        <v>37</v>
      </c>
      <c r="F24" s="71">
        <v>6</v>
      </c>
      <c r="G24" s="71">
        <v>0</v>
      </c>
      <c r="H24" s="71">
        <v>30.09</v>
      </c>
      <c r="I24" s="71">
        <v>0</v>
      </c>
      <c r="J24" s="71">
        <v>0</v>
      </c>
      <c r="K24" s="71">
        <v>30.09</v>
      </c>
      <c r="L24" s="71">
        <v>180.54</v>
      </c>
    </row>
    <row r="25" spans="1:12" ht="27">
      <c r="A25" s="68" t="s">
        <v>1687</v>
      </c>
      <c r="B25" s="69" t="s">
        <v>1711</v>
      </c>
      <c r="C25" s="57" t="s">
        <v>1712</v>
      </c>
      <c r="D25" s="58" t="s">
        <v>1713</v>
      </c>
      <c r="E25" s="58" t="s">
        <v>1714</v>
      </c>
      <c r="F25" s="70">
        <v>1</v>
      </c>
      <c r="G25" s="71">
        <v>0</v>
      </c>
      <c r="H25" s="81">
        <v>10212.39</v>
      </c>
      <c r="I25" s="71">
        <v>0</v>
      </c>
      <c r="J25" s="71">
        <v>0</v>
      </c>
      <c r="K25" s="71">
        <f>SUM(G25:J25)</f>
        <v>10212.39</v>
      </c>
      <c r="L25" s="71">
        <f>F25*K25</f>
        <v>10212.39</v>
      </c>
    </row>
    <row r="26" spans="1:12">
      <c r="A26" s="68" t="s">
        <v>1688</v>
      </c>
      <c r="B26" s="69" t="s">
        <v>1711</v>
      </c>
      <c r="C26" s="57" t="s">
        <v>1715</v>
      </c>
      <c r="D26" s="58" t="s">
        <v>1713</v>
      </c>
      <c r="E26" s="58" t="s">
        <v>1714</v>
      </c>
      <c r="F26" s="70">
        <v>3</v>
      </c>
      <c r="G26" s="71">
        <v>0</v>
      </c>
      <c r="H26" s="81">
        <v>23.43</v>
      </c>
      <c r="I26" s="71">
        <v>0</v>
      </c>
      <c r="J26" s="71">
        <v>0</v>
      </c>
      <c r="K26" s="71">
        <f t="shared" ref="K26:K30" si="0">SUM(G26:J26)</f>
        <v>23.43</v>
      </c>
      <c r="L26" s="71">
        <f t="shared" ref="L26:L30" si="1">F26*K26</f>
        <v>70.289999999999992</v>
      </c>
    </row>
    <row r="27" spans="1:12" ht="27">
      <c r="A27" s="68" t="s">
        <v>1689</v>
      </c>
      <c r="B27" s="69" t="s">
        <v>1711</v>
      </c>
      <c r="C27" s="57" t="s">
        <v>1716</v>
      </c>
      <c r="D27" s="58" t="s">
        <v>1713</v>
      </c>
      <c r="E27" s="58" t="s">
        <v>1714</v>
      </c>
      <c r="F27" s="70">
        <v>3</v>
      </c>
      <c r="G27" s="71">
        <v>0</v>
      </c>
      <c r="H27" s="81">
        <v>269.66000000000003</v>
      </c>
      <c r="I27" s="71">
        <v>0</v>
      </c>
      <c r="J27" s="71">
        <v>0</v>
      </c>
      <c r="K27" s="71">
        <f t="shared" si="0"/>
        <v>269.66000000000003</v>
      </c>
      <c r="L27" s="71">
        <f t="shared" si="1"/>
        <v>808.98</v>
      </c>
    </row>
    <row r="28" spans="1:12" ht="15" customHeight="1">
      <c r="A28" s="68" t="s">
        <v>1690</v>
      </c>
      <c r="B28" s="69" t="s">
        <v>1711</v>
      </c>
      <c r="C28" s="57" t="s">
        <v>1717</v>
      </c>
      <c r="D28" s="58" t="s">
        <v>1713</v>
      </c>
      <c r="E28" s="58" t="s">
        <v>1714</v>
      </c>
      <c r="F28" s="70">
        <v>3</v>
      </c>
      <c r="G28" s="71">
        <v>0</v>
      </c>
      <c r="H28" s="81">
        <v>15.28</v>
      </c>
      <c r="I28" s="71">
        <v>0</v>
      </c>
      <c r="J28" s="71">
        <v>0</v>
      </c>
      <c r="K28" s="71">
        <f t="shared" si="0"/>
        <v>15.28</v>
      </c>
      <c r="L28" s="71">
        <f t="shared" si="1"/>
        <v>45.839999999999996</v>
      </c>
    </row>
    <row r="29" spans="1:12" ht="15" customHeight="1">
      <c r="A29" s="68" t="s">
        <v>1691</v>
      </c>
      <c r="B29" s="69" t="s">
        <v>1711</v>
      </c>
      <c r="C29" s="57" t="s">
        <v>1718</v>
      </c>
      <c r="D29" s="58" t="s">
        <v>1713</v>
      </c>
      <c r="E29" s="58" t="s">
        <v>1714</v>
      </c>
      <c r="F29" s="70">
        <v>3</v>
      </c>
      <c r="G29" s="71">
        <v>0</v>
      </c>
      <c r="H29" s="81">
        <v>108.1</v>
      </c>
      <c r="I29" s="71">
        <v>0</v>
      </c>
      <c r="J29" s="71">
        <v>0</v>
      </c>
      <c r="K29" s="71">
        <f t="shared" si="0"/>
        <v>108.1</v>
      </c>
      <c r="L29" s="71">
        <f t="shared" si="1"/>
        <v>324.29999999999995</v>
      </c>
    </row>
    <row r="30" spans="1:12">
      <c r="A30" s="68" t="s">
        <v>1692</v>
      </c>
      <c r="B30" s="69" t="s">
        <v>1711</v>
      </c>
      <c r="C30" s="57" t="s">
        <v>1719</v>
      </c>
      <c r="D30" s="58" t="s">
        <v>1713</v>
      </c>
      <c r="E30" s="58" t="s">
        <v>1714</v>
      </c>
      <c r="F30" s="70">
        <v>3</v>
      </c>
      <c r="G30" s="71">
        <v>0</v>
      </c>
      <c r="H30" s="81">
        <v>30.8</v>
      </c>
      <c r="I30" s="71">
        <v>0</v>
      </c>
      <c r="J30" s="71">
        <v>0</v>
      </c>
      <c r="K30" s="71">
        <f t="shared" si="0"/>
        <v>30.8</v>
      </c>
      <c r="L30" s="71">
        <f t="shared" si="1"/>
        <v>92.4</v>
      </c>
    </row>
    <row r="31" spans="1:12" ht="18">
      <c r="A31" s="68" t="s">
        <v>1693</v>
      </c>
      <c r="B31" s="69" t="s">
        <v>85</v>
      </c>
      <c r="C31" s="68" t="s">
        <v>86</v>
      </c>
      <c r="D31" s="69" t="s">
        <v>54</v>
      </c>
      <c r="E31" s="69" t="s">
        <v>55</v>
      </c>
      <c r="F31" s="71">
        <v>3</v>
      </c>
      <c r="G31" s="71">
        <v>5.4</v>
      </c>
      <c r="H31" s="71">
        <v>2.6</v>
      </c>
      <c r="I31" s="71">
        <v>0</v>
      </c>
      <c r="J31" s="71">
        <v>0</v>
      </c>
      <c r="K31" s="71">
        <v>8</v>
      </c>
      <c r="L31" s="71">
        <v>24</v>
      </c>
    </row>
    <row r="32" spans="1:12">
      <c r="A32" s="68" t="s">
        <v>1694</v>
      </c>
      <c r="B32" s="69" t="s">
        <v>87</v>
      </c>
      <c r="C32" s="68" t="s">
        <v>88</v>
      </c>
      <c r="D32" s="69" t="s">
        <v>47</v>
      </c>
      <c r="E32" s="69" t="s">
        <v>22</v>
      </c>
      <c r="F32" s="71">
        <v>3</v>
      </c>
      <c r="G32" s="71">
        <v>0</v>
      </c>
      <c r="H32" s="71">
        <v>246.51</v>
      </c>
      <c r="I32" s="71">
        <v>0</v>
      </c>
      <c r="J32" s="71">
        <v>0</v>
      </c>
      <c r="K32" s="71">
        <v>246.51</v>
      </c>
      <c r="L32" s="71">
        <v>739.53</v>
      </c>
    </row>
    <row r="33" spans="1:12">
      <c r="A33" s="68" t="s">
        <v>1695</v>
      </c>
      <c r="B33" s="69" t="s">
        <v>89</v>
      </c>
      <c r="C33" s="68" t="s">
        <v>90</v>
      </c>
      <c r="D33" s="69" t="s">
        <v>47</v>
      </c>
      <c r="E33" s="69" t="s">
        <v>22</v>
      </c>
      <c r="F33" s="71">
        <v>6</v>
      </c>
      <c r="G33" s="71">
        <v>0</v>
      </c>
      <c r="H33" s="71">
        <v>8.1</v>
      </c>
      <c r="I33" s="71">
        <v>0</v>
      </c>
      <c r="J33" s="71">
        <v>0</v>
      </c>
      <c r="K33" s="71">
        <v>8.1</v>
      </c>
      <c r="L33" s="71">
        <v>48.6</v>
      </c>
    </row>
    <row r="34" spans="1:12">
      <c r="A34" s="68" t="s">
        <v>1696</v>
      </c>
      <c r="B34" s="69" t="s">
        <v>91</v>
      </c>
      <c r="C34" s="68" t="s">
        <v>92</v>
      </c>
      <c r="D34" s="69" t="s">
        <v>29</v>
      </c>
      <c r="E34" s="69" t="s">
        <v>30</v>
      </c>
      <c r="F34" s="71">
        <v>3</v>
      </c>
      <c r="G34" s="71">
        <v>0</v>
      </c>
      <c r="H34" s="71">
        <v>7.27</v>
      </c>
      <c r="I34" s="71">
        <v>0</v>
      </c>
      <c r="J34" s="71">
        <v>0</v>
      </c>
      <c r="K34" s="71">
        <v>7.27</v>
      </c>
      <c r="L34" s="71">
        <v>21.81</v>
      </c>
    </row>
    <row r="35" spans="1:12">
      <c r="A35" s="68" t="s">
        <v>1697</v>
      </c>
      <c r="B35" s="69" t="s">
        <v>93</v>
      </c>
      <c r="C35" s="68" t="s">
        <v>94</v>
      </c>
      <c r="D35" s="69" t="s">
        <v>95</v>
      </c>
      <c r="E35" s="69" t="s">
        <v>72</v>
      </c>
      <c r="F35" s="71">
        <v>25</v>
      </c>
      <c r="G35" s="71">
        <v>0</v>
      </c>
      <c r="H35" s="71">
        <v>7.95</v>
      </c>
      <c r="I35" s="71">
        <v>0</v>
      </c>
      <c r="J35" s="71">
        <v>0</v>
      </c>
      <c r="K35" s="71">
        <v>7.95</v>
      </c>
      <c r="L35" s="71">
        <v>198.75</v>
      </c>
    </row>
    <row r="36" spans="1:12" ht="18">
      <c r="A36" s="68" t="s">
        <v>1698</v>
      </c>
      <c r="B36" s="69" t="s">
        <v>96</v>
      </c>
      <c r="C36" s="68" t="s">
        <v>97</v>
      </c>
      <c r="D36" s="69" t="s">
        <v>16</v>
      </c>
      <c r="E36" s="69" t="s">
        <v>72</v>
      </c>
      <c r="F36" s="71">
        <v>28</v>
      </c>
      <c r="G36" s="71">
        <v>0</v>
      </c>
      <c r="H36" s="71">
        <v>26.83</v>
      </c>
      <c r="I36" s="71">
        <v>0</v>
      </c>
      <c r="J36" s="71">
        <v>0</v>
      </c>
      <c r="K36" s="71">
        <v>26.83</v>
      </c>
      <c r="L36" s="71">
        <v>751.24</v>
      </c>
    </row>
    <row r="37" spans="1:12" ht="18">
      <c r="A37" s="68" t="s">
        <v>1699</v>
      </c>
      <c r="B37" s="69" t="s">
        <v>98</v>
      </c>
      <c r="C37" s="68" t="s">
        <v>99</v>
      </c>
      <c r="D37" s="69" t="s">
        <v>95</v>
      </c>
      <c r="E37" s="69" t="s">
        <v>72</v>
      </c>
      <c r="F37" s="71">
        <v>9</v>
      </c>
      <c r="G37" s="71">
        <v>3.9</v>
      </c>
      <c r="H37" s="71">
        <v>1.46</v>
      </c>
      <c r="I37" s="71">
        <v>0</v>
      </c>
      <c r="J37" s="71">
        <v>0.01</v>
      </c>
      <c r="K37" s="71">
        <v>5.37</v>
      </c>
      <c r="L37" s="71">
        <v>48.33</v>
      </c>
    </row>
    <row r="38" spans="1:12">
      <c r="A38" s="68" t="s">
        <v>1700</v>
      </c>
      <c r="B38" s="69" t="s">
        <v>100</v>
      </c>
      <c r="C38" s="68" t="s">
        <v>101</v>
      </c>
      <c r="D38" s="69" t="s">
        <v>47</v>
      </c>
      <c r="E38" s="69" t="s">
        <v>22</v>
      </c>
      <c r="F38" s="71">
        <v>3</v>
      </c>
      <c r="G38" s="71">
        <v>0</v>
      </c>
      <c r="H38" s="71">
        <v>18.420000000000002</v>
      </c>
      <c r="I38" s="71">
        <v>0</v>
      </c>
      <c r="J38" s="71">
        <v>0</v>
      </c>
      <c r="K38" s="71">
        <v>18.420000000000002</v>
      </c>
      <c r="L38" s="71">
        <v>55.26</v>
      </c>
    </row>
    <row r="39" spans="1:12" ht="18">
      <c r="A39" s="68" t="s">
        <v>1701</v>
      </c>
      <c r="B39" s="69" t="s">
        <v>102</v>
      </c>
      <c r="C39" s="68" t="s">
        <v>103</v>
      </c>
      <c r="D39" s="69" t="s">
        <v>16</v>
      </c>
      <c r="E39" s="69" t="s">
        <v>22</v>
      </c>
      <c r="F39" s="71">
        <v>2</v>
      </c>
      <c r="G39" s="71">
        <v>38.49</v>
      </c>
      <c r="H39" s="71">
        <v>25.95</v>
      </c>
      <c r="I39" s="71">
        <v>0</v>
      </c>
      <c r="J39" s="71">
        <v>11.64</v>
      </c>
      <c r="K39" s="71">
        <v>76.08</v>
      </c>
      <c r="L39" s="71">
        <v>152.16</v>
      </c>
    </row>
    <row r="40" spans="1:12">
      <c r="A40" s="68" t="s">
        <v>1702</v>
      </c>
      <c r="B40" s="69" t="s">
        <v>104</v>
      </c>
      <c r="C40" s="68" t="s">
        <v>105</v>
      </c>
      <c r="D40" s="69" t="s">
        <v>29</v>
      </c>
      <c r="E40" s="69" t="s">
        <v>37</v>
      </c>
      <c r="F40" s="71">
        <v>6</v>
      </c>
      <c r="G40" s="71">
        <v>0</v>
      </c>
      <c r="H40" s="71">
        <v>15.9</v>
      </c>
      <c r="I40" s="71">
        <v>0</v>
      </c>
      <c r="J40" s="71">
        <v>0</v>
      </c>
      <c r="K40" s="71">
        <v>15.9</v>
      </c>
      <c r="L40" s="71">
        <v>95.4</v>
      </c>
    </row>
    <row r="41" spans="1:12" ht="18">
      <c r="A41" s="68" t="s">
        <v>1703</v>
      </c>
      <c r="B41" s="69" t="s">
        <v>106</v>
      </c>
      <c r="C41" s="68" t="s">
        <v>107</v>
      </c>
      <c r="D41" s="69" t="s">
        <v>54</v>
      </c>
      <c r="E41" s="69" t="s">
        <v>72</v>
      </c>
      <c r="F41" s="71">
        <v>8</v>
      </c>
      <c r="G41" s="71">
        <v>34.56</v>
      </c>
      <c r="H41" s="71">
        <v>55.51</v>
      </c>
      <c r="I41" s="71">
        <v>0</v>
      </c>
      <c r="J41" s="71">
        <v>0</v>
      </c>
      <c r="K41" s="71">
        <v>90.07</v>
      </c>
      <c r="L41" s="71">
        <v>720.56</v>
      </c>
    </row>
    <row r="42" spans="1:12" ht="18">
      <c r="A42" s="68" t="s">
        <v>1704</v>
      </c>
      <c r="B42" s="69" t="s">
        <v>108</v>
      </c>
      <c r="C42" s="68" t="s">
        <v>109</v>
      </c>
      <c r="D42" s="69" t="s">
        <v>16</v>
      </c>
      <c r="E42" s="69" t="s">
        <v>22</v>
      </c>
      <c r="F42" s="71">
        <v>1</v>
      </c>
      <c r="G42" s="71">
        <v>0</v>
      </c>
      <c r="H42" s="71">
        <v>93.6</v>
      </c>
      <c r="I42" s="71">
        <v>0</v>
      </c>
      <c r="J42" s="71">
        <v>0</v>
      </c>
      <c r="K42" s="71">
        <v>93.6</v>
      </c>
      <c r="L42" s="71">
        <v>93.6</v>
      </c>
    </row>
    <row r="43" spans="1:12">
      <c r="A43" s="68" t="s">
        <v>1705</v>
      </c>
      <c r="B43" s="69" t="s">
        <v>110</v>
      </c>
      <c r="C43" s="68" t="s">
        <v>111</v>
      </c>
      <c r="D43" s="69" t="s">
        <v>95</v>
      </c>
      <c r="E43" s="69" t="s">
        <v>22</v>
      </c>
      <c r="F43" s="71">
        <v>4</v>
      </c>
      <c r="G43" s="71">
        <v>15.62</v>
      </c>
      <c r="H43" s="71">
        <v>30.76</v>
      </c>
      <c r="I43" s="71">
        <v>0</v>
      </c>
      <c r="J43" s="71">
        <v>0</v>
      </c>
      <c r="K43" s="71">
        <v>46.38</v>
      </c>
      <c r="L43" s="71">
        <v>185.52</v>
      </c>
    </row>
    <row r="44" spans="1:12">
      <c r="A44" s="68" t="s">
        <v>1706</v>
      </c>
      <c r="B44" s="69" t="s">
        <v>112</v>
      </c>
      <c r="C44" s="68" t="s">
        <v>113</v>
      </c>
      <c r="D44" s="69" t="s">
        <v>29</v>
      </c>
      <c r="E44" s="69" t="s">
        <v>30</v>
      </c>
      <c r="F44" s="71">
        <v>68</v>
      </c>
      <c r="G44" s="71">
        <v>7.74</v>
      </c>
      <c r="H44" s="71">
        <v>50.7</v>
      </c>
      <c r="I44" s="71">
        <v>0</v>
      </c>
      <c r="J44" s="71">
        <v>0.42</v>
      </c>
      <c r="K44" s="71">
        <v>58.86</v>
      </c>
      <c r="L44" s="71">
        <v>4002.48</v>
      </c>
    </row>
    <row r="45" spans="1:12">
      <c r="A45" s="68" t="s">
        <v>1707</v>
      </c>
      <c r="B45" s="69" t="s">
        <v>114</v>
      </c>
      <c r="C45" s="68" t="s">
        <v>115</v>
      </c>
      <c r="D45" s="69" t="s">
        <v>29</v>
      </c>
      <c r="E45" s="69" t="s">
        <v>37</v>
      </c>
      <c r="F45" s="71">
        <v>9</v>
      </c>
      <c r="G45" s="71">
        <v>0</v>
      </c>
      <c r="H45" s="71">
        <v>15.9</v>
      </c>
      <c r="I45" s="71">
        <v>0</v>
      </c>
      <c r="J45" s="71">
        <v>0</v>
      </c>
      <c r="K45" s="71">
        <v>15.9</v>
      </c>
      <c r="L45" s="71">
        <v>143.1</v>
      </c>
    </row>
    <row r="46" spans="1:12">
      <c r="A46" s="68" t="s">
        <v>1708</v>
      </c>
      <c r="B46" s="69" t="s">
        <v>116</v>
      </c>
      <c r="C46" s="68" t="s">
        <v>117</v>
      </c>
      <c r="D46" s="69" t="s">
        <v>29</v>
      </c>
      <c r="E46" s="69" t="s">
        <v>37</v>
      </c>
      <c r="F46" s="71">
        <v>19</v>
      </c>
      <c r="G46" s="71">
        <v>0</v>
      </c>
      <c r="H46" s="71">
        <v>1.04</v>
      </c>
      <c r="I46" s="71">
        <v>0</v>
      </c>
      <c r="J46" s="71">
        <v>0</v>
      </c>
      <c r="K46" s="71">
        <v>1.04</v>
      </c>
      <c r="L46" s="71">
        <v>19.760000000000002</v>
      </c>
    </row>
    <row r="47" spans="1:12">
      <c r="A47" s="68" t="s">
        <v>1709</v>
      </c>
      <c r="B47" s="69" t="s">
        <v>118</v>
      </c>
      <c r="C47" s="68" t="s">
        <v>119</v>
      </c>
      <c r="D47" s="69" t="s">
        <v>47</v>
      </c>
      <c r="E47" s="69" t="s">
        <v>22</v>
      </c>
      <c r="F47" s="71">
        <v>4</v>
      </c>
      <c r="G47" s="71">
        <v>0</v>
      </c>
      <c r="H47" s="71">
        <v>0.54</v>
      </c>
      <c r="I47" s="71">
        <v>0</v>
      </c>
      <c r="J47" s="71">
        <v>0</v>
      </c>
      <c r="K47" s="71">
        <v>0.54</v>
      </c>
      <c r="L47" s="71">
        <v>2.16</v>
      </c>
    </row>
    <row r="48" spans="1:12" ht="18">
      <c r="A48" s="68" t="s">
        <v>1710</v>
      </c>
      <c r="B48" s="69" t="s">
        <v>120</v>
      </c>
      <c r="C48" s="68" t="s">
        <v>121</v>
      </c>
      <c r="D48" s="69" t="s">
        <v>65</v>
      </c>
      <c r="E48" s="69" t="s">
        <v>37</v>
      </c>
      <c r="F48" s="71">
        <v>1</v>
      </c>
      <c r="G48" s="71">
        <v>0</v>
      </c>
      <c r="H48" s="71">
        <v>17.45</v>
      </c>
      <c r="I48" s="71">
        <v>0</v>
      </c>
      <c r="J48" s="71">
        <v>0</v>
      </c>
      <c r="K48" s="71">
        <v>17.45</v>
      </c>
      <c r="L48" s="71">
        <v>17.45</v>
      </c>
    </row>
    <row r="49" spans="1:12" ht="15" customHeight="1">
      <c r="A49" s="72" t="s">
        <v>122</v>
      </c>
      <c r="B49" s="95" t="s">
        <v>235</v>
      </c>
      <c r="C49" s="96"/>
      <c r="D49" s="96"/>
      <c r="E49" s="96"/>
      <c r="F49" s="96"/>
      <c r="G49" s="96"/>
      <c r="H49" s="96"/>
      <c r="I49" s="96"/>
      <c r="J49" s="96"/>
      <c r="K49" s="96"/>
      <c r="L49" s="73">
        <v>4382.05</v>
      </c>
    </row>
    <row r="50" spans="1:12" ht="27">
      <c r="A50" s="68" t="s">
        <v>124</v>
      </c>
      <c r="B50" s="69" t="s">
        <v>125</v>
      </c>
      <c r="C50" s="68" t="s">
        <v>126</v>
      </c>
      <c r="D50" s="69" t="s">
        <v>127</v>
      </c>
      <c r="E50" s="69" t="s">
        <v>30</v>
      </c>
      <c r="F50" s="71">
        <v>56</v>
      </c>
      <c r="G50" s="71">
        <v>17.41</v>
      </c>
      <c r="H50" s="71">
        <v>21.66</v>
      </c>
      <c r="I50" s="71">
        <v>0</v>
      </c>
      <c r="J50" s="71">
        <v>0</v>
      </c>
      <c r="K50" s="71">
        <v>39.07</v>
      </c>
      <c r="L50" s="71">
        <v>2187.92</v>
      </c>
    </row>
    <row r="51" spans="1:12" ht="18">
      <c r="A51" s="68" t="s">
        <v>128</v>
      </c>
      <c r="B51" s="69" t="s">
        <v>129</v>
      </c>
      <c r="C51" s="68" t="s">
        <v>130</v>
      </c>
      <c r="D51" s="69" t="s">
        <v>29</v>
      </c>
      <c r="E51" s="69" t="s">
        <v>37</v>
      </c>
      <c r="F51" s="71">
        <v>9</v>
      </c>
      <c r="G51" s="71">
        <v>0</v>
      </c>
      <c r="H51" s="71">
        <v>35.32</v>
      </c>
      <c r="I51" s="71">
        <v>0</v>
      </c>
      <c r="J51" s="71">
        <v>0</v>
      </c>
      <c r="K51" s="71">
        <v>35.32</v>
      </c>
      <c r="L51" s="71">
        <v>317.88</v>
      </c>
    </row>
    <row r="52" spans="1:12">
      <c r="A52" s="68" t="s">
        <v>131</v>
      </c>
      <c r="B52" s="69" t="s">
        <v>132</v>
      </c>
      <c r="C52" s="68" t="s">
        <v>133</v>
      </c>
      <c r="D52" s="69" t="s">
        <v>29</v>
      </c>
      <c r="E52" s="69" t="s">
        <v>37</v>
      </c>
      <c r="F52" s="71">
        <v>10</v>
      </c>
      <c r="G52" s="71">
        <v>0</v>
      </c>
      <c r="H52" s="71">
        <v>11.4</v>
      </c>
      <c r="I52" s="71">
        <v>0</v>
      </c>
      <c r="J52" s="71">
        <v>0</v>
      </c>
      <c r="K52" s="71">
        <v>11.4</v>
      </c>
      <c r="L52" s="71">
        <v>114</v>
      </c>
    </row>
    <row r="53" spans="1:12" ht="18">
      <c r="A53" s="68" t="s">
        <v>134</v>
      </c>
      <c r="B53" s="69" t="s">
        <v>135</v>
      </c>
      <c r="C53" s="68" t="s">
        <v>136</v>
      </c>
      <c r="D53" s="69" t="s">
        <v>137</v>
      </c>
      <c r="E53" s="69" t="s">
        <v>22</v>
      </c>
      <c r="F53" s="71">
        <v>1</v>
      </c>
      <c r="G53" s="71">
        <v>0</v>
      </c>
      <c r="H53" s="71">
        <v>520.01</v>
      </c>
      <c r="I53" s="71">
        <v>0</v>
      </c>
      <c r="J53" s="71">
        <v>0</v>
      </c>
      <c r="K53" s="71">
        <v>520.01</v>
      </c>
      <c r="L53" s="71">
        <v>520.01</v>
      </c>
    </row>
    <row r="54" spans="1:12" ht="27">
      <c r="A54" s="68" t="s">
        <v>138</v>
      </c>
      <c r="B54" s="69" t="s">
        <v>139</v>
      </c>
      <c r="C54" s="68" t="s">
        <v>140</v>
      </c>
      <c r="D54" s="69" t="s">
        <v>29</v>
      </c>
      <c r="E54" s="69" t="s">
        <v>37</v>
      </c>
      <c r="F54" s="71">
        <v>1</v>
      </c>
      <c r="G54" s="71">
        <v>0</v>
      </c>
      <c r="H54" s="71">
        <v>0</v>
      </c>
      <c r="I54" s="71">
        <v>0</v>
      </c>
      <c r="J54" s="71">
        <v>600</v>
      </c>
      <c r="K54" s="71">
        <v>600</v>
      </c>
      <c r="L54" s="71">
        <v>600</v>
      </c>
    </row>
    <row r="55" spans="1:12" ht="18">
      <c r="A55" s="68" t="s">
        <v>141</v>
      </c>
      <c r="B55" s="69" t="s">
        <v>142</v>
      </c>
      <c r="C55" s="68" t="s">
        <v>143</v>
      </c>
      <c r="D55" s="69" t="s">
        <v>95</v>
      </c>
      <c r="E55" s="69" t="s">
        <v>22</v>
      </c>
      <c r="F55" s="71">
        <v>9</v>
      </c>
      <c r="G55" s="71">
        <v>58.56</v>
      </c>
      <c r="H55" s="71">
        <v>12.78</v>
      </c>
      <c r="I55" s="71">
        <v>0</v>
      </c>
      <c r="J55" s="71">
        <v>0.02</v>
      </c>
      <c r="K55" s="71">
        <v>71.36</v>
      </c>
      <c r="L55" s="71">
        <v>642.24</v>
      </c>
    </row>
    <row r="56" spans="1:12" ht="15" customHeight="1">
      <c r="A56" s="72" t="s">
        <v>144</v>
      </c>
      <c r="B56" s="95" t="s">
        <v>236</v>
      </c>
      <c r="C56" s="96"/>
      <c r="D56" s="96"/>
      <c r="E56" s="96"/>
      <c r="F56" s="96"/>
      <c r="G56" s="96"/>
      <c r="H56" s="96"/>
      <c r="I56" s="96"/>
      <c r="J56" s="96"/>
      <c r="K56" s="96"/>
      <c r="L56" s="73">
        <v>5993.88</v>
      </c>
    </row>
    <row r="57" spans="1:12" ht="27">
      <c r="A57" s="68" t="s">
        <v>146</v>
      </c>
      <c r="B57" s="69" t="s">
        <v>147</v>
      </c>
      <c r="C57" s="68" t="s">
        <v>148</v>
      </c>
      <c r="D57" s="69" t="s">
        <v>127</v>
      </c>
      <c r="E57" s="69" t="s">
        <v>149</v>
      </c>
      <c r="F57" s="71">
        <v>1</v>
      </c>
      <c r="G57" s="71">
        <v>56.58</v>
      </c>
      <c r="H57" s="71">
        <v>464.48</v>
      </c>
      <c r="I57" s="71">
        <v>0</v>
      </c>
      <c r="J57" s="71">
        <v>0</v>
      </c>
      <c r="K57" s="71">
        <v>521.05999999999995</v>
      </c>
      <c r="L57" s="71">
        <v>521.05999999999995</v>
      </c>
    </row>
    <row r="58" spans="1:12" ht="18">
      <c r="A58" s="97" t="s">
        <v>150</v>
      </c>
      <c r="B58" s="99" t="s">
        <v>151</v>
      </c>
      <c r="C58" s="68" t="s">
        <v>152</v>
      </c>
      <c r="D58" s="99" t="s">
        <v>54</v>
      </c>
      <c r="E58" s="99" t="s">
        <v>55</v>
      </c>
      <c r="F58" s="101">
        <v>4</v>
      </c>
      <c r="G58" s="101">
        <v>21.6</v>
      </c>
      <c r="H58" s="101">
        <v>34.200000000000003</v>
      </c>
      <c r="I58" s="101">
        <v>0</v>
      </c>
      <c r="J58" s="101">
        <v>0</v>
      </c>
      <c r="K58" s="101">
        <v>55.8</v>
      </c>
      <c r="L58" s="101">
        <v>223.2</v>
      </c>
    </row>
    <row r="59" spans="1:12" ht="0.95" customHeight="1">
      <c r="A59" s="98"/>
      <c r="B59" s="100"/>
      <c r="C59" s="74"/>
      <c r="D59" s="100"/>
      <c r="E59" s="100"/>
      <c r="F59" s="102"/>
      <c r="G59" s="102"/>
      <c r="H59" s="102"/>
      <c r="I59" s="102"/>
      <c r="J59" s="102"/>
      <c r="K59" s="102"/>
      <c r="L59" s="102"/>
    </row>
    <row r="60" spans="1:12" ht="18">
      <c r="A60" s="68" t="s">
        <v>153</v>
      </c>
      <c r="B60" s="69" t="s">
        <v>154</v>
      </c>
      <c r="C60" s="68" t="s">
        <v>155</v>
      </c>
      <c r="D60" s="69" t="s">
        <v>137</v>
      </c>
      <c r="E60" s="69" t="s">
        <v>72</v>
      </c>
      <c r="F60" s="71">
        <v>2.2999999999999998</v>
      </c>
      <c r="G60" s="71">
        <v>0</v>
      </c>
      <c r="H60" s="71">
        <v>8.2200000000000006</v>
      </c>
      <c r="I60" s="71">
        <v>0</v>
      </c>
      <c r="J60" s="71">
        <v>0</v>
      </c>
      <c r="K60" s="71">
        <v>8.2200000000000006</v>
      </c>
      <c r="L60" s="71">
        <v>18.91</v>
      </c>
    </row>
    <row r="61" spans="1:12" ht="18">
      <c r="A61" s="68" t="s">
        <v>156</v>
      </c>
      <c r="B61" s="69" t="s">
        <v>157</v>
      </c>
      <c r="C61" s="68" t="s">
        <v>158</v>
      </c>
      <c r="D61" s="69" t="s">
        <v>29</v>
      </c>
      <c r="E61" s="69" t="s">
        <v>37</v>
      </c>
      <c r="F61" s="71">
        <v>1</v>
      </c>
      <c r="G61" s="71">
        <v>609.70000000000005</v>
      </c>
      <c r="H61" s="71">
        <v>967.57</v>
      </c>
      <c r="I61" s="71">
        <v>0</v>
      </c>
      <c r="J61" s="71">
        <v>34.659999999999997</v>
      </c>
      <c r="K61" s="71">
        <v>1611.93</v>
      </c>
      <c r="L61" s="71">
        <v>1611.93</v>
      </c>
    </row>
    <row r="62" spans="1:12">
      <c r="A62" s="68" t="s">
        <v>159</v>
      </c>
      <c r="B62" s="69" t="s">
        <v>160</v>
      </c>
      <c r="C62" s="68" t="s">
        <v>161</v>
      </c>
      <c r="D62" s="69" t="s">
        <v>29</v>
      </c>
      <c r="E62" s="69" t="s">
        <v>37</v>
      </c>
      <c r="F62" s="71">
        <v>1</v>
      </c>
      <c r="G62" s="71">
        <v>0</v>
      </c>
      <c r="H62" s="71">
        <v>14</v>
      </c>
      <c r="I62" s="71">
        <v>0</v>
      </c>
      <c r="J62" s="71">
        <v>0</v>
      </c>
      <c r="K62" s="71">
        <v>14</v>
      </c>
      <c r="L62" s="71">
        <v>14</v>
      </c>
    </row>
    <row r="63" spans="1:12">
      <c r="A63" s="68" t="s">
        <v>162</v>
      </c>
      <c r="B63" s="69" t="s">
        <v>163</v>
      </c>
      <c r="C63" s="68" t="s">
        <v>164</v>
      </c>
      <c r="D63" s="69" t="s">
        <v>36</v>
      </c>
      <c r="E63" s="69" t="s">
        <v>30</v>
      </c>
      <c r="F63" s="71">
        <v>3</v>
      </c>
      <c r="G63" s="71">
        <v>34.75</v>
      </c>
      <c r="H63" s="71">
        <v>24.99</v>
      </c>
      <c r="I63" s="71">
        <v>0</v>
      </c>
      <c r="J63" s="71">
        <v>4</v>
      </c>
      <c r="K63" s="71">
        <v>63.74</v>
      </c>
      <c r="L63" s="71">
        <v>191.22</v>
      </c>
    </row>
    <row r="64" spans="1:12">
      <c r="A64" s="68" t="s">
        <v>165</v>
      </c>
      <c r="B64" s="69" t="s">
        <v>166</v>
      </c>
      <c r="C64" s="68" t="s">
        <v>167</v>
      </c>
      <c r="D64" s="69" t="s">
        <v>47</v>
      </c>
      <c r="E64" s="69" t="s">
        <v>72</v>
      </c>
      <c r="F64" s="71">
        <v>6</v>
      </c>
      <c r="G64" s="71">
        <v>5.32</v>
      </c>
      <c r="H64" s="71">
        <v>18.600000000000001</v>
      </c>
      <c r="I64" s="71">
        <v>0</v>
      </c>
      <c r="J64" s="71">
        <v>0</v>
      </c>
      <c r="K64" s="71">
        <v>23.92</v>
      </c>
      <c r="L64" s="71">
        <v>143.52000000000001</v>
      </c>
    </row>
    <row r="65" spans="1:12" ht="18">
      <c r="A65" s="68" t="s">
        <v>168</v>
      </c>
      <c r="B65" s="69" t="s">
        <v>96</v>
      </c>
      <c r="C65" s="68" t="s">
        <v>97</v>
      </c>
      <c r="D65" s="69" t="s">
        <v>16</v>
      </c>
      <c r="E65" s="69" t="s">
        <v>72</v>
      </c>
      <c r="F65" s="71">
        <v>20</v>
      </c>
      <c r="G65" s="71">
        <v>0</v>
      </c>
      <c r="H65" s="71">
        <v>26.83</v>
      </c>
      <c r="I65" s="71">
        <v>0</v>
      </c>
      <c r="J65" s="71">
        <v>0</v>
      </c>
      <c r="K65" s="71">
        <v>26.83</v>
      </c>
      <c r="L65" s="71">
        <v>536.6</v>
      </c>
    </row>
    <row r="66" spans="1:12" ht="27">
      <c r="A66" s="68" t="s">
        <v>169</v>
      </c>
      <c r="B66" s="69" t="s">
        <v>170</v>
      </c>
      <c r="C66" s="68" t="s">
        <v>171</v>
      </c>
      <c r="D66" s="69" t="s">
        <v>172</v>
      </c>
      <c r="E66" s="69" t="s">
        <v>37</v>
      </c>
      <c r="F66" s="71">
        <v>1</v>
      </c>
      <c r="G66" s="71">
        <v>64.03</v>
      </c>
      <c r="H66" s="71">
        <v>99.01</v>
      </c>
      <c r="I66" s="71">
        <v>0.64</v>
      </c>
      <c r="J66" s="71">
        <v>0.03</v>
      </c>
      <c r="K66" s="71">
        <v>163.71</v>
      </c>
      <c r="L66" s="71">
        <v>163.71</v>
      </c>
    </row>
    <row r="67" spans="1:12" ht="18">
      <c r="A67" s="68" t="s">
        <v>173</v>
      </c>
      <c r="B67" s="69" t="s">
        <v>174</v>
      </c>
      <c r="C67" s="68" t="s">
        <v>175</v>
      </c>
      <c r="D67" s="69" t="s">
        <v>29</v>
      </c>
      <c r="E67" s="69" t="s">
        <v>30</v>
      </c>
      <c r="F67" s="71">
        <v>8</v>
      </c>
      <c r="G67" s="71">
        <v>0</v>
      </c>
      <c r="H67" s="71">
        <v>6.3</v>
      </c>
      <c r="I67" s="71">
        <v>0</v>
      </c>
      <c r="J67" s="71">
        <v>0</v>
      </c>
      <c r="K67" s="71">
        <v>6.3</v>
      </c>
      <c r="L67" s="71">
        <v>50.4</v>
      </c>
    </row>
    <row r="68" spans="1:12" ht="36">
      <c r="A68" s="68" t="s">
        <v>176</v>
      </c>
      <c r="B68" s="69" t="s">
        <v>177</v>
      </c>
      <c r="C68" s="68" t="s">
        <v>178</v>
      </c>
      <c r="D68" s="69" t="s">
        <v>29</v>
      </c>
      <c r="E68" s="69" t="s">
        <v>179</v>
      </c>
      <c r="F68" s="71">
        <v>4</v>
      </c>
      <c r="G68" s="71">
        <v>0.88</v>
      </c>
      <c r="H68" s="71">
        <v>1.1200000000000001</v>
      </c>
      <c r="I68" s="71">
        <v>2.19</v>
      </c>
      <c r="J68" s="71">
        <v>0</v>
      </c>
      <c r="K68" s="71">
        <v>4.1900000000000004</v>
      </c>
      <c r="L68" s="71">
        <v>16.760000000000002</v>
      </c>
    </row>
    <row r="69" spans="1:12" ht="36">
      <c r="A69" s="68" t="s">
        <v>180</v>
      </c>
      <c r="B69" s="69" t="s">
        <v>181</v>
      </c>
      <c r="C69" s="68" t="s">
        <v>182</v>
      </c>
      <c r="D69" s="69" t="s">
        <v>29</v>
      </c>
      <c r="E69" s="69" t="s">
        <v>179</v>
      </c>
      <c r="F69" s="71">
        <v>4</v>
      </c>
      <c r="G69" s="71">
        <v>1.59</v>
      </c>
      <c r="H69" s="71">
        <v>2.2200000000000002</v>
      </c>
      <c r="I69" s="71">
        <v>3.3</v>
      </c>
      <c r="J69" s="71">
        <v>0</v>
      </c>
      <c r="K69" s="71">
        <v>7.11</v>
      </c>
      <c r="L69" s="71">
        <v>28.44</v>
      </c>
    </row>
    <row r="70" spans="1:12" ht="18">
      <c r="A70" s="68" t="s">
        <v>183</v>
      </c>
      <c r="B70" s="69" t="s">
        <v>184</v>
      </c>
      <c r="C70" s="68" t="s">
        <v>185</v>
      </c>
      <c r="D70" s="69" t="s">
        <v>65</v>
      </c>
      <c r="E70" s="69" t="s">
        <v>37</v>
      </c>
      <c r="F70" s="71">
        <v>2</v>
      </c>
      <c r="G70" s="71">
        <v>3.15</v>
      </c>
      <c r="H70" s="71">
        <v>1.08</v>
      </c>
      <c r="I70" s="71">
        <v>0</v>
      </c>
      <c r="J70" s="71">
        <v>0</v>
      </c>
      <c r="K70" s="71">
        <v>4.2300000000000004</v>
      </c>
      <c r="L70" s="71">
        <v>8.4600000000000009</v>
      </c>
    </row>
    <row r="71" spans="1:12">
      <c r="A71" s="68" t="s">
        <v>186</v>
      </c>
      <c r="B71" s="69" t="s">
        <v>187</v>
      </c>
      <c r="C71" s="68" t="s">
        <v>188</v>
      </c>
      <c r="D71" s="69" t="s">
        <v>21</v>
      </c>
      <c r="E71" s="69" t="s">
        <v>22</v>
      </c>
      <c r="F71" s="71">
        <v>3</v>
      </c>
      <c r="G71" s="71">
        <v>0.96</v>
      </c>
      <c r="H71" s="71">
        <v>1.33</v>
      </c>
      <c r="I71" s="71">
        <v>0</v>
      </c>
      <c r="J71" s="71">
        <v>0</v>
      </c>
      <c r="K71" s="71">
        <v>2.29</v>
      </c>
      <c r="L71" s="71">
        <v>6.87</v>
      </c>
    </row>
    <row r="72" spans="1:12" ht="18">
      <c r="A72" s="68" t="s">
        <v>189</v>
      </c>
      <c r="B72" s="69" t="s">
        <v>190</v>
      </c>
      <c r="C72" s="68" t="s">
        <v>191</v>
      </c>
      <c r="D72" s="69" t="s">
        <v>16</v>
      </c>
      <c r="E72" s="69" t="s">
        <v>192</v>
      </c>
      <c r="F72" s="71">
        <v>1.44</v>
      </c>
      <c r="G72" s="71">
        <v>4.46</v>
      </c>
      <c r="H72" s="71">
        <v>105.45</v>
      </c>
      <c r="I72" s="71">
        <v>0</v>
      </c>
      <c r="J72" s="71">
        <v>1.28</v>
      </c>
      <c r="K72" s="71">
        <v>111.19</v>
      </c>
      <c r="L72" s="71">
        <v>160.11000000000001</v>
      </c>
    </row>
    <row r="73" spans="1:12" ht="18">
      <c r="A73" s="68" t="s">
        <v>193</v>
      </c>
      <c r="B73" s="69" t="s">
        <v>194</v>
      </c>
      <c r="C73" s="68" t="s">
        <v>195</v>
      </c>
      <c r="D73" s="69" t="s">
        <v>196</v>
      </c>
      <c r="E73" s="69" t="s">
        <v>22</v>
      </c>
      <c r="F73" s="71">
        <v>1</v>
      </c>
      <c r="G73" s="71">
        <v>0</v>
      </c>
      <c r="H73" s="71">
        <v>0</v>
      </c>
      <c r="I73" s="71">
        <v>0</v>
      </c>
      <c r="J73" s="71">
        <v>23.03</v>
      </c>
      <c r="K73" s="71">
        <v>23.03</v>
      </c>
      <c r="L73" s="71">
        <v>23.03</v>
      </c>
    </row>
    <row r="74" spans="1:12">
      <c r="A74" s="68" t="s">
        <v>197</v>
      </c>
      <c r="B74" s="69" t="s">
        <v>198</v>
      </c>
      <c r="C74" s="68" t="s">
        <v>199</v>
      </c>
      <c r="D74" s="69" t="s">
        <v>29</v>
      </c>
      <c r="E74" s="69" t="s">
        <v>55</v>
      </c>
      <c r="F74" s="71">
        <v>6</v>
      </c>
      <c r="G74" s="71">
        <v>0</v>
      </c>
      <c r="H74" s="71">
        <v>5.05</v>
      </c>
      <c r="I74" s="71">
        <v>0</v>
      </c>
      <c r="J74" s="71">
        <v>0</v>
      </c>
      <c r="K74" s="71">
        <v>5.05</v>
      </c>
      <c r="L74" s="71">
        <v>30.3</v>
      </c>
    </row>
    <row r="75" spans="1:12">
      <c r="A75" s="68" t="s">
        <v>200</v>
      </c>
      <c r="B75" s="69" t="s">
        <v>201</v>
      </c>
      <c r="C75" s="68" t="s">
        <v>202</v>
      </c>
      <c r="D75" s="69" t="s">
        <v>29</v>
      </c>
      <c r="E75" s="69" t="s">
        <v>37</v>
      </c>
      <c r="F75" s="71">
        <v>11</v>
      </c>
      <c r="G75" s="71">
        <v>0.68</v>
      </c>
      <c r="H75" s="71">
        <v>3.39</v>
      </c>
      <c r="I75" s="71">
        <v>0</v>
      </c>
      <c r="J75" s="71">
        <v>0.15</v>
      </c>
      <c r="K75" s="71">
        <v>4.22</v>
      </c>
      <c r="L75" s="71">
        <v>46.42</v>
      </c>
    </row>
    <row r="76" spans="1:12" ht="18">
      <c r="A76" s="68" t="s">
        <v>203</v>
      </c>
      <c r="B76" s="69" t="s">
        <v>204</v>
      </c>
      <c r="C76" s="68" t="s">
        <v>205</v>
      </c>
      <c r="D76" s="69" t="s">
        <v>196</v>
      </c>
      <c r="E76" s="69" t="s">
        <v>22</v>
      </c>
      <c r="F76" s="71">
        <v>2</v>
      </c>
      <c r="G76" s="71">
        <v>0</v>
      </c>
      <c r="H76" s="71">
        <v>0</v>
      </c>
      <c r="I76" s="71">
        <v>0</v>
      </c>
      <c r="J76" s="71">
        <v>12.85</v>
      </c>
      <c r="K76" s="71">
        <v>12.85</v>
      </c>
      <c r="L76" s="71">
        <v>25.7</v>
      </c>
    </row>
    <row r="77" spans="1:12">
      <c r="A77" s="68" t="s">
        <v>206</v>
      </c>
      <c r="B77" s="69" t="s">
        <v>207</v>
      </c>
      <c r="C77" s="68" t="s">
        <v>208</v>
      </c>
      <c r="D77" s="69" t="s">
        <v>47</v>
      </c>
      <c r="E77" s="69" t="s">
        <v>22</v>
      </c>
      <c r="F77" s="71">
        <v>1</v>
      </c>
      <c r="G77" s="71">
        <v>1324.39</v>
      </c>
      <c r="H77" s="71">
        <v>848.53</v>
      </c>
      <c r="I77" s="71">
        <v>0.26</v>
      </c>
      <c r="J77" s="71">
        <v>0.06</v>
      </c>
      <c r="K77" s="71">
        <v>2173.2399999999998</v>
      </c>
      <c r="L77" s="71">
        <v>2173.2399999999998</v>
      </c>
    </row>
    <row r="78" spans="1:12" ht="15" customHeight="1">
      <c r="A78" s="72" t="s">
        <v>209</v>
      </c>
      <c r="B78" s="95" t="s">
        <v>237</v>
      </c>
      <c r="C78" s="96"/>
      <c r="D78" s="96"/>
      <c r="E78" s="96"/>
      <c r="F78" s="96"/>
      <c r="G78" s="96"/>
      <c r="H78" s="96"/>
      <c r="I78" s="96"/>
      <c r="J78" s="96"/>
      <c r="K78" s="96"/>
      <c r="L78" s="73">
        <v>1729.31</v>
      </c>
    </row>
    <row r="79" spans="1:12">
      <c r="A79" s="68" t="s">
        <v>211</v>
      </c>
      <c r="B79" s="69" t="s">
        <v>212</v>
      </c>
      <c r="C79" s="68" t="s">
        <v>213</v>
      </c>
      <c r="D79" s="69" t="s">
        <v>16</v>
      </c>
      <c r="E79" s="69" t="s">
        <v>214</v>
      </c>
      <c r="F79" s="71">
        <v>50</v>
      </c>
      <c r="G79" s="71">
        <v>15.08</v>
      </c>
      <c r="H79" s="71">
        <v>1.49</v>
      </c>
      <c r="I79" s="71">
        <v>0</v>
      </c>
      <c r="J79" s="71">
        <v>3.88</v>
      </c>
      <c r="K79" s="71">
        <v>20.45</v>
      </c>
      <c r="L79" s="71">
        <v>1022.5</v>
      </c>
    </row>
    <row r="80" spans="1:12">
      <c r="A80" s="68" t="s">
        <v>215</v>
      </c>
      <c r="B80" s="69" t="s">
        <v>216</v>
      </c>
      <c r="C80" s="68" t="s">
        <v>217</v>
      </c>
      <c r="D80" s="69" t="s">
        <v>16</v>
      </c>
      <c r="E80" s="69" t="s">
        <v>214</v>
      </c>
      <c r="F80" s="71">
        <v>25</v>
      </c>
      <c r="G80" s="71">
        <v>10.28</v>
      </c>
      <c r="H80" s="71">
        <v>0</v>
      </c>
      <c r="I80" s="71">
        <v>0</v>
      </c>
      <c r="J80" s="71">
        <v>0</v>
      </c>
      <c r="K80" s="71">
        <v>10.28</v>
      </c>
      <c r="L80" s="71">
        <v>257</v>
      </c>
    </row>
    <row r="81" spans="1:12">
      <c r="A81" s="68" t="s">
        <v>218</v>
      </c>
      <c r="B81" s="69" t="s">
        <v>219</v>
      </c>
      <c r="C81" s="68" t="s">
        <v>220</v>
      </c>
      <c r="D81" s="69" t="s">
        <v>29</v>
      </c>
      <c r="E81" s="69" t="s">
        <v>37</v>
      </c>
      <c r="F81" s="71">
        <v>1</v>
      </c>
      <c r="G81" s="71">
        <v>0</v>
      </c>
      <c r="H81" s="71">
        <v>0</v>
      </c>
      <c r="I81" s="71">
        <v>0</v>
      </c>
      <c r="J81" s="71">
        <v>449.81</v>
      </c>
      <c r="K81" s="71">
        <v>449.81</v>
      </c>
      <c r="L81" s="71">
        <v>449.81</v>
      </c>
    </row>
    <row r="82" spans="1:12" ht="15" customHeight="1">
      <c r="A82" s="74"/>
      <c r="B82" s="74"/>
      <c r="C82" s="74"/>
      <c r="D82" s="74"/>
      <c r="E82" s="74"/>
      <c r="F82" s="74"/>
      <c r="G82" s="74"/>
      <c r="H82" s="74"/>
      <c r="I82" s="74"/>
      <c r="J82" s="103" t="s">
        <v>221</v>
      </c>
      <c r="K82" s="104"/>
      <c r="L82" s="73">
        <f>SUM(L4,L9,L49,L56,L78)</f>
        <v>37171.939999999995</v>
      </c>
    </row>
    <row r="83" spans="1:12" ht="15" customHeight="1">
      <c r="A83" s="7"/>
      <c r="B83" s="7"/>
      <c r="C83" s="7"/>
      <c r="D83" s="7"/>
      <c r="E83" s="7"/>
      <c r="F83" s="7"/>
      <c r="G83" s="7"/>
      <c r="H83" s="7"/>
      <c r="I83" s="7"/>
      <c r="J83" s="90" t="s">
        <v>222</v>
      </c>
      <c r="K83" s="91"/>
      <c r="L83" s="3">
        <v>10142.81</v>
      </c>
    </row>
    <row r="84" spans="1:12" ht="15" customHeight="1">
      <c r="A84" s="7"/>
      <c r="B84" s="7"/>
      <c r="C84" s="7"/>
      <c r="D84" s="7"/>
      <c r="E84" s="7"/>
      <c r="F84" s="7"/>
      <c r="G84" s="7"/>
      <c r="H84" s="7"/>
      <c r="I84" s="7"/>
      <c r="J84" s="90" t="s">
        <v>223</v>
      </c>
      <c r="K84" s="91"/>
      <c r="L84" s="3">
        <f>SUM(L82:L83)</f>
        <v>47314.749999999993</v>
      </c>
    </row>
  </sheetData>
  <mergeCells count="29">
    <mergeCell ref="L58:L59"/>
    <mergeCell ref="B78:K78"/>
    <mergeCell ref="J82:K82"/>
    <mergeCell ref="J83:K83"/>
    <mergeCell ref="J84:K84"/>
    <mergeCell ref="B4:K4"/>
    <mergeCell ref="B9:K9"/>
    <mergeCell ref="B49:K49"/>
    <mergeCell ref="B56:K56"/>
    <mergeCell ref="A58:A59"/>
    <mergeCell ref="B58:B59"/>
    <mergeCell ref="D58:D59"/>
    <mergeCell ref="E58:E59"/>
    <mergeCell ref="F58:F59"/>
    <mergeCell ref="G58:G59"/>
    <mergeCell ref="H58:H59"/>
    <mergeCell ref="I58:I59"/>
    <mergeCell ref="J58:J59"/>
    <mergeCell ref="K58:K59"/>
    <mergeCell ref="A1:L1"/>
    <mergeCell ref="A2:A3"/>
    <mergeCell ref="B2:B3"/>
    <mergeCell ref="C2:C3"/>
    <mergeCell ref="D2:D3"/>
    <mergeCell ref="E2:E3"/>
    <mergeCell ref="F2:F3"/>
    <mergeCell ref="G2:J2"/>
    <mergeCell ref="K2:K3"/>
    <mergeCell ref="L2:L3"/>
  </mergeCells>
  <pageMargins left="0.27777777777777779" right="0.27777777777777779" top="0.27777777777777779" bottom="0.27777777777777779" header="0" footer="0"/>
  <pageSetup scale="85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E11"/>
  <sheetViews>
    <sheetView tabSelected="1" workbookViewId="0">
      <selection activeCell="E8" sqref="E8"/>
    </sheetView>
  </sheetViews>
  <sheetFormatPr defaultRowHeight="15"/>
  <cols>
    <col min="1" max="1" width="9.28515625" customWidth="1"/>
    <col min="2" max="2" width="62.42578125" customWidth="1"/>
    <col min="3" max="3" width="22.85546875" customWidth="1"/>
    <col min="4" max="4" width="12.42578125" customWidth="1"/>
    <col min="5" max="5" width="8.28515625" customWidth="1"/>
  </cols>
  <sheetData>
    <row r="1" spans="1:5" ht="44.1" customHeight="1">
      <c r="A1" s="94"/>
      <c r="B1" s="94"/>
      <c r="C1" s="94"/>
      <c r="D1" s="94"/>
      <c r="E1" s="94"/>
    </row>
    <row r="2" spans="1:5" ht="21.95" customHeight="1">
      <c r="A2" s="94"/>
      <c r="B2" s="94"/>
      <c r="C2" s="94"/>
      <c r="D2" s="94"/>
      <c r="E2" s="94"/>
    </row>
    <row r="3" spans="1:5" ht="186" customHeight="1">
      <c r="A3" s="94"/>
      <c r="B3" s="94"/>
      <c r="C3" s="94"/>
      <c r="D3" s="94"/>
      <c r="E3" s="94"/>
    </row>
    <row r="4" spans="1:5" ht="20.100000000000001" customHeight="1">
      <c r="A4" s="82" t="s">
        <v>11</v>
      </c>
      <c r="B4" s="105" t="s">
        <v>12</v>
      </c>
      <c r="C4" s="106"/>
      <c r="D4" s="83">
        <f>ORCAMENTO!J4</f>
        <v>3841.11</v>
      </c>
      <c r="E4" s="84">
        <f>D4/$D$11</f>
        <v>8.118208381107371E-2</v>
      </c>
    </row>
    <row r="5" spans="1:5" ht="20.100000000000001" customHeight="1">
      <c r="A5" s="82" t="s">
        <v>31</v>
      </c>
      <c r="B5" s="105" t="s">
        <v>32</v>
      </c>
      <c r="C5" s="106"/>
      <c r="D5" s="83">
        <f>ORCAMENTO!J9</f>
        <v>27993.333999999999</v>
      </c>
      <c r="E5" s="84">
        <f t="shared" ref="E5:E8" si="0">D5/$D$11</f>
        <v>0.59164074627890872</v>
      </c>
    </row>
    <row r="6" spans="1:5" ht="20.100000000000001" customHeight="1">
      <c r="A6" s="82" t="s">
        <v>122</v>
      </c>
      <c r="B6" s="105" t="s">
        <v>123</v>
      </c>
      <c r="C6" s="106"/>
      <c r="D6" s="83">
        <f>ORCAMENTO!J49</f>
        <v>5651.58</v>
      </c>
      <c r="E6" s="84">
        <f t="shared" si="0"/>
        <v>0.1194464728229569</v>
      </c>
    </row>
    <row r="7" spans="1:5" ht="20.100000000000001" customHeight="1">
      <c r="A7" s="82" t="s">
        <v>144</v>
      </c>
      <c r="B7" s="105" t="s">
        <v>145</v>
      </c>
      <c r="C7" s="106"/>
      <c r="D7" s="83">
        <f>ORCAMENTO!J56</f>
        <v>7632.46</v>
      </c>
      <c r="E7" s="84">
        <f t="shared" si="0"/>
        <v>0.16131248712082386</v>
      </c>
    </row>
    <row r="8" spans="1:5" ht="20.100000000000001" customHeight="1">
      <c r="A8" s="82" t="s">
        <v>209</v>
      </c>
      <c r="B8" s="105" t="s">
        <v>210</v>
      </c>
      <c r="C8" s="106"/>
      <c r="D8" s="83">
        <f>ORCAMENTO!J77</f>
        <v>2196.2600000000002</v>
      </c>
      <c r="E8" s="84">
        <f t="shared" si="0"/>
        <v>4.6418083155886913E-2</v>
      </c>
    </row>
    <row r="9" spans="1:5" ht="15" customHeight="1">
      <c r="A9" s="7"/>
      <c r="B9" s="7"/>
      <c r="C9" s="85" t="s">
        <v>221</v>
      </c>
      <c r="D9" s="83">
        <f>ORCAMENTO!J81</f>
        <v>37171.94</v>
      </c>
      <c r="E9" s="86">
        <f>SUM(E4:E8)</f>
        <v>0.99999987318965</v>
      </c>
    </row>
    <row r="10" spans="1:5" ht="15" customHeight="1">
      <c r="A10" s="7"/>
      <c r="B10" s="7"/>
      <c r="C10" s="85" t="s">
        <v>222</v>
      </c>
      <c r="D10" s="83">
        <f>ORCAMENTO!J82</f>
        <v>10142.81</v>
      </c>
      <c r="E10" s="7"/>
    </row>
    <row r="11" spans="1:5" ht="15" customHeight="1">
      <c r="A11" s="7"/>
      <c r="B11" s="7"/>
      <c r="C11" s="85" t="s">
        <v>223</v>
      </c>
      <c r="D11" s="83">
        <f>SUM(D9:D10)</f>
        <v>47314.75</v>
      </c>
      <c r="E11" s="7"/>
    </row>
  </sheetData>
  <mergeCells count="6">
    <mergeCell ref="B8:C8"/>
    <mergeCell ref="A1:E3"/>
    <mergeCell ref="B4:C4"/>
    <mergeCell ref="B5:C5"/>
    <mergeCell ref="B6:C6"/>
    <mergeCell ref="B7:C7"/>
  </mergeCells>
  <pageMargins left="0.27777777777777779" right="0.27777777777777779" top="0.27777777777777779" bottom="0.27777777777777779" header="0" footer="0"/>
  <pageSetup paperSize="9" scale="85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G803"/>
  <sheetViews>
    <sheetView topLeftCell="A58" zoomScale="85" zoomScaleNormal="85" workbookViewId="0">
      <selection activeCell="C8" sqref="C8"/>
    </sheetView>
  </sheetViews>
  <sheetFormatPr defaultRowHeight="15"/>
  <cols>
    <col min="1" max="1" width="10.28515625" customWidth="1"/>
    <col min="2" max="2" width="48.85546875" customWidth="1"/>
    <col min="3" max="3" width="12.42578125" customWidth="1"/>
    <col min="4" max="4" width="6.140625" customWidth="1"/>
    <col min="5" max="7" width="12.42578125" customWidth="1"/>
  </cols>
  <sheetData>
    <row r="1" spans="1:7" ht="252" customHeight="1">
      <c r="A1" s="87"/>
      <c r="B1" s="87"/>
      <c r="C1" s="87"/>
      <c r="D1" s="87"/>
      <c r="E1" s="87"/>
      <c r="F1" s="87"/>
      <c r="G1" s="87"/>
    </row>
    <row r="2" spans="1:7" ht="9.9499999999999993" customHeight="1">
      <c r="A2" s="7"/>
      <c r="B2" s="7"/>
      <c r="C2" s="113" t="s">
        <v>238</v>
      </c>
      <c r="D2" s="114"/>
      <c r="E2" s="7"/>
      <c r="F2" s="7"/>
      <c r="G2" s="7"/>
    </row>
    <row r="3" spans="1:7" ht="20.100000000000001" customHeight="1">
      <c r="A3" s="115" t="s">
        <v>239</v>
      </c>
      <c r="B3" s="116"/>
      <c r="C3" s="116"/>
      <c r="D3" s="116"/>
      <c r="E3" s="116"/>
      <c r="F3" s="116"/>
      <c r="G3" s="116"/>
    </row>
    <row r="4" spans="1:7" ht="15" customHeight="1">
      <c r="A4" s="107" t="s">
        <v>240</v>
      </c>
      <c r="B4" s="108"/>
      <c r="C4" s="8" t="s">
        <v>241</v>
      </c>
      <c r="D4" s="8" t="s">
        <v>242</v>
      </c>
      <c r="E4" s="8" t="s">
        <v>243</v>
      </c>
      <c r="F4" s="8" t="s">
        <v>244</v>
      </c>
      <c r="G4" s="8" t="s">
        <v>245</v>
      </c>
    </row>
    <row r="5" spans="1:7" ht="20.100000000000001" customHeight="1">
      <c r="A5" s="10" t="s">
        <v>246</v>
      </c>
      <c r="B5" s="11" t="s">
        <v>247</v>
      </c>
      <c r="C5" s="10" t="s">
        <v>248</v>
      </c>
      <c r="D5" s="10" t="s">
        <v>249</v>
      </c>
      <c r="E5" s="12">
        <v>1</v>
      </c>
      <c r="F5" s="13">
        <v>5.23</v>
      </c>
      <c r="G5" s="13">
        <v>5.23</v>
      </c>
    </row>
    <row r="6" spans="1:7" ht="20.100000000000001" customHeight="1">
      <c r="A6" s="10" t="s">
        <v>250</v>
      </c>
      <c r="B6" s="11" t="s">
        <v>251</v>
      </c>
      <c r="C6" s="10" t="s">
        <v>248</v>
      </c>
      <c r="D6" s="10" t="s">
        <v>249</v>
      </c>
      <c r="E6" s="12">
        <v>4</v>
      </c>
      <c r="F6" s="13">
        <v>3.46</v>
      </c>
      <c r="G6" s="13">
        <v>13.84</v>
      </c>
    </row>
    <row r="7" spans="1:7" ht="20.100000000000001" customHeight="1">
      <c r="A7" s="10" t="s">
        <v>252</v>
      </c>
      <c r="B7" s="11" t="s">
        <v>253</v>
      </c>
      <c r="C7" s="10" t="s">
        <v>248</v>
      </c>
      <c r="D7" s="10" t="s">
        <v>254</v>
      </c>
      <c r="E7" s="12">
        <v>1</v>
      </c>
      <c r="F7" s="13">
        <v>240</v>
      </c>
      <c r="G7" s="13">
        <v>240</v>
      </c>
    </row>
    <row r="8" spans="1:7" ht="15" customHeight="1">
      <c r="A8" s="10" t="s">
        <v>255</v>
      </c>
      <c r="B8" s="11" t="s">
        <v>256</v>
      </c>
      <c r="C8" s="10" t="s">
        <v>248</v>
      </c>
      <c r="D8" s="10" t="s">
        <v>257</v>
      </c>
      <c r="E8" s="12">
        <v>0.11</v>
      </c>
      <c r="F8" s="13">
        <v>10.25</v>
      </c>
      <c r="G8" s="13">
        <v>1.1299999999999999</v>
      </c>
    </row>
    <row r="9" spans="1:7" ht="15" customHeight="1">
      <c r="A9" s="7"/>
      <c r="B9" s="7"/>
      <c r="C9" s="7"/>
      <c r="D9" s="7"/>
      <c r="E9" s="109" t="s">
        <v>258</v>
      </c>
      <c r="F9" s="110"/>
      <c r="G9" s="14">
        <v>260.2</v>
      </c>
    </row>
    <row r="10" spans="1:7" ht="15" customHeight="1">
      <c r="A10" s="107" t="s">
        <v>259</v>
      </c>
      <c r="B10" s="108"/>
      <c r="C10" s="8" t="s">
        <v>241</v>
      </c>
      <c r="D10" s="8" t="s">
        <v>242</v>
      </c>
      <c r="E10" s="8" t="s">
        <v>243</v>
      </c>
      <c r="F10" s="8" t="s">
        <v>244</v>
      </c>
      <c r="G10" s="8" t="s">
        <v>245</v>
      </c>
    </row>
    <row r="11" spans="1:7" ht="15" customHeight="1">
      <c r="A11" s="10" t="s">
        <v>260</v>
      </c>
      <c r="B11" s="11" t="s">
        <v>261</v>
      </c>
      <c r="C11" s="10" t="s">
        <v>248</v>
      </c>
      <c r="D11" s="10" t="s">
        <v>262</v>
      </c>
      <c r="E11" s="12">
        <v>1</v>
      </c>
      <c r="F11" s="13">
        <v>12.49</v>
      </c>
      <c r="G11" s="13">
        <v>12.49</v>
      </c>
    </row>
    <row r="12" spans="1:7" ht="15" customHeight="1">
      <c r="A12" s="10" t="s">
        <v>263</v>
      </c>
      <c r="B12" s="11" t="s">
        <v>264</v>
      </c>
      <c r="C12" s="10" t="s">
        <v>248</v>
      </c>
      <c r="D12" s="10" t="s">
        <v>262</v>
      </c>
      <c r="E12" s="12">
        <v>2</v>
      </c>
      <c r="F12" s="13">
        <v>10.92</v>
      </c>
      <c r="G12" s="13">
        <v>21.84</v>
      </c>
    </row>
    <row r="13" spans="1:7" ht="27.95" customHeight="1">
      <c r="A13" s="10" t="s">
        <v>265</v>
      </c>
      <c r="B13" s="11" t="s">
        <v>266</v>
      </c>
      <c r="C13" s="10" t="s">
        <v>248</v>
      </c>
      <c r="D13" s="10" t="s">
        <v>267</v>
      </c>
      <c r="E13" s="12">
        <v>0.01</v>
      </c>
      <c r="F13" s="13">
        <v>246.7</v>
      </c>
      <c r="G13" s="13">
        <v>2.4700000000000002</v>
      </c>
    </row>
    <row r="14" spans="1:7" ht="15" customHeight="1">
      <c r="A14" s="7"/>
      <c r="B14" s="7"/>
      <c r="C14" s="7"/>
      <c r="D14" s="7"/>
      <c r="E14" s="109" t="s">
        <v>268</v>
      </c>
      <c r="F14" s="110"/>
      <c r="G14" s="14">
        <v>36.799999999999997</v>
      </c>
    </row>
    <row r="15" spans="1:7" ht="15" customHeight="1">
      <c r="A15" s="7"/>
      <c r="B15" s="7"/>
      <c r="C15" s="7"/>
      <c r="D15" s="7"/>
      <c r="E15" s="111" t="s">
        <v>269</v>
      </c>
      <c r="F15" s="112"/>
      <c r="G15" s="3">
        <v>297</v>
      </c>
    </row>
    <row r="16" spans="1:7" ht="15" customHeight="1">
      <c r="A16" s="7"/>
      <c r="B16" s="7"/>
      <c r="C16" s="7"/>
      <c r="D16" s="7"/>
      <c r="E16" s="111" t="s">
        <v>270</v>
      </c>
      <c r="F16" s="112"/>
      <c r="G16" s="3">
        <v>15.68</v>
      </c>
    </row>
    <row r="17" spans="1:7" ht="15" customHeight="1">
      <c r="A17" s="7"/>
      <c r="B17" s="7"/>
      <c r="C17" s="7"/>
      <c r="D17" s="7"/>
      <c r="E17" s="111" t="s">
        <v>271</v>
      </c>
      <c r="F17" s="112"/>
      <c r="G17" s="3">
        <v>312.68</v>
      </c>
    </row>
    <row r="18" spans="1:7" ht="15" customHeight="1">
      <c r="A18" s="7"/>
      <c r="B18" s="7"/>
      <c r="C18" s="7"/>
      <c r="D18" s="7"/>
      <c r="E18" s="111" t="s">
        <v>272</v>
      </c>
      <c r="F18" s="112"/>
      <c r="G18" s="3">
        <v>84.423599999999993</v>
      </c>
    </row>
    <row r="19" spans="1:7" ht="15" customHeight="1">
      <c r="A19" s="7"/>
      <c r="B19" s="7"/>
      <c r="C19" s="7"/>
      <c r="D19" s="7"/>
      <c r="E19" s="111" t="s">
        <v>273</v>
      </c>
      <c r="F19" s="112"/>
      <c r="G19" s="3">
        <v>397.1</v>
      </c>
    </row>
    <row r="20" spans="1:7" ht="9.9499999999999993" customHeight="1">
      <c r="A20" s="7"/>
      <c r="B20" s="7"/>
      <c r="C20" s="113" t="s">
        <v>238</v>
      </c>
      <c r="D20" s="114"/>
      <c r="E20" s="7"/>
      <c r="F20" s="7"/>
      <c r="G20" s="7"/>
    </row>
    <row r="21" spans="1:7" ht="20.100000000000001" customHeight="1">
      <c r="A21" s="115" t="s">
        <v>274</v>
      </c>
      <c r="B21" s="116"/>
      <c r="C21" s="116"/>
      <c r="D21" s="116"/>
      <c r="E21" s="116"/>
      <c r="F21" s="116"/>
      <c r="G21" s="116"/>
    </row>
    <row r="22" spans="1:7" ht="15" customHeight="1">
      <c r="A22" s="107" t="s">
        <v>275</v>
      </c>
      <c r="B22" s="108"/>
      <c r="C22" s="8" t="s">
        <v>241</v>
      </c>
      <c r="D22" s="8" t="s">
        <v>242</v>
      </c>
      <c r="E22" s="8" t="s">
        <v>243</v>
      </c>
      <c r="F22" s="8" t="s">
        <v>244</v>
      </c>
      <c r="G22" s="8" t="s">
        <v>245</v>
      </c>
    </row>
    <row r="23" spans="1:7" ht="15" customHeight="1">
      <c r="A23" s="10" t="s">
        <v>276</v>
      </c>
      <c r="B23" s="11" t="s">
        <v>277</v>
      </c>
      <c r="C23" s="10" t="s">
        <v>278</v>
      </c>
      <c r="D23" s="10" t="s">
        <v>262</v>
      </c>
      <c r="E23" s="12">
        <v>2.7330000000000001</v>
      </c>
      <c r="F23" s="13">
        <v>5.58</v>
      </c>
      <c r="G23" s="13">
        <v>15.25</v>
      </c>
    </row>
    <row r="24" spans="1:7" ht="15" customHeight="1">
      <c r="A24" s="7"/>
      <c r="B24" s="7"/>
      <c r="C24" s="7"/>
      <c r="D24" s="7"/>
      <c r="E24" s="109" t="s">
        <v>279</v>
      </c>
      <c r="F24" s="110"/>
      <c r="G24" s="14">
        <v>15.25</v>
      </c>
    </row>
    <row r="25" spans="1:7" ht="15" customHeight="1">
      <c r="A25" s="7"/>
      <c r="B25" s="7"/>
      <c r="C25" s="7"/>
      <c r="D25" s="7"/>
      <c r="E25" s="111" t="s">
        <v>269</v>
      </c>
      <c r="F25" s="112"/>
      <c r="G25" s="3">
        <v>15.25</v>
      </c>
    </row>
    <row r="26" spans="1:7" ht="15" customHeight="1">
      <c r="A26" s="7"/>
      <c r="B26" s="7"/>
      <c r="C26" s="7"/>
      <c r="D26" s="7"/>
      <c r="E26" s="111" t="s">
        <v>280</v>
      </c>
      <c r="F26" s="112"/>
      <c r="G26" s="3">
        <v>17.260000000000002</v>
      </c>
    </row>
    <row r="27" spans="1:7" ht="15" customHeight="1">
      <c r="A27" s="7"/>
      <c r="B27" s="7"/>
      <c r="C27" s="7"/>
      <c r="D27" s="7"/>
      <c r="E27" s="111" t="s">
        <v>271</v>
      </c>
      <c r="F27" s="112"/>
      <c r="G27" s="3">
        <v>32.51</v>
      </c>
    </row>
    <row r="28" spans="1:7" ht="15" customHeight="1">
      <c r="A28" s="7"/>
      <c r="B28" s="7"/>
      <c r="C28" s="7"/>
      <c r="D28" s="7"/>
      <c r="E28" s="111" t="s">
        <v>272</v>
      </c>
      <c r="F28" s="112"/>
      <c r="G28" s="3">
        <v>8.7776999999999994</v>
      </c>
    </row>
    <row r="29" spans="1:7" ht="15" customHeight="1">
      <c r="A29" s="7"/>
      <c r="B29" s="7"/>
      <c r="C29" s="7"/>
      <c r="D29" s="7"/>
      <c r="E29" s="111" t="s">
        <v>273</v>
      </c>
      <c r="F29" s="112"/>
      <c r="G29" s="3">
        <v>41.29</v>
      </c>
    </row>
    <row r="30" spans="1:7" ht="9.9499999999999993" customHeight="1">
      <c r="A30" s="7"/>
      <c r="B30" s="7"/>
      <c r="C30" s="113" t="s">
        <v>238</v>
      </c>
      <c r="D30" s="114"/>
      <c r="E30" s="7"/>
      <c r="F30" s="7"/>
      <c r="G30" s="7"/>
    </row>
    <row r="31" spans="1:7" ht="20.100000000000001" customHeight="1">
      <c r="A31" s="115" t="s">
        <v>281</v>
      </c>
      <c r="B31" s="116"/>
      <c r="C31" s="116"/>
      <c r="D31" s="116"/>
      <c r="E31" s="116"/>
      <c r="F31" s="116"/>
      <c r="G31" s="116"/>
    </row>
    <row r="32" spans="1:7" ht="15" customHeight="1">
      <c r="A32" s="107" t="s">
        <v>259</v>
      </c>
      <c r="B32" s="108"/>
      <c r="C32" s="8" t="s">
        <v>241</v>
      </c>
      <c r="D32" s="8" t="s">
        <v>242</v>
      </c>
      <c r="E32" s="8" t="s">
        <v>243</v>
      </c>
      <c r="F32" s="8" t="s">
        <v>244</v>
      </c>
      <c r="G32" s="8" t="s">
        <v>245</v>
      </c>
    </row>
    <row r="33" spans="1:7" ht="27.95" customHeight="1">
      <c r="A33" s="10" t="s">
        <v>282</v>
      </c>
      <c r="B33" s="11" t="s">
        <v>283</v>
      </c>
      <c r="C33" s="10" t="s">
        <v>248</v>
      </c>
      <c r="D33" s="10" t="s">
        <v>284</v>
      </c>
      <c r="E33" s="12">
        <v>2E-3</v>
      </c>
      <c r="F33" s="13">
        <v>155.88999999999999</v>
      </c>
      <c r="G33" s="13">
        <v>0.31</v>
      </c>
    </row>
    <row r="34" spans="1:7" ht="15" customHeight="1">
      <c r="A34" s="10" t="s">
        <v>263</v>
      </c>
      <c r="B34" s="11" t="s">
        <v>264</v>
      </c>
      <c r="C34" s="10" t="s">
        <v>248</v>
      </c>
      <c r="D34" s="10" t="s">
        <v>262</v>
      </c>
      <c r="E34" s="12">
        <v>1.6999999999999999E-3</v>
      </c>
      <c r="F34" s="13">
        <v>10.92</v>
      </c>
      <c r="G34" s="13">
        <v>0.02</v>
      </c>
    </row>
    <row r="35" spans="1:7" ht="15" customHeight="1">
      <c r="A35" s="7"/>
      <c r="B35" s="7"/>
      <c r="C35" s="7"/>
      <c r="D35" s="7"/>
      <c r="E35" s="109" t="s">
        <v>268</v>
      </c>
      <c r="F35" s="110"/>
      <c r="G35" s="14">
        <v>0.33</v>
      </c>
    </row>
    <row r="36" spans="1:7" ht="15" customHeight="1">
      <c r="A36" s="7"/>
      <c r="B36" s="7"/>
      <c r="C36" s="7"/>
      <c r="D36" s="7"/>
      <c r="E36" s="111" t="s">
        <v>269</v>
      </c>
      <c r="F36" s="112"/>
      <c r="G36" s="3">
        <v>0.33</v>
      </c>
    </row>
    <row r="37" spans="1:7" ht="15" customHeight="1">
      <c r="A37" s="7"/>
      <c r="B37" s="7"/>
      <c r="C37" s="7"/>
      <c r="D37" s="7"/>
      <c r="E37" s="111" t="s">
        <v>270</v>
      </c>
      <c r="F37" s="112"/>
      <c r="G37" s="3">
        <v>0.01</v>
      </c>
    </row>
    <row r="38" spans="1:7" ht="15" customHeight="1">
      <c r="A38" s="7"/>
      <c r="B38" s="7"/>
      <c r="C38" s="7"/>
      <c r="D38" s="7"/>
      <c r="E38" s="111" t="s">
        <v>271</v>
      </c>
      <c r="F38" s="112"/>
      <c r="G38" s="3">
        <v>0.34</v>
      </c>
    </row>
    <row r="39" spans="1:7" ht="15" customHeight="1">
      <c r="A39" s="7"/>
      <c r="B39" s="7"/>
      <c r="C39" s="7"/>
      <c r="D39" s="7"/>
      <c r="E39" s="111" t="s">
        <v>272</v>
      </c>
      <c r="F39" s="112"/>
      <c r="G39" s="3">
        <v>9.1800000000000007E-2</v>
      </c>
    </row>
    <row r="40" spans="1:7" ht="15" customHeight="1">
      <c r="A40" s="7"/>
      <c r="B40" s="7"/>
      <c r="C40" s="7"/>
      <c r="D40" s="7"/>
      <c r="E40" s="111" t="s">
        <v>273</v>
      </c>
      <c r="F40" s="112"/>
      <c r="G40" s="3">
        <v>0.43</v>
      </c>
    </row>
    <row r="41" spans="1:7" ht="9.9499999999999993" customHeight="1">
      <c r="A41" s="7"/>
      <c r="B41" s="7"/>
      <c r="C41" s="113" t="s">
        <v>238</v>
      </c>
      <c r="D41" s="114"/>
      <c r="E41" s="7"/>
      <c r="F41" s="7"/>
      <c r="G41" s="7"/>
    </row>
    <row r="42" spans="1:7" ht="20.100000000000001" customHeight="1">
      <c r="A42" s="115" t="s">
        <v>285</v>
      </c>
      <c r="B42" s="116"/>
      <c r="C42" s="116"/>
      <c r="D42" s="116"/>
      <c r="E42" s="116"/>
      <c r="F42" s="116"/>
      <c r="G42" s="116"/>
    </row>
    <row r="43" spans="1:7" ht="15" customHeight="1">
      <c r="A43" s="107" t="s">
        <v>240</v>
      </c>
      <c r="B43" s="108"/>
      <c r="C43" s="8" t="s">
        <v>241</v>
      </c>
      <c r="D43" s="8" t="s">
        <v>242</v>
      </c>
      <c r="E43" s="8" t="s">
        <v>243</v>
      </c>
      <c r="F43" s="8" t="s">
        <v>244</v>
      </c>
      <c r="G43" s="8" t="s">
        <v>245</v>
      </c>
    </row>
    <row r="44" spans="1:7" ht="20.100000000000001" customHeight="1">
      <c r="A44" s="10" t="s">
        <v>286</v>
      </c>
      <c r="B44" s="11" t="s">
        <v>287</v>
      </c>
      <c r="C44" s="10" t="s">
        <v>288</v>
      </c>
      <c r="D44" s="10" t="s">
        <v>289</v>
      </c>
      <c r="E44" s="12">
        <v>0.74450000000000005</v>
      </c>
      <c r="F44" s="13">
        <v>4.21</v>
      </c>
      <c r="G44" s="13">
        <v>3.13</v>
      </c>
    </row>
    <row r="45" spans="1:7" ht="20.100000000000001" customHeight="1">
      <c r="A45" s="10" t="s">
        <v>290</v>
      </c>
      <c r="B45" s="11" t="s">
        <v>291</v>
      </c>
      <c r="C45" s="10" t="s">
        <v>288</v>
      </c>
      <c r="D45" s="10" t="s">
        <v>289</v>
      </c>
      <c r="E45" s="12">
        <v>0.41249999999999998</v>
      </c>
      <c r="F45" s="13">
        <v>9.68</v>
      </c>
      <c r="G45" s="13">
        <v>3.99</v>
      </c>
    </row>
    <row r="46" spans="1:7" ht="15" customHeight="1">
      <c r="A46" s="10" t="s">
        <v>292</v>
      </c>
      <c r="B46" s="11" t="s">
        <v>293</v>
      </c>
      <c r="C46" s="10" t="s">
        <v>288</v>
      </c>
      <c r="D46" s="10" t="s">
        <v>294</v>
      </c>
      <c r="E46" s="12">
        <v>0.111</v>
      </c>
      <c r="F46" s="13">
        <v>10.66</v>
      </c>
      <c r="G46" s="13">
        <v>1.18</v>
      </c>
    </row>
    <row r="47" spans="1:7" ht="15" customHeight="1">
      <c r="A47" s="10" t="s">
        <v>295</v>
      </c>
      <c r="B47" s="11" t="s">
        <v>296</v>
      </c>
      <c r="C47" s="10" t="s">
        <v>288</v>
      </c>
      <c r="D47" s="10" t="s">
        <v>297</v>
      </c>
      <c r="E47" s="12">
        <v>2.5600000000000001E-2</v>
      </c>
      <c r="F47" s="13">
        <v>17.09</v>
      </c>
      <c r="G47" s="13">
        <v>0.44</v>
      </c>
    </row>
    <row r="48" spans="1:7" ht="20.100000000000001" customHeight="1">
      <c r="A48" s="10" t="s">
        <v>298</v>
      </c>
      <c r="B48" s="11" t="s">
        <v>299</v>
      </c>
      <c r="C48" s="10" t="s">
        <v>288</v>
      </c>
      <c r="D48" s="10" t="s">
        <v>289</v>
      </c>
      <c r="E48" s="12">
        <v>0.55000000000000004</v>
      </c>
      <c r="F48" s="13">
        <v>6.58</v>
      </c>
      <c r="G48" s="13">
        <v>3.62</v>
      </c>
    </row>
    <row r="49" spans="1:7" ht="15" customHeight="1">
      <c r="A49" s="7"/>
      <c r="B49" s="7"/>
      <c r="C49" s="7"/>
      <c r="D49" s="7"/>
      <c r="E49" s="109" t="s">
        <v>258</v>
      </c>
      <c r="F49" s="110"/>
      <c r="G49" s="14">
        <v>12.36</v>
      </c>
    </row>
    <row r="50" spans="1:7" ht="15" customHeight="1">
      <c r="A50" s="107" t="s">
        <v>259</v>
      </c>
      <c r="B50" s="108"/>
      <c r="C50" s="8" t="s">
        <v>241</v>
      </c>
      <c r="D50" s="8" t="s">
        <v>242</v>
      </c>
      <c r="E50" s="8" t="s">
        <v>243</v>
      </c>
      <c r="F50" s="8" t="s">
        <v>244</v>
      </c>
      <c r="G50" s="8" t="s">
        <v>245</v>
      </c>
    </row>
    <row r="51" spans="1:7" ht="15" customHeight="1">
      <c r="A51" s="10" t="s">
        <v>300</v>
      </c>
      <c r="B51" s="11" t="s">
        <v>301</v>
      </c>
      <c r="C51" s="10" t="s">
        <v>288</v>
      </c>
      <c r="D51" s="10" t="s">
        <v>302</v>
      </c>
      <c r="E51" s="12">
        <v>0.35630000000000001</v>
      </c>
      <c r="F51" s="13">
        <v>9.02</v>
      </c>
      <c r="G51" s="13">
        <v>3.21</v>
      </c>
    </row>
    <row r="52" spans="1:7" ht="15" customHeight="1">
      <c r="A52" s="10" t="s">
        <v>303</v>
      </c>
      <c r="B52" s="11" t="s">
        <v>304</v>
      </c>
      <c r="C52" s="10" t="s">
        <v>288</v>
      </c>
      <c r="D52" s="10" t="s">
        <v>302</v>
      </c>
      <c r="E52" s="12">
        <v>0.71250000000000002</v>
      </c>
      <c r="F52" s="13">
        <v>10.38</v>
      </c>
      <c r="G52" s="13">
        <v>7.4</v>
      </c>
    </row>
    <row r="53" spans="1:7" ht="20.100000000000001" customHeight="1">
      <c r="A53" s="10" t="s">
        <v>305</v>
      </c>
      <c r="B53" s="11" t="s">
        <v>306</v>
      </c>
      <c r="C53" s="10" t="s">
        <v>288</v>
      </c>
      <c r="D53" s="10" t="s">
        <v>307</v>
      </c>
      <c r="E53" s="12">
        <v>3.8999999999999998E-3</v>
      </c>
      <c r="F53" s="13">
        <v>12.48</v>
      </c>
      <c r="G53" s="13">
        <v>0.05</v>
      </c>
    </row>
    <row r="54" spans="1:7" ht="20.100000000000001" customHeight="1">
      <c r="A54" s="10" t="s">
        <v>308</v>
      </c>
      <c r="B54" s="11" t="s">
        <v>309</v>
      </c>
      <c r="C54" s="10" t="s">
        <v>288</v>
      </c>
      <c r="D54" s="10" t="s">
        <v>310</v>
      </c>
      <c r="E54" s="12">
        <v>1.6799999999999999E-2</v>
      </c>
      <c r="F54" s="13">
        <v>10.130000000000001</v>
      </c>
      <c r="G54" s="13">
        <v>0.17</v>
      </c>
    </row>
    <row r="55" spans="1:7" ht="20.100000000000001" customHeight="1">
      <c r="A55" s="10" t="s">
        <v>311</v>
      </c>
      <c r="B55" s="11" t="s">
        <v>312</v>
      </c>
      <c r="C55" s="10" t="s">
        <v>288</v>
      </c>
      <c r="D55" s="10" t="s">
        <v>313</v>
      </c>
      <c r="E55" s="12">
        <v>4.5999999999999999E-3</v>
      </c>
      <c r="F55" s="13">
        <v>315.95</v>
      </c>
      <c r="G55" s="13">
        <v>1.45</v>
      </c>
    </row>
    <row r="56" spans="1:7" ht="15" customHeight="1">
      <c r="A56" s="10" t="s">
        <v>314</v>
      </c>
      <c r="B56" s="11" t="s">
        <v>315</v>
      </c>
      <c r="C56" s="10" t="s">
        <v>288</v>
      </c>
      <c r="D56" s="10" t="s">
        <v>316</v>
      </c>
      <c r="E56" s="12">
        <v>1.5</v>
      </c>
      <c r="F56" s="13">
        <v>1</v>
      </c>
      <c r="G56" s="13">
        <v>1.5</v>
      </c>
    </row>
    <row r="57" spans="1:7" ht="15" customHeight="1">
      <c r="A57" s="7"/>
      <c r="B57" s="7"/>
      <c r="C57" s="7"/>
      <c r="D57" s="7"/>
      <c r="E57" s="109" t="s">
        <v>268</v>
      </c>
      <c r="F57" s="110"/>
      <c r="G57" s="14">
        <v>13.78</v>
      </c>
    </row>
    <row r="58" spans="1:7" ht="15" customHeight="1">
      <c r="A58" s="7"/>
      <c r="B58" s="7"/>
      <c r="C58" s="7"/>
      <c r="D58" s="7"/>
      <c r="E58" s="111" t="s">
        <v>269</v>
      </c>
      <c r="F58" s="112"/>
      <c r="G58" s="3">
        <v>26.14</v>
      </c>
    </row>
    <row r="59" spans="1:7" ht="15" customHeight="1">
      <c r="A59" s="7"/>
      <c r="B59" s="7"/>
      <c r="C59" s="7"/>
      <c r="D59" s="7"/>
      <c r="E59" s="111" t="s">
        <v>317</v>
      </c>
      <c r="F59" s="112"/>
      <c r="G59" s="3">
        <v>8.7100000000000009</v>
      </c>
    </row>
    <row r="60" spans="1:7" ht="15" customHeight="1">
      <c r="A60" s="7"/>
      <c r="B60" s="7"/>
      <c r="C60" s="7"/>
      <c r="D60" s="7"/>
      <c r="E60" s="111" t="s">
        <v>271</v>
      </c>
      <c r="F60" s="112"/>
      <c r="G60" s="3">
        <v>34.85</v>
      </c>
    </row>
    <row r="61" spans="1:7" ht="15" customHeight="1">
      <c r="A61" s="7"/>
      <c r="B61" s="7"/>
      <c r="C61" s="7"/>
      <c r="D61" s="7"/>
      <c r="E61" s="111" t="s">
        <v>272</v>
      </c>
      <c r="F61" s="112"/>
      <c r="G61" s="3">
        <v>9.4094999999999995</v>
      </c>
    </row>
    <row r="62" spans="1:7" ht="15" customHeight="1">
      <c r="A62" s="7"/>
      <c r="B62" s="7"/>
      <c r="C62" s="7"/>
      <c r="D62" s="7"/>
      <c r="E62" s="111" t="s">
        <v>273</v>
      </c>
      <c r="F62" s="112"/>
      <c r="G62" s="3">
        <v>44.26</v>
      </c>
    </row>
    <row r="63" spans="1:7" ht="9.9499999999999993" customHeight="1">
      <c r="A63" s="7"/>
      <c r="B63" s="7"/>
      <c r="C63" s="113" t="s">
        <v>238</v>
      </c>
      <c r="D63" s="114"/>
      <c r="E63" s="7"/>
      <c r="F63" s="7"/>
      <c r="G63" s="7"/>
    </row>
    <row r="64" spans="1:7" ht="20.100000000000001" customHeight="1">
      <c r="A64" s="115" t="s">
        <v>318</v>
      </c>
      <c r="B64" s="116"/>
      <c r="C64" s="116"/>
      <c r="D64" s="116"/>
      <c r="E64" s="116"/>
      <c r="F64" s="116"/>
      <c r="G64" s="116"/>
    </row>
    <row r="65" spans="1:7" ht="15" customHeight="1">
      <c r="A65" s="107" t="s">
        <v>319</v>
      </c>
      <c r="B65" s="108"/>
      <c r="C65" s="8" t="s">
        <v>241</v>
      </c>
      <c r="D65" s="8" t="s">
        <v>242</v>
      </c>
      <c r="E65" s="8" t="s">
        <v>243</v>
      </c>
      <c r="F65" s="8" t="s">
        <v>244</v>
      </c>
      <c r="G65" s="8" t="s">
        <v>245</v>
      </c>
    </row>
    <row r="66" spans="1:7" ht="27.95" customHeight="1">
      <c r="A66" s="10" t="s">
        <v>320</v>
      </c>
      <c r="B66" s="11" t="s">
        <v>321</v>
      </c>
      <c r="C66" s="10" t="s">
        <v>322</v>
      </c>
      <c r="D66" s="10" t="s">
        <v>302</v>
      </c>
      <c r="E66" s="12">
        <v>0.38</v>
      </c>
      <c r="F66" s="13">
        <v>17.55</v>
      </c>
      <c r="G66" s="13">
        <v>6.67</v>
      </c>
    </row>
    <row r="67" spans="1:7" ht="27.95" customHeight="1">
      <c r="A67" s="10" t="s">
        <v>323</v>
      </c>
      <c r="B67" s="11" t="s">
        <v>324</v>
      </c>
      <c r="C67" s="10" t="s">
        <v>322</v>
      </c>
      <c r="D67" s="10" t="s">
        <v>302</v>
      </c>
      <c r="E67" s="12">
        <v>1</v>
      </c>
      <c r="F67" s="13">
        <v>142.46</v>
      </c>
      <c r="G67" s="13">
        <v>142.46</v>
      </c>
    </row>
    <row r="68" spans="1:7" ht="15" customHeight="1">
      <c r="A68" s="7"/>
      <c r="B68" s="7"/>
      <c r="C68" s="7"/>
      <c r="D68" s="7"/>
      <c r="E68" s="109" t="s">
        <v>325</v>
      </c>
      <c r="F68" s="110"/>
      <c r="G68" s="14">
        <v>149.13</v>
      </c>
    </row>
    <row r="69" spans="1:7" ht="15" customHeight="1">
      <c r="A69" s="107" t="s">
        <v>275</v>
      </c>
      <c r="B69" s="108"/>
      <c r="C69" s="8" t="s">
        <v>241</v>
      </c>
      <c r="D69" s="8" t="s">
        <v>242</v>
      </c>
      <c r="E69" s="8" t="s">
        <v>243</v>
      </c>
      <c r="F69" s="8" t="s">
        <v>244</v>
      </c>
      <c r="G69" s="8" t="s">
        <v>245</v>
      </c>
    </row>
    <row r="70" spans="1:7" ht="27.95" customHeight="1">
      <c r="A70" s="10" t="s">
        <v>326</v>
      </c>
      <c r="B70" s="11" t="s">
        <v>327</v>
      </c>
      <c r="C70" s="10" t="s">
        <v>322</v>
      </c>
      <c r="D70" s="10" t="s">
        <v>302</v>
      </c>
      <c r="E70" s="12">
        <v>0.5</v>
      </c>
      <c r="F70" s="13">
        <v>9.5500000000000007</v>
      </c>
      <c r="G70" s="13">
        <v>4.78</v>
      </c>
    </row>
    <row r="71" spans="1:7" ht="27.95" customHeight="1">
      <c r="A71" s="10" t="s">
        <v>328</v>
      </c>
      <c r="B71" s="11" t="s">
        <v>329</v>
      </c>
      <c r="C71" s="10" t="s">
        <v>322</v>
      </c>
      <c r="D71" s="10" t="s">
        <v>302</v>
      </c>
      <c r="E71" s="12">
        <v>5</v>
      </c>
      <c r="F71" s="13">
        <v>7.97</v>
      </c>
      <c r="G71" s="13">
        <v>39.85</v>
      </c>
    </row>
    <row r="72" spans="1:7" ht="27.95" customHeight="1">
      <c r="A72" s="10" t="s">
        <v>330</v>
      </c>
      <c r="B72" s="11" t="s">
        <v>331</v>
      </c>
      <c r="C72" s="10" t="s">
        <v>322</v>
      </c>
      <c r="D72" s="10" t="s">
        <v>302</v>
      </c>
      <c r="E72" s="12">
        <v>8.1999999999999993</v>
      </c>
      <c r="F72" s="13">
        <v>6.55</v>
      </c>
      <c r="G72" s="13">
        <v>53.71</v>
      </c>
    </row>
    <row r="73" spans="1:7" ht="15" customHeight="1">
      <c r="A73" s="7"/>
      <c r="B73" s="7"/>
      <c r="C73" s="7"/>
      <c r="D73" s="7"/>
      <c r="E73" s="109" t="s">
        <v>279</v>
      </c>
      <c r="F73" s="110"/>
      <c r="G73" s="14">
        <v>98.34</v>
      </c>
    </row>
    <row r="74" spans="1:7" ht="15" customHeight="1">
      <c r="A74" s="107" t="s">
        <v>240</v>
      </c>
      <c r="B74" s="108"/>
      <c r="C74" s="8" t="s">
        <v>241</v>
      </c>
      <c r="D74" s="8" t="s">
        <v>242</v>
      </c>
      <c r="E74" s="8" t="s">
        <v>243</v>
      </c>
      <c r="F74" s="8" t="s">
        <v>244</v>
      </c>
      <c r="G74" s="8" t="s">
        <v>245</v>
      </c>
    </row>
    <row r="75" spans="1:7" ht="27.95" customHeight="1">
      <c r="A75" s="10" t="s">
        <v>332</v>
      </c>
      <c r="B75" s="11" t="s">
        <v>333</v>
      </c>
      <c r="C75" s="10" t="s">
        <v>322</v>
      </c>
      <c r="D75" s="10" t="s">
        <v>334</v>
      </c>
      <c r="E75" s="12">
        <v>0.46</v>
      </c>
      <c r="F75" s="13">
        <v>81.510000000000005</v>
      </c>
      <c r="G75" s="13">
        <v>37.49</v>
      </c>
    </row>
    <row r="76" spans="1:7" ht="27.95" customHeight="1">
      <c r="A76" s="10" t="s">
        <v>335</v>
      </c>
      <c r="B76" s="11" t="s">
        <v>336</v>
      </c>
      <c r="C76" s="10" t="s">
        <v>322</v>
      </c>
      <c r="D76" s="10" t="s">
        <v>294</v>
      </c>
      <c r="E76" s="12">
        <v>253.44</v>
      </c>
      <c r="F76" s="13">
        <v>0.39</v>
      </c>
      <c r="G76" s="13">
        <v>98.84</v>
      </c>
    </row>
    <row r="77" spans="1:7" ht="27.95" customHeight="1">
      <c r="A77" s="10" t="s">
        <v>337</v>
      </c>
      <c r="B77" s="11" t="s">
        <v>338</v>
      </c>
      <c r="C77" s="10" t="s">
        <v>322</v>
      </c>
      <c r="D77" s="10" t="s">
        <v>334</v>
      </c>
      <c r="E77" s="12">
        <v>0.64300000000000002</v>
      </c>
      <c r="F77" s="13">
        <v>73.739999999999995</v>
      </c>
      <c r="G77" s="13">
        <v>47.41</v>
      </c>
    </row>
    <row r="78" spans="1:7" ht="27.95" customHeight="1">
      <c r="A78" s="10" t="s">
        <v>339</v>
      </c>
      <c r="B78" s="11" t="s">
        <v>340</v>
      </c>
      <c r="C78" s="10" t="s">
        <v>322</v>
      </c>
      <c r="D78" s="10" t="s">
        <v>316</v>
      </c>
      <c r="E78" s="12">
        <v>1</v>
      </c>
      <c r="F78" s="13">
        <v>1416.3</v>
      </c>
      <c r="G78" s="13">
        <v>1416.3</v>
      </c>
    </row>
    <row r="79" spans="1:7" ht="15" customHeight="1">
      <c r="A79" s="7"/>
      <c r="B79" s="7"/>
      <c r="C79" s="7"/>
      <c r="D79" s="7"/>
      <c r="E79" s="109" t="s">
        <v>258</v>
      </c>
      <c r="F79" s="110"/>
      <c r="G79" s="14">
        <v>1600.04</v>
      </c>
    </row>
    <row r="80" spans="1:7" ht="15" customHeight="1">
      <c r="A80" s="7"/>
      <c r="B80" s="7"/>
      <c r="C80" s="7"/>
      <c r="D80" s="7"/>
      <c r="E80" s="111" t="s">
        <v>269</v>
      </c>
      <c r="F80" s="112"/>
      <c r="G80" s="3">
        <v>1847.51</v>
      </c>
    </row>
    <row r="81" spans="1:7" ht="15" customHeight="1">
      <c r="A81" s="7"/>
      <c r="B81" s="7"/>
      <c r="C81" s="7"/>
      <c r="D81" s="7"/>
      <c r="E81" s="111" t="s">
        <v>341</v>
      </c>
      <c r="F81" s="112"/>
      <c r="G81" s="3">
        <v>69.36</v>
      </c>
    </row>
    <row r="82" spans="1:7" ht="15" customHeight="1">
      <c r="A82" s="7"/>
      <c r="B82" s="7"/>
      <c r="C82" s="7"/>
      <c r="D82" s="7"/>
      <c r="E82" s="111" t="s">
        <v>271</v>
      </c>
      <c r="F82" s="112"/>
      <c r="G82" s="3">
        <v>1916.87</v>
      </c>
    </row>
    <row r="83" spans="1:7" ht="15" customHeight="1">
      <c r="A83" s="7"/>
      <c r="B83" s="7"/>
      <c r="C83" s="7"/>
      <c r="D83" s="7"/>
      <c r="E83" s="111" t="s">
        <v>272</v>
      </c>
      <c r="F83" s="112"/>
      <c r="G83" s="3">
        <v>517.55489999999998</v>
      </c>
    </row>
    <row r="84" spans="1:7" ht="15" customHeight="1">
      <c r="A84" s="7"/>
      <c r="B84" s="7"/>
      <c r="C84" s="7"/>
      <c r="D84" s="7"/>
      <c r="E84" s="111" t="s">
        <v>273</v>
      </c>
      <c r="F84" s="112"/>
      <c r="G84" s="3">
        <v>2434.42</v>
      </c>
    </row>
    <row r="85" spans="1:7" ht="9.9499999999999993" customHeight="1">
      <c r="A85" s="7"/>
      <c r="B85" s="7"/>
      <c r="C85" s="113" t="s">
        <v>238</v>
      </c>
      <c r="D85" s="114"/>
      <c r="E85" s="7"/>
      <c r="F85" s="7"/>
      <c r="G85" s="7"/>
    </row>
    <row r="86" spans="1:7" ht="20.100000000000001" customHeight="1">
      <c r="A86" s="115" t="s">
        <v>342</v>
      </c>
      <c r="B86" s="116"/>
      <c r="C86" s="116"/>
      <c r="D86" s="116"/>
      <c r="E86" s="116"/>
      <c r="F86" s="116"/>
      <c r="G86" s="116"/>
    </row>
    <row r="87" spans="1:7" ht="15" customHeight="1">
      <c r="A87" s="107" t="s">
        <v>240</v>
      </c>
      <c r="B87" s="108"/>
      <c r="C87" s="8" t="s">
        <v>241</v>
      </c>
      <c r="D87" s="8" t="s">
        <v>242</v>
      </c>
      <c r="E87" s="8" t="s">
        <v>243</v>
      </c>
      <c r="F87" s="8" t="s">
        <v>244</v>
      </c>
      <c r="G87" s="8" t="s">
        <v>245</v>
      </c>
    </row>
    <row r="88" spans="1:7" ht="15" customHeight="1">
      <c r="A88" s="10" t="s">
        <v>343</v>
      </c>
      <c r="B88" s="11" t="s">
        <v>344</v>
      </c>
      <c r="C88" s="10" t="s">
        <v>288</v>
      </c>
      <c r="D88" s="10" t="s">
        <v>316</v>
      </c>
      <c r="E88" s="12">
        <v>1</v>
      </c>
      <c r="F88" s="13">
        <v>11.44</v>
      </c>
      <c r="G88" s="13">
        <v>11.44</v>
      </c>
    </row>
    <row r="89" spans="1:7" ht="15" customHeight="1">
      <c r="A89" s="7"/>
      <c r="B89" s="7"/>
      <c r="C89" s="7"/>
      <c r="D89" s="7"/>
      <c r="E89" s="109" t="s">
        <v>258</v>
      </c>
      <c r="F89" s="110"/>
      <c r="G89" s="14">
        <v>11.44</v>
      </c>
    </row>
    <row r="90" spans="1:7" ht="15" customHeight="1">
      <c r="A90" s="7"/>
      <c r="B90" s="7"/>
      <c r="C90" s="7"/>
      <c r="D90" s="7"/>
      <c r="E90" s="111" t="s">
        <v>269</v>
      </c>
      <c r="F90" s="112"/>
      <c r="G90" s="3">
        <v>11.44</v>
      </c>
    </row>
    <row r="91" spans="1:7" ht="15" customHeight="1">
      <c r="A91" s="7"/>
      <c r="B91" s="7"/>
      <c r="C91" s="7"/>
      <c r="D91" s="7"/>
      <c r="E91" s="111" t="s">
        <v>345</v>
      </c>
      <c r="F91" s="112"/>
      <c r="G91" s="3">
        <v>0</v>
      </c>
    </row>
    <row r="92" spans="1:7" ht="15" customHeight="1">
      <c r="A92" s="7"/>
      <c r="B92" s="7"/>
      <c r="C92" s="7"/>
      <c r="D92" s="7"/>
      <c r="E92" s="111" t="s">
        <v>271</v>
      </c>
      <c r="F92" s="112"/>
      <c r="G92" s="3">
        <v>11.44</v>
      </c>
    </row>
    <row r="93" spans="1:7" ht="15" customHeight="1">
      <c r="A93" s="7"/>
      <c r="B93" s="7"/>
      <c r="C93" s="7"/>
      <c r="D93" s="7"/>
      <c r="E93" s="111" t="s">
        <v>272</v>
      </c>
      <c r="F93" s="112"/>
      <c r="G93" s="3">
        <v>3.0888</v>
      </c>
    </row>
    <row r="94" spans="1:7" ht="15" customHeight="1">
      <c r="A94" s="7"/>
      <c r="B94" s="7"/>
      <c r="C94" s="7"/>
      <c r="D94" s="7"/>
      <c r="E94" s="111" t="s">
        <v>273</v>
      </c>
      <c r="F94" s="112"/>
      <c r="G94" s="3">
        <v>14.53</v>
      </c>
    </row>
    <row r="95" spans="1:7" ht="9.9499999999999993" customHeight="1">
      <c r="A95" s="7"/>
      <c r="B95" s="7"/>
      <c r="C95" s="113" t="s">
        <v>238</v>
      </c>
      <c r="D95" s="114"/>
      <c r="E95" s="7"/>
      <c r="F95" s="7"/>
      <c r="G95" s="7"/>
    </row>
    <row r="96" spans="1:7" ht="20.100000000000001" customHeight="1">
      <c r="A96" s="115" t="s">
        <v>346</v>
      </c>
      <c r="B96" s="116"/>
      <c r="C96" s="116"/>
      <c r="D96" s="116"/>
      <c r="E96" s="116"/>
      <c r="F96" s="116"/>
      <c r="G96" s="116"/>
    </row>
    <row r="97" spans="1:7" ht="9.9499999999999993" customHeight="1">
      <c r="A97" s="117"/>
      <c r="B97" s="117"/>
      <c r="C97" s="117"/>
      <c r="D97" s="117"/>
      <c r="E97" s="117"/>
      <c r="F97" s="117"/>
      <c r="G97" s="117"/>
    </row>
    <row r="98" spans="1:7" ht="15" customHeight="1">
      <c r="A98" s="7"/>
      <c r="B98" s="7"/>
      <c r="C98" s="7"/>
      <c r="D98" s="7"/>
      <c r="E98" s="111" t="s">
        <v>269</v>
      </c>
      <c r="F98" s="112"/>
      <c r="G98" s="3">
        <v>12.9</v>
      </c>
    </row>
    <row r="99" spans="1:7" ht="15" customHeight="1">
      <c r="A99" s="7"/>
      <c r="B99" s="7"/>
      <c r="C99" s="7"/>
      <c r="D99" s="7"/>
      <c r="E99" s="111" t="s">
        <v>345</v>
      </c>
      <c r="F99" s="112"/>
      <c r="G99" s="3">
        <v>0</v>
      </c>
    </row>
    <row r="100" spans="1:7" ht="15" customHeight="1">
      <c r="A100" s="7"/>
      <c r="B100" s="7"/>
      <c r="C100" s="7"/>
      <c r="D100" s="7"/>
      <c r="E100" s="111" t="s">
        <v>271</v>
      </c>
      <c r="F100" s="112"/>
      <c r="G100" s="3">
        <v>12.9</v>
      </c>
    </row>
    <row r="101" spans="1:7" ht="15" customHeight="1">
      <c r="A101" s="7"/>
      <c r="B101" s="7"/>
      <c r="C101" s="7"/>
      <c r="D101" s="7"/>
      <c r="E101" s="111" t="s">
        <v>272</v>
      </c>
      <c r="F101" s="112"/>
      <c r="G101" s="3">
        <v>3.4830000000000001</v>
      </c>
    </row>
    <row r="102" spans="1:7" ht="15" customHeight="1">
      <c r="A102" s="7"/>
      <c r="B102" s="7"/>
      <c r="C102" s="7"/>
      <c r="D102" s="7"/>
      <c r="E102" s="111" t="s">
        <v>273</v>
      </c>
      <c r="F102" s="112"/>
      <c r="G102" s="3">
        <v>16.38</v>
      </c>
    </row>
    <row r="103" spans="1:7" ht="9.9499999999999993" customHeight="1">
      <c r="A103" s="7"/>
      <c r="B103" s="7"/>
      <c r="C103" s="113" t="s">
        <v>238</v>
      </c>
      <c r="D103" s="114"/>
      <c r="E103" s="7"/>
      <c r="F103" s="7"/>
      <c r="G103" s="7"/>
    </row>
    <row r="104" spans="1:7" ht="20.100000000000001" customHeight="1">
      <c r="A104" s="115" t="s">
        <v>347</v>
      </c>
      <c r="B104" s="116"/>
      <c r="C104" s="116"/>
      <c r="D104" s="116"/>
      <c r="E104" s="116"/>
      <c r="F104" s="116"/>
      <c r="G104" s="116"/>
    </row>
    <row r="105" spans="1:7" ht="9.9499999999999993" customHeight="1">
      <c r="A105" s="117"/>
      <c r="B105" s="117"/>
      <c r="C105" s="117"/>
      <c r="D105" s="117"/>
      <c r="E105" s="117"/>
      <c r="F105" s="117"/>
      <c r="G105" s="117"/>
    </row>
    <row r="106" spans="1:7" ht="15" customHeight="1">
      <c r="A106" s="7"/>
      <c r="B106" s="7"/>
      <c r="C106" s="7"/>
      <c r="D106" s="7"/>
      <c r="E106" s="111" t="s">
        <v>269</v>
      </c>
      <c r="F106" s="112"/>
      <c r="G106" s="3">
        <v>36.72</v>
      </c>
    </row>
    <row r="107" spans="1:7" ht="15" customHeight="1">
      <c r="A107" s="7"/>
      <c r="B107" s="7"/>
      <c r="C107" s="7"/>
      <c r="D107" s="7"/>
      <c r="E107" s="111" t="s">
        <v>345</v>
      </c>
      <c r="F107" s="112"/>
      <c r="G107" s="3">
        <v>0</v>
      </c>
    </row>
    <row r="108" spans="1:7" ht="15" customHeight="1">
      <c r="A108" s="7"/>
      <c r="B108" s="7"/>
      <c r="C108" s="7"/>
      <c r="D108" s="7"/>
      <c r="E108" s="111" t="s">
        <v>271</v>
      </c>
      <c r="F108" s="112"/>
      <c r="G108" s="3">
        <v>36.72</v>
      </c>
    </row>
    <row r="109" spans="1:7" ht="15" customHeight="1">
      <c r="A109" s="7"/>
      <c r="B109" s="7"/>
      <c r="C109" s="7"/>
      <c r="D109" s="7"/>
      <c r="E109" s="111" t="s">
        <v>272</v>
      </c>
      <c r="F109" s="112"/>
      <c r="G109" s="3">
        <v>9.9144000000000005</v>
      </c>
    </row>
    <row r="110" spans="1:7" ht="15" customHeight="1">
      <c r="A110" s="7"/>
      <c r="B110" s="7"/>
      <c r="C110" s="7"/>
      <c r="D110" s="7"/>
      <c r="E110" s="111" t="s">
        <v>273</v>
      </c>
      <c r="F110" s="112"/>
      <c r="G110" s="3">
        <v>46.63</v>
      </c>
    </row>
    <row r="111" spans="1:7" ht="9.9499999999999993" customHeight="1">
      <c r="A111" s="7"/>
      <c r="B111" s="7"/>
      <c r="C111" s="113" t="s">
        <v>238</v>
      </c>
      <c r="D111" s="114"/>
      <c r="E111" s="7"/>
      <c r="F111" s="7"/>
      <c r="G111" s="7"/>
    </row>
    <row r="112" spans="1:7" ht="20.100000000000001" customHeight="1">
      <c r="A112" s="115" t="s">
        <v>348</v>
      </c>
      <c r="B112" s="116"/>
      <c r="C112" s="116"/>
      <c r="D112" s="116"/>
      <c r="E112" s="116"/>
      <c r="F112" s="116"/>
      <c r="G112" s="116"/>
    </row>
    <row r="113" spans="1:7" ht="15" customHeight="1">
      <c r="A113" s="107" t="s">
        <v>275</v>
      </c>
      <c r="B113" s="108"/>
      <c r="C113" s="8" t="s">
        <v>241</v>
      </c>
      <c r="D113" s="8" t="s">
        <v>242</v>
      </c>
      <c r="E113" s="8" t="s">
        <v>243</v>
      </c>
      <c r="F113" s="8" t="s">
        <v>244</v>
      </c>
      <c r="G113" s="8" t="s">
        <v>245</v>
      </c>
    </row>
    <row r="114" spans="1:7" ht="15" customHeight="1">
      <c r="A114" s="10" t="s">
        <v>349</v>
      </c>
      <c r="B114" s="11" t="s">
        <v>350</v>
      </c>
      <c r="C114" s="10" t="s">
        <v>351</v>
      </c>
      <c r="D114" s="10" t="s">
        <v>262</v>
      </c>
      <c r="E114" s="12">
        <v>0.25</v>
      </c>
      <c r="F114" s="13">
        <v>7.2747999999999999</v>
      </c>
      <c r="G114" s="13">
        <v>1.82</v>
      </c>
    </row>
    <row r="115" spans="1:7" ht="15" customHeight="1">
      <c r="A115" s="10" t="s">
        <v>352</v>
      </c>
      <c r="B115" s="11" t="s">
        <v>353</v>
      </c>
      <c r="C115" s="10" t="s">
        <v>351</v>
      </c>
      <c r="D115" s="10" t="s">
        <v>262</v>
      </c>
      <c r="E115" s="12">
        <v>0.5</v>
      </c>
      <c r="F115" s="13">
        <v>9.2492999999999999</v>
      </c>
      <c r="G115" s="13">
        <v>4.62</v>
      </c>
    </row>
    <row r="116" spans="1:7" ht="15" customHeight="1">
      <c r="A116" s="7"/>
      <c r="B116" s="7"/>
      <c r="C116" s="7"/>
      <c r="D116" s="7"/>
      <c r="E116" s="109" t="s">
        <v>279</v>
      </c>
      <c r="F116" s="110"/>
      <c r="G116" s="14">
        <v>6.44</v>
      </c>
    </row>
    <row r="117" spans="1:7" ht="15" customHeight="1">
      <c r="A117" s="107" t="s">
        <v>240</v>
      </c>
      <c r="B117" s="108"/>
      <c r="C117" s="8" t="s">
        <v>241</v>
      </c>
      <c r="D117" s="8" t="s">
        <v>242</v>
      </c>
      <c r="E117" s="8" t="s">
        <v>243</v>
      </c>
      <c r="F117" s="8" t="s">
        <v>244</v>
      </c>
      <c r="G117" s="8" t="s">
        <v>245</v>
      </c>
    </row>
    <row r="118" spans="1:7" ht="15" customHeight="1">
      <c r="A118" s="10" t="s">
        <v>354</v>
      </c>
      <c r="B118" s="11" t="s">
        <v>355</v>
      </c>
      <c r="C118" s="10" t="s">
        <v>351</v>
      </c>
      <c r="D118" s="10" t="s">
        <v>356</v>
      </c>
      <c r="E118" s="12">
        <v>1</v>
      </c>
      <c r="F118" s="13">
        <v>32</v>
      </c>
      <c r="G118" s="13">
        <v>32</v>
      </c>
    </row>
    <row r="119" spans="1:7" ht="15" customHeight="1">
      <c r="A119" s="7"/>
      <c r="B119" s="7"/>
      <c r="C119" s="7"/>
      <c r="D119" s="7"/>
      <c r="E119" s="109" t="s">
        <v>258</v>
      </c>
      <c r="F119" s="110"/>
      <c r="G119" s="14">
        <v>32</v>
      </c>
    </row>
    <row r="120" spans="1:7" ht="15" customHeight="1">
      <c r="A120" s="7"/>
      <c r="B120" s="7"/>
      <c r="C120" s="7"/>
      <c r="D120" s="7"/>
      <c r="E120" s="111" t="s">
        <v>269</v>
      </c>
      <c r="F120" s="112"/>
      <c r="G120" s="3">
        <v>38.44</v>
      </c>
    </row>
    <row r="121" spans="1:7" ht="15" customHeight="1">
      <c r="A121" s="7"/>
      <c r="B121" s="7"/>
      <c r="C121" s="7"/>
      <c r="D121" s="7"/>
      <c r="E121" s="111" t="s">
        <v>357</v>
      </c>
      <c r="F121" s="112"/>
      <c r="G121" s="3">
        <v>5.77</v>
      </c>
    </row>
    <row r="122" spans="1:7" ht="15" customHeight="1">
      <c r="A122" s="7"/>
      <c r="B122" s="7"/>
      <c r="C122" s="7"/>
      <c r="D122" s="7"/>
      <c r="E122" s="111" t="s">
        <v>271</v>
      </c>
      <c r="F122" s="112"/>
      <c r="G122" s="3">
        <v>44.21</v>
      </c>
    </row>
    <row r="123" spans="1:7" ht="15" customHeight="1">
      <c r="A123" s="7"/>
      <c r="B123" s="7"/>
      <c r="C123" s="7"/>
      <c r="D123" s="7"/>
      <c r="E123" s="111" t="s">
        <v>272</v>
      </c>
      <c r="F123" s="112"/>
      <c r="G123" s="3">
        <v>11.9367</v>
      </c>
    </row>
    <row r="124" spans="1:7" ht="15" customHeight="1">
      <c r="A124" s="7"/>
      <c r="B124" s="7"/>
      <c r="C124" s="7"/>
      <c r="D124" s="7"/>
      <c r="E124" s="111" t="s">
        <v>273</v>
      </c>
      <c r="F124" s="112"/>
      <c r="G124" s="3">
        <v>56.15</v>
      </c>
    </row>
    <row r="125" spans="1:7" ht="9.9499999999999993" customHeight="1">
      <c r="A125" s="7"/>
      <c r="B125" s="7"/>
      <c r="C125" s="113" t="s">
        <v>238</v>
      </c>
      <c r="D125" s="114"/>
      <c r="E125" s="7"/>
      <c r="F125" s="7"/>
      <c r="G125" s="7"/>
    </row>
    <row r="126" spans="1:7" ht="20.100000000000001" customHeight="1">
      <c r="A126" s="115" t="s">
        <v>358</v>
      </c>
      <c r="B126" s="116"/>
      <c r="C126" s="116"/>
      <c r="D126" s="116"/>
      <c r="E126" s="116"/>
      <c r="F126" s="116"/>
      <c r="G126" s="116"/>
    </row>
    <row r="127" spans="1:7" ht="15" customHeight="1">
      <c r="A127" s="107" t="s">
        <v>275</v>
      </c>
      <c r="B127" s="108"/>
      <c r="C127" s="8" t="s">
        <v>241</v>
      </c>
      <c r="D127" s="8" t="s">
        <v>242</v>
      </c>
      <c r="E127" s="8" t="s">
        <v>243</v>
      </c>
      <c r="F127" s="8" t="s">
        <v>244</v>
      </c>
      <c r="G127" s="8" t="s">
        <v>245</v>
      </c>
    </row>
    <row r="128" spans="1:7" ht="15" customHeight="1">
      <c r="A128" s="10" t="s">
        <v>359</v>
      </c>
      <c r="B128" s="11" t="s">
        <v>360</v>
      </c>
      <c r="C128" s="10" t="s">
        <v>361</v>
      </c>
      <c r="D128" s="10" t="s">
        <v>302</v>
      </c>
      <c r="E128" s="12">
        <v>6.6E-3</v>
      </c>
      <c r="F128" s="13">
        <v>4.3375000000000004</v>
      </c>
      <c r="G128" s="13">
        <v>0.03</v>
      </c>
    </row>
    <row r="129" spans="1:7" ht="15" customHeight="1">
      <c r="A129" s="10" t="s">
        <v>362</v>
      </c>
      <c r="B129" s="11" t="s">
        <v>363</v>
      </c>
      <c r="C129" s="10" t="s">
        <v>361</v>
      </c>
      <c r="D129" s="10" t="s">
        <v>302</v>
      </c>
      <c r="E129" s="12">
        <v>6.6E-3</v>
      </c>
      <c r="F129" s="13">
        <v>7.0880999999999998</v>
      </c>
      <c r="G129" s="13">
        <v>0.05</v>
      </c>
    </row>
    <row r="130" spans="1:7" ht="15" customHeight="1">
      <c r="A130" s="7"/>
      <c r="B130" s="7"/>
      <c r="C130" s="7"/>
      <c r="D130" s="7"/>
      <c r="E130" s="109" t="s">
        <v>279</v>
      </c>
      <c r="F130" s="110"/>
      <c r="G130" s="14">
        <v>0.08</v>
      </c>
    </row>
    <row r="131" spans="1:7" ht="15" customHeight="1">
      <c r="A131" s="107" t="s">
        <v>240</v>
      </c>
      <c r="B131" s="108"/>
      <c r="C131" s="8" t="s">
        <v>241</v>
      </c>
      <c r="D131" s="8" t="s">
        <v>242</v>
      </c>
      <c r="E131" s="8" t="s">
        <v>243</v>
      </c>
      <c r="F131" s="8" t="s">
        <v>244</v>
      </c>
      <c r="G131" s="8" t="s">
        <v>245</v>
      </c>
    </row>
    <row r="132" spans="1:7" ht="15" customHeight="1">
      <c r="A132" s="10" t="s">
        <v>364</v>
      </c>
      <c r="B132" s="11" t="s">
        <v>365</v>
      </c>
      <c r="C132" s="10" t="s">
        <v>361</v>
      </c>
      <c r="D132" s="10" t="s">
        <v>316</v>
      </c>
      <c r="E132" s="12">
        <v>1</v>
      </c>
      <c r="F132" s="13">
        <v>2.72</v>
      </c>
      <c r="G132" s="13">
        <v>2.72</v>
      </c>
    </row>
    <row r="133" spans="1:7" ht="15" customHeight="1">
      <c r="A133" s="7"/>
      <c r="B133" s="7"/>
      <c r="C133" s="7"/>
      <c r="D133" s="7"/>
      <c r="E133" s="109" t="s">
        <v>258</v>
      </c>
      <c r="F133" s="110"/>
      <c r="G133" s="14">
        <v>2.72</v>
      </c>
    </row>
    <row r="134" spans="1:7" ht="15" customHeight="1">
      <c r="A134" s="7"/>
      <c r="B134" s="7"/>
      <c r="C134" s="7"/>
      <c r="D134" s="7"/>
      <c r="E134" s="111" t="s">
        <v>269</v>
      </c>
      <c r="F134" s="112"/>
      <c r="G134" s="3">
        <v>2.8</v>
      </c>
    </row>
    <row r="135" spans="1:7" ht="15" customHeight="1">
      <c r="A135" s="7"/>
      <c r="B135" s="7"/>
      <c r="C135" s="7"/>
      <c r="D135" s="7"/>
      <c r="E135" s="111" t="s">
        <v>366</v>
      </c>
      <c r="F135" s="112"/>
      <c r="G135" s="3">
        <v>0.06</v>
      </c>
    </row>
    <row r="136" spans="1:7" ht="15" customHeight="1">
      <c r="A136" s="7"/>
      <c r="B136" s="7"/>
      <c r="C136" s="7"/>
      <c r="D136" s="7"/>
      <c r="E136" s="111" t="s">
        <v>271</v>
      </c>
      <c r="F136" s="112"/>
      <c r="G136" s="3">
        <v>2.86</v>
      </c>
    </row>
    <row r="137" spans="1:7" ht="15" customHeight="1">
      <c r="A137" s="7"/>
      <c r="B137" s="7"/>
      <c r="C137" s="7"/>
      <c r="D137" s="7"/>
      <c r="E137" s="111" t="s">
        <v>272</v>
      </c>
      <c r="F137" s="112"/>
      <c r="G137" s="3">
        <v>0.7722</v>
      </c>
    </row>
    <row r="138" spans="1:7" ht="15" customHeight="1">
      <c r="A138" s="7"/>
      <c r="B138" s="7"/>
      <c r="C138" s="7"/>
      <c r="D138" s="7"/>
      <c r="E138" s="111" t="s">
        <v>273</v>
      </c>
      <c r="F138" s="112"/>
      <c r="G138" s="3">
        <v>3.63</v>
      </c>
    </row>
    <row r="139" spans="1:7" ht="9.9499999999999993" customHeight="1">
      <c r="A139" s="7"/>
      <c r="B139" s="7"/>
      <c r="C139" s="113" t="s">
        <v>238</v>
      </c>
      <c r="D139" s="114"/>
      <c r="E139" s="7"/>
      <c r="F139" s="7"/>
      <c r="G139" s="7"/>
    </row>
    <row r="140" spans="1:7" ht="20.100000000000001" customHeight="1">
      <c r="A140" s="115" t="s">
        <v>367</v>
      </c>
      <c r="B140" s="116"/>
      <c r="C140" s="116"/>
      <c r="D140" s="116"/>
      <c r="E140" s="116"/>
      <c r="F140" s="116"/>
      <c r="G140" s="116"/>
    </row>
    <row r="141" spans="1:7" ht="15" customHeight="1">
      <c r="A141" s="107" t="s">
        <v>275</v>
      </c>
      <c r="B141" s="108"/>
      <c r="C141" s="8" t="s">
        <v>241</v>
      </c>
      <c r="D141" s="8" t="s">
        <v>242</v>
      </c>
      <c r="E141" s="8" t="s">
        <v>243</v>
      </c>
      <c r="F141" s="8" t="s">
        <v>244</v>
      </c>
      <c r="G141" s="8" t="s">
        <v>245</v>
      </c>
    </row>
    <row r="142" spans="1:7" ht="15" customHeight="1">
      <c r="A142" s="10" t="s">
        <v>359</v>
      </c>
      <c r="B142" s="11" t="s">
        <v>360</v>
      </c>
      <c r="C142" s="10" t="s">
        <v>361</v>
      </c>
      <c r="D142" s="10" t="s">
        <v>302</v>
      </c>
      <c r="E142" s="12">
        <v>6.6E-3</v>
      </c>
      <c r="F142" s="13">
        <v>4.3375000000000004</v>
      </c>
      <c r="G142" s="13">
        <v>0.03</v>
      </c>
    </row>
    <row r="143" spans="1:7" ht="15" customHeight="1">
      <c r="A143" s="10" t="s">
        <v>362</v>
      </c>
      <c r="B143" s="11" t="s">
        <v>363</v>
      </c>
      <c r="C143" s="10" t="s">
        <v>361</v>
      </c>
      <c r="D143" s="10" t="s">
        <v>302</v>
      </c>
      <c r="E143" s="12">
        <v>6.6E-3</v>
      </c>
      <c r="F143" s="13">
        <v>7.0880999999999998</v>
      </c>
      <c r="G143" s="13">
        <v>0.05</v>
      </c>
    </row>
    <row r="144" spans="1:7" ht="15" customHeight="1">
      <c r="A144" s="7"/>
      <c r="B144" s="7"/>
      <c r="C144" s="7"/>
      <c r="D144" s="7"/>
      <c r="E144" s="109" t="s">
        <v>279</v>
      </c>
      <c r="F144" s="110"/>
      <c r="G144" s="14">
        <v>0.08</v>
      </c>
    </row>
    <row r="145" spans="1:7" ht="15" customHeight="1">
      <c r="A145" s="107" t="s">
        <v>240</v>
      </c>
      <c r="B145" s="108"/>
      <c r="C145" s="8" t="s">
        <v>241</v>
      </c>
      <c r="D145" s="8" t="s">
        <v>242</v>
      </c>
      <c r="E145" s="8" t="s">
        <v>243</v>
      </c>
      <c r="F145" s="8" t="s">
        <v>244</v>
      </c>
      <c r="G145" s="8" t="s">
        <v>245</v>
      </c>
    </row>
    <row r="146" spans="1:7" ht="15" customHeight="1">
      <c r="A146" s="10" t="s">
        <v>368</v>
      </c>
      <c r="B146" s="11" t="s">
        <v>369</v>
      </c>
      <c r="C146" s="10" t="s">
        <v>361</v>
      </c>
      <c r="D146" s="10" t="s">
        <v>316</v>
      </c>
      <c r="E146" s="12">
        <v>1</v>
      </c>
      <c r="F146" s="13">
        <v>5.99</v>
      </c>
      <c r="G146" s="13">
        <v>5.99</v>
      </c>
    </row>
    <row r="147" spans="1:7" ht="15" customHeight="1">
      <c r="A147" s="7"/>
      <c r="B147" s="7"/>
      <c r="C147" s="7"/>
      <c r="D147" s="7"/>
      <c r="E147" s="109" t="s">
        <v>258</v>
      </c>
      <c r="F147" s="110"/>
      <c r="G147" s="14">
        <v>5.99</v>
      </c>
    </row>
    <row r="148" spans="1:7" ht="15" customHeight="1">
      <c r="A148" s="7"/>
      <c r="B148" s="7"/>
      <c r="C148" s="7"/>
      <c r="D148" s="7"/>
      <c r="E148" s="111" t="s">
        <v>269</v>
      </c>
      <c r="F148" s="112"/>
      <c r="G148" s="3">
        <v>6.07</v>
      </c>
    </row>
    <row r="149" spans="1:7" ht="15" customHeight="1">
      <c r="A149" s="7"/>
      <c r="B149" s="7"/>
      <c r="C149" s="7"/>
      <c r="D149" s="7"/>
      <c r="E149" s="111" t="s">
        <v>366</v>
      </c>
      <c r="F149" s="112"/>
      <c r="G149" s="3">
        <v>0.06</v>
      </c>
    </row>
    <row r="150" spans="1:7" ht="15" customHeight="1">
      <c r="A150" s="7"/>
      <c r="B150" s="7"/>
      <c r="C150" s="7"/>
      <c r="D150" s="7"/>
      <c r="E150" s="111" t="s">
        <v>271</v>
      </c>
      <c r="F150" s="112"/>
      <c r="G150" s="3">
        <v>6.13</v>
      </c>
    </row>
    <row r="151" spans="1:7" ht="15" customHeight="1">
      <c r="A151" s="7"/>
      <c r="B151" s="7"/>
      <c r="C151" s="7"/>
      <c r="D151" s="7"/>
      <c r="E151" s="111" t="s">
        <v>272</v>
      </c>
      <c r="F151" s="112"/>
      <c r="G151" s="3">
        <v>1.6551</v>
      </c>
    </row>
    <row r="152" spans="1:7" ht="15" customHeight="1">
      <c r="A152" s="7"/>
      <c r="B152" s="7"/>
      <c r="C152" s="7"/>
      <c r="D152" s="7"/>
      <c r="E152" s="111" t="s">
        <v>273</v>
      </c>
      <c r="F152" s="112"/>
      <c r="G152" s="3">
        <v>7.79</v>
      </c>
    </row>
    <row r="153" spans="1:7" ht="9.9499999999999993" customHeight="1">
      <c r="A153" s="7"/>
      <c r="B153" s="7"/>
      <c r="C153" s="113" t="s">
        <v>238</v>
      </c>
      <c r="D153" s="114"/>
      <c r="E153" s="7"/>
      <c r="F153" s="7"/>
      <c r="G153" s="7"/>
    </row>
    <row r="154" spans="1:7" ht="20.100000000000001" customHeight="1">
      <c r="A154" s="115" t="s">
        <v>370</v>
      </c>
      <c r="B154" s="116"/>
      <c r="C154" s="116"/>
      <c r="D154" s="116"/>
      <c r="E154" s="116"/>
      <c r="F154" s="116"/>
      <c r="G154" s="116"/>
    </row>
    <row r="155" spans="1:7" ht="15" customHeight="1">
      <c r="A155" s="107" t="s">
        <v>240</v>
      </c>
      <c r="B155" s="108"/>
      <c r="C155" s="8" t="s">
        <v>241</v>
      </c>
      <c r="D155" s="8" t="s">
        <v>242</v>
      </c>
      <c r="E155" s="8" t="s">
        <v>243</v>
      </c>
      <c r="F155" s="8" t="s">
        <v>244</v>
      </c>
      <c r="G155" s="8" t="s">
        <v>245</v>
      </c>
    </row>
    <row r="156" spans="1:7" ht="15" customHeight="1">
      <c r="A156" s="10" t="s">
        <v>371</v>
      </c>
      <c r="B156" s="11" t="s">
        <v>372</v>
      </c>
      <c r="C156" s="10" t="s">
        <v>288</v>
      </c>
      <c r="D156" s="10" t="s">
        <v>316</v>
      </c>
      <c r="E156" s="12">
        <v>1</v>
      </c>
      <c r="F156" s="13">
        <v>12.5</v>
      </c>
      <c r="G156" s="13">
        <v>12.5</v>
      </c>
    </row>
    <row r="157" spans="1:7" ht="15" customHeight="1">
      <c r="A157" s="7"/>
      <c r="B157" s="7"/>
      <c r="C157" s="7"/>
      <c r="D157" s="7"/>
      <c r="E157" s="109" t="s">
        <v>258</v>
      </c>
      <c r="F157" s="110"/>
      <c r="G157" s="14">
        <v>12.5</v>
      </c>
    </row>
    <row r="158" spans="1:7" ht="15" customHeight="1">
      <c r="A158" s="7"/>
      <c r="B158" s="7"/>
      <c r="C158" s="7"/>
      <c r="D158" s="7"/>
      <c r="E158" s="111" t="s">
        <v>269</v>
      </c>
      <c r="F158" s="112"/>
      <c r="G158" s="3">
        <v>12.5</v>
      </c>
    </row>
    <row r="159" spans="1:7" ht="15" customHeight="1">
      <c r="A159" s="7"/>
      <c r="B159" s="7"/>
      <c r="C159" s="7"/>
      <c r="D159" s="7"/>
      <c r="E159" s="111" t="s">
        <v>345</v>
      </c>
      <c r="F159" s="112"/>
      <c r="G159" s="3">
        <v>0</v>
      </c>
    </row>
    <row r="160" spans="1:7" ht="15" customHeight="1">
      <c r="A160" s="7"/>
      <c r="B160" s="7"/>
      <c r="C160" s="7"/>
      <c r="D160" s="7"/>
      <c r="E160" s="111" t="s">
        <v>271</v>
      </c>
      <c r="F160" s="112"/>
      <c r="G160" s="3">
        <v>12.5</v>
      </c>
    </row>
    <row r="161" spans="1:7" ht="15" customHeight="1">
      <c r="A161" s="7"/>
      <c r="B161" s="7"/>
      <c r="C161" s="7"/>
      <c r="D161" s="7"/>
      <c r="E161" s="111" t="s">
        <v>272</v>
      </c>
      <c r="F161" s="112"/>
      <c r="G161" s="3">
        <v>3.375</v>
      </c>
    </row>
    <row r="162" spans="1:7" ht="15" customHeight="1">
      <c r="A162" s="7"/>
      <c r="B162" s="7"/>
      <c r="C162" s="7"/>
      <c r="D162" s="7"/>
      <c r="E162" s="111" t="s">
        <v>273</v>
      </c>
      <c r="F162" s="112"/>
      <c r="G162" s="3">
        <v>15.88</v>
      </c>
    </row>
    <row r="163" spans="1:7" ht="9.9499999999999993" customHeight="1">
      <c r="A163" s="7"/>
      <c r="B163" s="7"/>
      <c r="C163" s="113" t="s">
        <v>238</v>
      </c>
      <c r="D163" s="114"/>
      <c r="E163" s="7"/>
      <c r="F163" s="7"/>
      <c r="G163" s="7"/>
    </row>
    <row r="164" spans="1:7" ht="20.100000000000001" customHeight="1">
      <c r="A164" s="115" t="s">
        <v>373</v>
      </c>
      <c r="B164" s="116"/>
      <c r="C164" s="116"/>
      <c r="D164" s="116"/>
      <c r="E164" s="116"/>
      <c r="F164" s="116"/>
      <c r="G164" s="116"/>
    </row>
    <row r="165" spans="1:7" ht="15" customHeight="1">
      <c r="A165" s="107" t="s">
        <v>374</v>
      </c>
      <c r="B165" s="108"/>
      <c r="C165" s="8" t="s">
        <v>241</v>
      </c>
      <c r="D165" s="8" t="s">
        <v>242</v>
      </c>
      <c r="E165" s="8" t="s">
        <v>243</v>
      </c>
      <c r="F165" s="8" t="s">
        <v>244</v>
      </c>
      <c r="G165" s="8" t="s">
        <v>245</v>
      </c>
    </row>
    <row r="166" spans="1:7" ht="27.95" customHeight="1">
      <c r="A166" s="10" t="s">
        <v>375</v>
      </c>
      <c r="B166" s="11" t="s">
        <v>376</v>
      </c>
      <c r="C166" s="10" t="s">
        <v>377</v>
      </c>
      <c r="D166" s="10" t="s">
        <v>378</v>
      </c>
      <c r="E166" s="12">
        <v>1</v>
      </c>
      <c r="F166" s="13">
        <v>3.78</v>
      </c>
      <c r="G166" s="13">
        <v>0.11</v>
      </c>
    </row>
    <row r="167" spans="1:7" ht="15" customHeight="1">
      <c r="A167" s="7"/>
      <c r="B167" s="7"/>
      <c r="C167" s="7"/>
      <c r="D167" s="7"/>
      <c r="E167" s="109" t="s">
        <v>379</v>
      </c>
      <c r="F167" s="110"/>
      <c r="G167" s="14">
        <v>0.11</v>
      </c>
    </row>
    <row r="168" spans="1:7" ht="15" customHeight="1">
      <c r="A168" s="107" t="s">
        <v>275</v>
      </c>
      <c r="B168" s="108"/>
      <c r="C168" s="8" t="s">
        <v>241</v>
      </c>
      <c r="D168" s="8" t="s">
        <v>242</v>
      </c>
      <c r="E168" s="8" t="s">
        <v>243</v>
      </c>
      <c r="F168" s="8" t="s">
        <v>244</v>
      </c>
      <c r="G168" s="8" t="s">
        <v>245</v>
      </c>
    </row>
    <row r="169" spans="1:7" ht="15" customHeight="1">
      <c r="A169" s="10" t="s">
        <v>380</v>
      </c>
      <c r="B169" s="11" t="s">
        <v>381</v>
      </c>
      <c r="C169" s="10" t="s">
        <v>377</v>
      </c>
      <c r="D169" s="10" t="s">
        <v>302</v>
      </c>
      <c r="E169" s="12">
        <v>0.3</v>
      </c>
      <c r="F169" s="13">
        <v>5.3475999999999999</v>
      </c>
      <c r="G169" s="13">
        <v>1.6</v>
      </c>
    </row>
    <row r="170" spans="1:7" ht="15" customHeight="1">
      <c r="A170" s="7"/>
      <c r="B170" s="7"/>
      <c r="C170" s="7"/>
      <c r="D170" s="7"/>
      <c r="E170" s="109" t="s">
        <v>279</v>
      </c>
      <c r="F170" s="110"/>
      <c r="G170" s="14">
        <v>1.6</v>
      </c>
    </row>
    <row r="171" spans="1:7" ht="15" customHeight="1">
      <c r="A171" s="107" t="s">
        <v>240</v>
      </c>
      <c r="B171" s="108"/>
      <c r="C171" s="8" t="s">
        <v>241</v>
      </c>
      <c r="D171" s="8" t="s">
        <v>242</v>
      </c>
      <c r="E171" s="8" t="s">
        <v>243</v>
      </c>
      <c r="F171" s="8" t="s">
        <v>244</v>
      </c>
      <c r="G171" s="8" t="s">
        <v>245</v>
      </c>
    </row>
    <row r="172" spans="1:7" ht="20.100000000000001" customHeight="1">
      <c r="A172" s="10" t="s">
        <v>382</v>
      </c>
      <c r="B172" s="11" t="s">
        <v>383</v>
      </c>
      <c r="C172" s="10" t="s">
        <v>377</v>
      </c>
      <c r="D172" s="10" t="s">
        <v>316</v>
      </c>
      <c r="E172" s="12">
        <v>1</v>
      </c>
      <c r="F172" s="13">
        <v>7.43</v>
      </c>
      <c r="G172" s="13">
        <v>7.43</v>
      </c>
    </row>
    <row r="173" spans="1:7" ht="15" customHeight="1">
      <c r="A173" s="7"/>
      <c r="B173" s="7"/>
      <c r="C173" s="7"/>
      <c r="D173" s="7"/>
      <c r="E173" s="109" t="s">
        <v>258</v>
      </c>
      <c r="F173" s="110"/>
      <c r="G173" s="14">
        <v>7.43</v>
      </c>
    </row>
    <row r="174" spans="1:7" ht="15" customHeight="1">
      <c r="A174" s="7"/>
      <c r="B174" s="7"/>
      <c r="C174" s="7"/>
      <c r="D174" s="7"/>
      <c r="E174" s="111" t="s">
        <v>269</v>
      </c>
      <c r="F174" s="112"/>
      <c r="G174" s="3">
        <v>9.08</v>
      </c>
    </row>
    <row r="175" spans="1:7" ht="15" customHeight="1">
      <c r="A175" s="7"/>
      <c r="B175" s="7"/>
      <c r="C175" s="7"/>
      <c r="D175" s="7"/>
      <c r="E175" s="111" t="s">
        <v>384</v>
      </c>
      <c r="F175" s="112"/>
      <c r="G175" s="3">
        <v>2.02</v>
      </c>
    </row>
    <row r="176" spans="1:7" ht="15" customHeight="1">
      <c r="A176" s="7"/>
      <c r="B176" s="7"/>
      <c r="C176" s="7"/>
      <c r="D176" s="7"/>
      <c r="E176" s="111" t="s">
        <v>271</v>
      </c>
      <c r="F176" s="112"/>
      <c r="G176" s="3">
        <v>11.1</v>
      </c>
    </row>
    <row r="177" spans="1:7" ht="15" customHeight="1">
      <c r="A177" s="7"/>
      <c r="B177" s="7"/>
      <c r="C177" s="7"/>
      <c r="D177" s="7"/>
      <c r="E177" s="111" t="s">
        <v>272</v>
      </c>
      <c r="F177" s="112"/>
      <c r="G177" s="3">
        <v>2.9969999999999999</v>
      </c>
    </row>
    <row r="178" spans="1:7" ht="15" customHeight="1">
      <c r="A178" s="7"/>
      <c r="B178" s="7"/>
      <c r="C178" s="7"/>
      <c r="D178" s="7"/>
      <c r="E178" s="111" t="s">
        <v>273</v>
      </c>
      <c r="F178" s="112"/>
      <c r="G178" s="3">
        <v>14.1</v>
      </c>
    </row>
    <row r="179" spans="1:7" ht="9.9499999999999993" customHeight="1">
      <c r="A179" s="7"/>
      <c r="B179" s="7"/>
      <c r="C179" s="113" t="s">
        <v>238</v>
      </c>
      <c r="D179" s="114"/>
      <c r="E179" s="7"/>
      <c r="F179" s="7"/>
      <c r="G179" s="7"/>
    </row>
    <row r="180" spans="1:7" ht="20.100000000000001" customHeight="1">
      <c r="A180" s="115" t="s">
        <v>385</v>
      </c>
      <c r="B180" s="116"/>
      <c r="C180" s="116"/>
      <c r="D180" s="116"/>
      <c r="E180" s="116"/>
      <c r="F180" s="116"/>
      <c r="G180" s="116"/>
    </row>
    <row r="181" spans="1:7" ht="15" customHeight="1">
      <c r="A181" s="107" t="s">
        <v>275</v>
      </c>
      <c r="B181" s="108"/>
      <c r="C181" s="8" t="s">
        <v>241</v>
      </c>
      <c r="D181" s="8" t="s">
        <v>242</v>
      </c>
      <c r="E181" s="8" t="s">
        <v>243</v>
      </c>
      <c r="F181" s="8" t="s">
        <v>244</v>
      </c>
      <c r="G181" s="8" t="s">
        <v>245</v>
      </c>
    </row>
    <row r="182" spans="1:7" ht="15" customHeight="1">
      <c r="A182" s="10" t="s">
        <v>362</v>
      </c>
      <c r="B182" s="11" t="s">
        <v>363</v>
      </c>
      <c r="C182" s="10" t="s">
        <v>361</v>
      </c>
      <c r="D182" s="10" t="s">
        <v>302</v>
      </c>
      <c r="E182" s="12">
        <v>0.46</v>
      </c>
      <c r="F182" s="13">
        <v>7.0880999999999998</v>
      </c>
      <c r="G182" s="13">
        <v>3.26</v>
      </c>
    </row>
    <row r="183" spans="1:7" ht="15" customHeight="1">
      <c r="A183" s="10" t="s">
        <v>359</v>
      </c>
      <c r="B183" s="11" t="s">
        <v>360</v>
      </c>
      <c r="C183" s="10" t="s">
        <v>361</v>
      </c>
      <c r="D183" s="10" t="s">
        <v>302</v>
      </c>
      <c r="E183" s="12">
        <v>0.46</v>
      </c>
      <c r="F183" s="13">
        <v>4.3375000000000004</v>
      </c>
      <c r="G183" s="13">
        <v>2</v>
      </c>
    </row>
    <row r="184" spans="1:7" ht="15" customHeight="1">
      <c r="A184" s="7"/>
      <c r="B184" s="7"/>
      <c r="C184" s="7"/>
      <c r="D184" s="7"/>
      <c r="E184" s="109" t="s">
        <v>279</v>
      </c>
      <c r="F184" s="110"/>
      <c r="G184" s="14">
        <v>5.26</v>
      </c>
    </row>
    <row r="185" spans="1:7" ht="15" customHeight="1">
      <c r="A185" s="107" t="s">
        <v>240</v>
      </c>
      <c r="B185" s="108"/>
      <c r="C185" s="8" t="s">
        <v>241</v>
      </c>
      <c r="D185" s="8" t="s">
        <v>242</v>
      </c>
      <c r="E185" s="8" t="s">
        <v>243</v>
      </c>
      <c r="F185" s="8" t="s">
        <v>244</v>
      </c>
      <c r="G185" s="8" t="s">
        <v>245</v>
      </c>
    </row>
    <row r="186" spans="1:7" ht="15" customHeight="1">
      <c r="A186" s="10" t="s">
        <v>386</v>
      </c>
      <c r="B186" s="11" t="s">
        <v>387</v>
      </c>
      <c r="C186" s="10" t="s">
        <v>361</v>
      </c>
      <c r="D186" s="10" t="s">
        <v>316</v>
      </c>
      <c r="E186" s="12">
        <v>1</v>
      </c>
      <c r="F186" s="13">
        <v>168</v>
      </c>
      <c r="G186" s="13">
        <v>168</v>
      </c>
    </row>
    <row r="187" spans="1:7" ht="15" customHeight="1">
      <c r="A187" s="7"/>
      <c r="B187" s="7"/>
      <c r="C187" s="7"/>
      <c r="D187" s="7"/>
      <c r="E187" s="109" t="s">
        <v>258</v>
      </c>
      <c r="F187" s="110"/>
      <c r="G187" s="14">
        <v>168</v>
      </c>
    </row>
    <row r="188" spans="1:7" ht="15" customHeight="1">
      <c r="A188" s="7"/>
      <c r="B188" s="7"/>
      <c r="C188" s="7"/>
      <c r="D188" s="7"/>
      <c r="E188" s="111" t="s">
        <v>269</v>
      </c>
      <c r="F188" s="112"/>
      <c r="G188" s="3">
        <v>173.26</v>
      </c>
    </row>
    <row r="189" spans="1:7" ht="15" customHeight="1">
      <c r="A189" s="7"/>
      <c r="B189" s="7"/>
      <c r="C189" s="7"/>
      <c r="D189" s="7"/>
      <c r="E189" s="111" t="s">
        <v>366</v>
      </c>
      <c r="F189" s="112"/>
      <c r="G189" s="3">
        <v>4.67</v>
      </c>
    </row>
    <row r="190" spans="1:7" ht="15" customHeight="1">
      <c r="A190" s="7"/>
      <c r="B190" s="7"/>
      <c r="C190" s="7"/>
      <c r="D190" s="7"/>
      <c r="E190" s="111" t="s">
        <v>271</v>
      </c>
      <c r="F190" s="112"/>
      <c r="G190" s="3">
        <v>177.93</v>
      </c>
    </row>
    <row r="191" spans="1:7" ht="15" customHeight="1">
      <c r="A191" s="7"/>
      <c r="B191" s="7"/>
      <c r="C191" s="7"/>
      <c r="D191" s="7"/>
      <c r="E191" s="111" t="s">
        <v>272</v>
      </c>
      <c r="F191" s="112"/>
      <c r="G191" s="3">
        <v>48.0411</v>
      </c>
    </row>
    <row r="192" spans="1:7" ht="15" customHeight="1">
      <c r="A192" s="7"/>
      <c r="B192" s="7"/>
      <c r="C192" s="7"/>
      <c r="D192" s="7"/>
      <c r="E192" s="111" t="s">
        <v>273</v>
      </c>
      <c r="F192" s="112"/>
      <c r="G192" s="3">
        <v>225.97</v>
      </c>
    </row>
    <row r="193" spans="1:7" ht="9.9499999999999993" customHeight="1">
      <c r="A193" s="7"/>
      <c r="B193" s="7"/>
      <c r="C193" s="113" t="s">
        <v>238</v>
      </c>
      <c r="D193" s="114"/>
      <c r="E193" s="7"/>
      <c r="F193" s="7"/>
      <c r="G193" s="7"/>
    </row>
    <row r="194" spans="1:7" ht="20.100000000000001" customHeight="1">
      <c r="A194" s="115" t="s">
        <v>388</v>
      </c>
      <c r="B194" s="116"/>
      <c r="C194" s="116"/>
      <c r="D194" s="116"/>
      <c r="E194" s="116"/>
      <c r="F194" s="116"/>
      <c r="G194" s="116"/>
    </row>
    <row r="195" spans="1:7" ht="15" customHeight="1">
      <c r="A195" s="107" t="s">
        <v>240</v>
      </c>
      <c r="B195" s="108"/>
      <c r="C195" s="8" t="s">
        <v>241</v>
      </c>
      <c r="D195" s="8" t="s">
        <v>242</v>
      </c>
      <c r="E195" s="8" t="s">
        <v>243</v>
      </c>
      <c r="F195" s="8" t="s">
        <v>244</v>
      </c>
      <c r="G195" s="8" t="s">
        <v>245</v>
      </c>
    </row>
    <row r="196" spans="1:7" ht="15" customHeight="1">
      <c r="A196" s="10" t="s">
        <v>389</v>
      </c>
      <c r="B196" s="11" t="s">
        <v>390</v>
      </c>
      <c r="C196" s="10" t="s">
        <v>288</v>
      </c>
      <c r="D196" s="10" t="s">
        <v>289</v>
      </c>
      <c r="E196" s="12">
        <v>1</v>
      </c>
      <c r="F196" s="13">
        <v>7.7</v>
      </c>
      <c r="G196" s="13">
        <v>7.7</v>
      </c>
    </row>
    <row r="197" spans="1:7" ht="15" customHeight="1">
      <c r="A197" s="7"/>
      <c r="B197" s="7"/>
      <c r="C197" s="7"/>
      <c r="D197" s="7"/>
      <c r="E197" s="109" t="s">
        <v>258</v>
      </c>
      <c r="F197" s="110"/>
      <c r="G197" s="14">
        <v>7.7</v>
      </c>
    </row>
    <row r="198" spans="1:7" ht="15" customHeight="1">
      <c r="A198" s="7"/>
      <c r="B198" s="7"/>
      <c r="C198" s="7"/>
      <c r="D198" s="7"/>
      <c r="E198" s="111" t="s">
        <v>269</v>
      </c>
      <c r="F198" s="112"/>
      <c r="G198" s="3">
        <v>7.7</v>
      </c>
    </row>
    <row r="199" spans="1:7" ht="15" customHeight="1">
      <c r="A199" s="7"/>
      <c r="B199" s="7"/>
      <c r="C199" s="7"/>
      <c r="D199" s="7"/>
      <c r="E199" s="111" t="s">
        <v>345</v>
      </c>
      <c r="F199" s="112"/>
      <c r="G199" s="3">
        <v>0</v>
      </c>
    </row>
    <row r="200" spans="1:7" ht="15" customHeight="1">
      <c r="A200" s="7"/>
      <c r="B200" s="7"/>
      <c r="C200" s="7"/>
      <c r="D200" s="7"/>
      <c r="E200" s="111" t="s">
        <v>271</v>
      </c>
      <c r="F200" s="112"/>
      <c r="G200" s="3">
        <v>7.7</v>
      </c>
    </row>
    <row r="201" spans="1:7" ht="15" customHeight="1">
      <c r="A201" s="7"/>
      <c r="B201" s="7"/>
      <c r="C201" s="7"/>
      <c r="D201" s="7"/>
      <c r="E201" s="111" t="s">
        <v>272</v>
      </c>
      <c r="F201" s="112"/>
      <c r="G201" s="3">
        <v>2.0790000000000002</v>
      </c>
    </row>
    <row r="202" spans="1:7" ht="15" customHeight="1">
      <c r="A202" s="7"/>
      <c r="B202" s="7"/>
      <c r="C202" s="7"/>
      <c r="D202" s="7"/>
      <c r="E202" s="111" t="s">
        <v>273</v>
      </c>
      <c r="F202" s="112"/>
      <c r="G202" s="3">
        <v>9.7799999999999994</v>
      </c>
    </row>
    <row r="203" spans="1:7" ht="9.9499999999999993" customHeight="1">
      <c r="A203" s="7"/>
      <c r="B203" s="7"/>
      <c r="C203" s="113" t="s">
        <v>238</v>
      </c>
      <c r="D203" s="114"/>
      <c r="E203" s="7"/>
      <c r="F203" s="7"/>
      <c r="G203" s="7"/>
    </row>
    <row r="204" spans="1:7" ht="20.100000000000001" customHeight="1">
      <c r="A204" s="115" t="s">
        <v>391</v>
      </c>
      <c r="B204" s="116"/>
      <c r="C204" s="116"/>
      <c r="D204" s="116"/>
      <c r="E204" s="116"/>
      <c r="F204" s="116"/>
      <c r="G204" s="116"/>
    </row>
    <row r="205" spans="1:7" ht="15" customHeight="1">
      <c r="A205" s="107" t="s">
        <v>275</v>
      </c>
      <c r="B205" s="108"/>
      <c r="C205" s="8" t="s">
        <v>241</v>
      </c>
      <c r="D205" s="8" t="s">
        <v>242</v>
      </c>
      <c r="E205" s="8" t="s">
        <v>243</v>
      </c>
      <c r="F205" s="8" t="s">
        <v>244</v>
      </c>
      <c r="G205" s="8" t="s">
        <v>245</v>
      </c>
    </row>
    <row r="206" spans="1:7" ht="15" customHeight="1">
      <c r="A206" s="10" t="s">
        <v>392</v>
      </c>
      <c r="B206" s="11" t="s">
        <v>327</v>
      </c>
      <c r="C206" s="10" t="s">
        <v>288</v>
      </c>
      <c r="D206" s="10" t="s">
        <v>302</v>
      </c>
      <c r="E206" s="12">
        <v>0.15</v>
      </c>
      <c r="F206" s="13">
        <v>6.4108000000000001</v>
      </c>
      <c r="G206" s="13">
        <v>0.96</v>
      </c>
    </row>
    <row r="207" spans="1:7" ht="15" customHeight="1">
      <c r="A207" s="7"/>
      <c r="B207" s="7"/>
      <c r="C207" s="7"/>
      <c r="D207" s="7"/>
      <c r="E207" s="109" t="s">
        <v>279</v>
      </c>
      <c r="F207" s="110"/>
      <c r="G207" s="14">
        <v>0.96</v>
      </c>
    </row>
    <row r="208" spans="1:7" ht="15" customHeight="1">
      <c r="A208" s="107" t="s">
        <v>240</v>
      </c>
      <c r="B208" s="108"/>
      <c r="C208" s="8" t="s">
        <v>241</v>
      </c>
      <c r="D208" s="8" t="s">
        <v>242</v>
      </c>
      <c r="E208" s="8" t="s">
        <v>243</v>
      </c>
      <c r="F208" s="8" t="s">
        <v>244</v>
      </c>
      <c r="G208" s="8" t="s">
        <v>245</v>
      </c>
    </row>
    <row r="209" spans="1:7" ht="15" customHeight="1">
      <c r="A209" s="10" t="s">
        <v>393</v>
      </c>
      <c r="B209" s="11" t="s">
        <v>394</v>
      </c>
      <c r="C209" s="10" t="s">
        <v>288</v>
      </c>
      <c r="D209" s="10" t="s">
        <v>316</v>
      </c>
      <c r="E209" s="12">
        <v>1</v>
      </c>
      <c r="F209" s="13">
        <v>17.82</v>
      </c>
      <c r="G209" s="13">
        <v>17.82</v>
      </c>
    </row>
    <row r="210" spans="1:7" ht="15" customHeight="1">
      <c r="A210" s="7"/>
      <c r="B210" s="7"/>
      <c r="C210" s="7"/>
      <c r="D210" s="7"/>
      <c r="E210" s="109" t="s">
        <v>258</v>
      </c>
      <c r="F210" s="110"/>
      <c r="G210" s="14">
        <v>17.82</v>
      </c>
    </row>
    <row r="211" spans="1:7" ht="15" customHeight="1">
      <c r="A211" s="107" t="s">
        <v>259</v>
      </c>
      <c r="B211" s="108"/>
      <c r="C211" s="8" t="s">
        <v>241</v>
      </c>
      <c r="D211" s="8" t="s">
        <v>242</v>
      </c>
      <c r="E211" s="8" t="s">
        <v>243</v>
      </c>
      <c r="F211" s="8" t="s">
        <v>244</v>
      </c>
      <c r="G211" s="8" t="s">
        <v>245</v>
      </c>
    </row>
    <row r="212" spans="1:7" ht="15" customHeight="1">
      <c r="A212" s="10" t="s">
        <v>395</v>
      </c>
      <c r="B212" s="11" t="s">
        <v>396</v>
      </c>
      <c r="C212" s="10" t="s">
        <v>288</v>
      </c>
      <c r="D212" s="10" t="s">
        <v>302</v>
      </c>
      <c r="E212" s="12">
        <v>0.15</v>
      </c>
      <c r="F212" s="13">
        <v>2.81</v>
      </c>
      <c r="G212" s="13">
        <v>0.42</v>
      </c>
    </row>
    <row r="213" spans="1:7" ht="15" customHeight="1">
      <c r="A213" s="7"/>
      <c r="B213" s="7"/>
      <c r="C213" s="7"/>
      <c r="D213" s="7"/>
      <c r="E213" s="109" t="s">
        <v>268</v>
      </c>
      <c r="F213" s="110"/>
      <c r="G213" s="14">
        <v>0.42</v>
      </c>
    </row>
    <row r="214" spans="1:7" ht="15" customHeight="1">
      <c r="A214" s="7"/>
      <c r="B214" s="7"/>
      <c r="C214" s="7"/>
      <c r="D214" s="7"/>
      <c r="E214" s="111" t="s">
        <v>269</v>
      </c>
      <c r="F214" s="112"/>
      <c r="G214" s="3">
        <v>19.2</v>
      </c>
    </row>
    <row r="215" spans="1:7" ht="15" customHeight="1">
      <c r="A215" s="7"/>
      <c r="B215" s="7"/>
      <c r="C215" s="7"/>
      <c r="D215" s="7"/>
      <c r="E215" s="111" t="s">
        <v>317</v>
      </c>
      <c r="F215" s="112"/>
      <c r="G215" s="3">
        <v>1.1100000000000001</v>
      </c>
    </row>
    <row r="216" spans="1:7" ht="15" customHeight="1">
      <c r="A216" s="7"/>
      <c r="B216" s="7"/>
      <c r="C216" s="7"/>
      <c r="D216" s="7"/>
      <c r="E216" s="111" t="s">
        <v>271</v>
      </c>
      <c r="F216" s="112"/>
      <c r="G216" s="3">
        <v>20.309999999999999</v>
      </c>
    </row>
    <row r="217" spans="1:7" ht="15" customHeight="1">
      <c r="A217" s="7"/>
      <c r="B217" s="7"/>
      <c r="C217" s="7"/>
      <c r="D217" s="7"/>
      <c r="E217" s="111" t="s">
        <v>272</v>
      </c>
      <c r="F217" s="112"/>
      <c r="G217" s="3">
        <v>5.4836999999999998</v>
      </c>
    </row>
    <row r="218" spans="1:7" ht="15" customHeight="1">
      <c r="A218" s="7"/>
      <c r="B218" s="7"/>
      <c r="C218" s="7"/>
      <c r="D218" s="7"/>
      <c r="E218" s="111" t="s">
        <v>273</v>
      </c>
      <c r="F218" s="112"/>
      <c r="G218" s="3">
        <v>25.79</v>
      </c>
    </row>
    <row r="219" spans="1:7" ht="9.9499999999999993" customHeight="1">
      <c r="A219" s="7"/>
      <c r="B219" s="7"/>
      <c r="C219" s="113" t="s">
        <v>238</v>
      </c>
      <c r="D219" s="114"/>
      <c r="E219" s="7"/>
      <c r="F219" s="7"/>
      <c r="G219" s="7"/>
    </row>
    <row r="220" spans="1:7" ht="20.100000000000001" customHeight="1">
      <c r="A220" s="115" t="s">
        <v>397</v>
      </c>
      <c r="B220" s="116"/>
      <c r="C220" s="116"/>
      <c r="D220" s="116"/>
      <c r="E220" s="116"/>
      <c r="F220" s="116"/>
      <c r="G220" s="116"/>
    </row>
    <row r="221" spans="1:7" ht="9.9499999999999993" customHeight="1">
      <c r="A221" s="117"/>
      <c r="B221" s="117"/>
      <c r="C221" s="117"/>
      <c r="D221" s="117"/>
      <c r="E221" s="117"/>
      <c r="F221" s="117"/>
      <c r="G221" s="117"/>
    </row>
    <row r="222" spans="1:7" ht="15" customHeight="1">
      <c r="A222" s="7"/>
      <c r="B222" s="7"/>
      <c r="C222" s="7"/>
      <c r="D222" s="7"/>
      <c r="E222" s="111" t="s">
        <v>269</v>
      </c>
      <c r="F222" s="112"/>
      <c r="G222" s="3">
        <v>17.440000000000001</v>
      </c>
    </row>
    <row r="223" spans="1:7" ht="15" customHeight="1">
      <c r="A223" s="7"/>
      <c r="B223" s="7"/>
      <c r="C223" s="7"/>
      <c r="D223" s="7"/>
      <c r="E223" s="111" t="s">
        <v>345</v>
      </c>
      <c r="F223" s="112"/>
      <c r="G223" s="3">
        <v>0</v>
      </c>
    </row>
    <row r="224" spans="1:7" ht="15" customHeight="1">
      <c r="A224" s="7"/>
      <c r="B224" s="7"/>
      <c r="C224" s="7"/>
      <c r="D224" s="7"/>
      <c r="E224" s="111" t="s">
        <v>271</v>
      </c>
      <c r="F224" s="112"/>
      <c r="G224" s="3">
        <v>17.440000000000001</v>
      </c>
    </row>
    <row r="225" spans="1:7" ht="15" customHeight="1">
      <c r="A225" s="7"/>
      <c r="B225" s="7"/>
      <c r="C225" s="7"/>
      <c r="D225" s="7"/>
      <c r="E225" s="111" t="s">
        <v>272</v>
      </c>
      <c r="F225" s="112"/>
      <c r="G225" s="3">
        <v>4.7088000000000001</v>
      </c>
    </row>
    <row r="226" spans="1:7" ht="15" customHeight="1">
      <c r="A226" s="7"/>
      <c r="B226" s="7"/>
      <c r="C226" s="7"/>
      <c r="D226" s="7"/>
      <c r="E226" s="111" t="s">
        <v>273</v>
      </c>
      <c r="F226" s="112"/>
      <c r="G226" s="3">
        <v>22.15</v>
      </c>
    </row>
    <row r="227" spans="1:7" ht="9.9499999999999993" customHeight="1">
      <c r="A227" s="7"/>
      <c r="B227" s="7"/>
      <c r="C227" s="113" t="s">
        <v>238</v>
      </c>
      <c r="D227" s="114"/>
      <c r="E227" s="7"/>
      <c r="F227" s="7"/>
      <c r="G227" s="7"/>
    </row>
    <row r="228" spans="1:7" ht="20.100000000000001" customHeight="1">
      <c r="A228" s="115" t="s">
        <v>398</v>
      </c>
      <c r="B228" s="116"/>
      <c r="C228" s="116"/>
      <c r="D228" s="116"/>
      <c r="E228" s="116"/>
      <c r="F228" s="116"/>
      <c r="G228" s="116"/>
    </row>
    <row r="229" spans="1:7" ht="15" customHeight="1">
      <c r="A229" s="107" t="s">
        <v>240</v>
      </c>
      <c r="B229" s="108"/>
      <c r="C229" s="8" t="s">
        <v>241</v>
      </c>
      <c r="D229" s="8" t="s">
        <v>242</v>
      </c>
      <c r="E229" s="8" t="s">
        <v>243</v>
      </c>
      <c r="F229" s="8" t="s">
        <v>244</v>
      </c>
      <c r="G229" s="8" t="s">
        <v>245</v>
      </c>
    </row>
    <row r="230" spans="1:7" ht="15" customHeight="1">
      <c r="A230" s="10" t="s">
        <v>399</v>
      </c>
      <c r="B230" s="11" t="s">
        <v>400</v>
      </c>
      <c r="C230" s="10" t="s">
        <v>288</v>
      </c>
      <c r="D230" s="10" t="s">
        <v>316</v>
      </c>
      <c r="E230" s="12">
        <v>1</v>
      </c>
      <c r="F230" s="13">
        <v>5.5</v>
      </c>
      <c r="G230" s="13">
        <v>5.5</v>
      </c>
    </row>
    <row r="231" spans="1:7" ht="15" customHeight="1">
      <c r="A231" s="7"/>
      <c r="B231" s="7"/>
      <c r="C231" s="7"/>
      <c r="D231" s="7"/>
      <c r="E231" s="109" t="s">
        <v>258</v>
      </c>
      <c r="F231" s="110"/>
      <c r="G231" s="14">
        <v>5.5</v>
      </c>
    </row>
    <row r="232" spans="1:7" ht="15" customHeight="1">
      <c r="A232" s="7"/>
      <c r="B232" s="7"/>
      <c r="C232" s="7"/>
      <c r="D232" s="7"/>
      <c r="E232" s="111" t="s">
        <v>269</v>
      </c>
      <c r="F232" s="112"/>
      <c r="G232" s="3">
        <v>5.5</v>
      </c>
    </row>
    <row r="233" spans="1:7" ht="15" customHeight="1">
      <c r="A233" s="7"/>
      <c r="B233" s="7"/>
      <c r="C233" s="7"/>
      <c r="D233" s="7"/>
      <c r="E233" s="111" t="s">
        <v>345</v>
      </c>
      <c r="F233" s="112"/>
      <c r="G233" s="3">
        <v>0</v>
      </c>
    </row>
    <row r="234" spans="1:7" ht="15" customHeight="1">
      <c r="A234" s="7"/>
      <c r="B234" s="7"/>
      <c r="C234" s="7"/>
      <c r="D234" s="7"/>
      <c r="E234" s="111" t="s">
        <v>271</v>
      </c>
      <c r="F234" s="112"/>
      <c r="G234" s="3">
        <v>5.5</v>
      </c>
    </row>
    <row r="235" spans="1:7" ht="15" customHeight="1">
      <c r="A235" s="7"/>
      <c r="B235" s="7"/>
      <c r="C235" s="7"/>
      <c r="D235" s="7"/>
      <c r="E235" s="111" t="s">
        <v>272</v>
      </c>
      <c r="F235" s="112"/>
      <c r="G235" s="3">
        <v>1.4850000000000001</v>
      </c>
    </row>
    <row r="236" spans="1:7" ht="15" customHeight="1">
      <c r="A236" s="7"/>
      <c r="B236" s="7"/>
      <c r="C236" s="7"/>
      <c r="D236" s="7"/>
      <c r="E236" s="111" t="s">
        <v>273</v>
      </c>
      <c r="F236" s="112"/>
      <c r="G236" s="3">
        <v>6.99</v>
      </c>
    </row>
    <row r="237" spans="1:7" ht="9.9499999999999993" customHeight="1">
      <c r="A237" s="7"/>
      <c r="B237" s="7"/>
      <c r="C237" s="113" t="s">
        <v>238</v>
      </c>
      <c r="D237" s="114"/>
      <c r="E237" s="7"/>
      <c r="F237" s="7"/>
      <c r="G237" s="7"/>
    </row>
    <row r="238" spans="1:7" ht="20.100000000000001" customHeight="1">
      <c r="A238" s="115" t="s">
        <v>401</v>
      </c>
      <c r="B238" s="116"/>
      <c r="C238" s="116"/>
      <c r="D238" s="116"/>
      <c r="E238" s="116"/>
      <c r="F238" s="116"/>
      <c r="G238" s="116"/>
    </row>
    <row r="239" spans="1:7" ht="9.9499999999999993" customHeight="1">
      <c r="A239" s="117"/>
      <c r="B239" s="117"/>
      <c r="C239" s="117"/>
      <c r="D239" s="117"/>
      <c r="E239" s="117"/>
      <c r="F239" s="117"/>
      <c r="G239" s="117"/>
    </row>
    <row r="240" spans="1:7" ht="15" customHeight="1">
      <c r="A240" s="7"/>
      <c r="B240" s="7"/>
      <c r="C240" s="7"/>
      <c r="D240" s="7"/>
      <c r="E240" s="111" t="s">
        <v>269</v>
      </c>
      <c r="F240" s="112"/>
      <c r="G240" s="3">
        <v>30.09</v>
      </c>
    </row>
    <row r="241" spans="1:7" ht="15" customHeight="1">
      <c r="A241" s="7"/>
      <c r="B241" s="7"/>
      <c r="C241" s="7"/>
      <c r="D241" s="7"/>
      <c r="E241" s="111" t="s">
        <v>345</v>
      </c>
      <c r="F241" s="112"/>
      <c r="G241" s="3">
        <v>0</v>
      </c>
    </row>
    <row r="242" spans="1:7" ht="15" customHeight="1">
      <c r="A242" s="7"/>
      <c r="B242" s="7"/>
      <c r="C242" s="7"/>
      <c r="D242" s="7"/>
      <c r="E242" s="111" t="s">
        <v>271</v>
      </c>
      <c r="F242" s="112"/>
      <c r="G242" s="3">
        <v>30.09</v>
      </c>
    </row>
    <row r="243" spans="1:7" ht="15" customHeight="1">
      <c r="A243" s="7"/>
      <c r="B243" s="7"/>
      <c r="C243" s="7"/>
      <c r="D243" s="7"/>
      <c r="E243" s="111" t="s">
        <v>272</v>
      </c>
      <c r="F243" s="112"/>
      <c r="G243" s="3">
        <v>8.1242999999999999</v>
      </c>
    </row>
    <row r="244" spans="1:7" ht="15" customHeight="1">
      <c r="A244" s="7"/>
      <c r="B244" s="7"/>
      <c r="C244" s="7"/>
      <c r="D244" s="7"/>
      <c r="E244" s="111" t="s">
        <v>273</v>
      </c>
      <c r="F244" s="112"/>
      <c r="G244" s="3">
        <v>38.21</v>
      </c>
    </row>
    <row r="245" spans="1:7" ht="9.9499999999999993" customHeight="1">
      <c r="A245" s="7"/>
      <c r="B245" s="7"/>
      <c r="C245" s="113" t="s">
        <v>238</v>
      </c>
      <c r="D245" s="114"/>
      <c r="E245" s="7"/>
      <c r="F245" s="7"/>
      <c r="G245" s="7"/>
    </row>
    <row r="246" spans="1:7" ht="20.100000000000001" customHeight="1">
      <c r="A246" s="115" t="s">
        <v>402</v>
      </c>
      <c r="B246" s="116"/>
      <c r="C246" s="116"/>
      <c r="D246" s="116"/>
      <c r="E246" s="116"/>
      <c r="F246" s="116"/>
      <c r="G246" s="116"/>
    </row>
    <row r="247" spans="1:7" ht="15" customHeight="1">
      <c r="A247" s="107" t="s">
        <v>275</v>
      </c>
      <c r="B247" s="108"/>
      <c r="C247" s="8" t="s">
        <v>241</v>
      </c>
      <c r="D247" s="8" t="s">
        <v>242</v>
      </c>
      <c r="E247" s="8" t="s">
        <v>243</v>
      </c>
      <c r="F247" s="8" t="s">
        <v>244</v>
      </c>
      <c r="G247" s="8" t="s">
        <v>245</v>
      </c>
    </row>
    <row r="248" spans="1:7" ht="15" customHeight="1">
      <c r="A248" s="10" t="s">
        <v>359</v>
      </c>
      <c r="B248" s="11" t="s">
        <v>360</v>
      </c>
      <c r="C248" s="10" t="s">
        <v>361</v>
      </c>
      <c r="D248" s="10" t="s">
        <v>302</v>
      </c>
      <c r="E248" s="12">
        <v>0.25</v>
      </c>
      <c r="F248" s="13">
        <v>4.3375000000000004</v>
      </c>
      <c r="G248" s="13">
        <v>1.08</v>
      </c>
    </row>
    <row r="249" spans="1:7" ht="15" customHeight="1">
      <c r="A249" s="10" t="s">
        <v>362</v>
      </c>
      <c r="B249" s="11" t="s">
        <v>363</v>
      </c>
      <c r="C249" s="10" t="s">
        <v>361</v>
      </c>
      <c r="D249" s="10" t="s">
        <v>302</v>
      </c>
      <c r="E249" s="12">
        <v>0.25</v>
      </c>
      <c r="F249" s="13">
        <v>7.0880999999999998</v>
      </c>
      <c r="G249" s="13">
        <v>1.77</v>
      </c>
    </row>
    <row r="250" spans="1:7" ht="15" customHeight="1">
      <c r="A250" s="7"/>
      <c r="B250" s="7"/>
      <c r="C250" s="7"/>
      <c r="D250" s="7"/>
      <c r="E250" s="109" t="s">
        <v>279</v>
      </c>
      <c r="F250" s="110"/>
      <c r="G250" s="14">
        <v>2.85</v>
      </c>
    </row>
    <row r="251" spans="1:7" ht="15" customHeight="1">
      <c r="A251" s="107" t="s">
        <v>240</v>
      </c>
      <c r="B251" s="108"/>
      <c r="C251" s="8" t="s">
        <v>241</v>
      </c>
      <c r="D251" s="8" t="s">
        <v>242</v>
      </c>
      <c r="E251" s="8" t="s">
        <v>243</v>
      </c>
      <c r="F251" s="8" t="s">
        <v>244</v>
      </c>
      <c r="G251" s="8" t="s">
        <v>245</v>
      </c>
    </row>
    <row r="252" spans="1:7" ht="15" customHeight="1">
      <c r="A252" s="10" t="s">
        <v>403</v>
      </c>
      <c r="B252" s="11" t="s">
        <v>404</v>
      </c>
      <c r="C252" s="10" t="s">
        <v>361</v>
      </c>
      <c r="D252" s="10" t="s">
        <v>316</v>
      </c>
      <c r="E252" s="12">
        <v>1</v>
      </c>
      <c r="F252" s="13">
        <v>2.6</v>
      </c>
      <c r="G252" s="13">
        <v>2.6</v>
      </c>
    </row>
    <row r="253" spans="1:7" ht="15" customHeight="1">
      <c r="A253" s="7"/>
      <c r="B253" s="7"/>
      <c r="C253" s="7"/>
      <c r="D253" s="7"/>
      <c r="E253" s="109" t="s">
        <v>258</v>
      </c>
      <c r="F253" s="110"/>
      <c r="G253" s="14">
        <v>2.6</v>
      </c>
    </row>
    <row r="254" spans="1:7" ht="15" customHeight="1">
      <c r="A254" s="7"/>
      <c r="B254" s="7"/>
      <c r="C254" s="7"/>
      <c r="D254" s="7"/>
      <c r="E254" s="111" t="s">
        <v>269</v>
      </c>
      <c r="F254" s="112"/>
      <c r="G254" s="3">
        <v>5.45</v>
      </c>
    </row>
    <row r="255" spans="1:7" ht="15" customHeight="1">
      <c r="A255" s="7"/>
      <c r="B255" s="7"/>
      <c r="C255" s="7"/>
      <c r="D255" s="7"/>
      <c r="E255" s="111" t="s">
        <v>366</v>
      </c>
      <c r="F255" s="112"/>
      <c r="G255" s="3">
        <v>2.5499999999999998</v>
      </c>
    </row>
    <row r="256" spans="1:7" ht="15" customHeight="1">
      <c r="A256" s="7"/>
      <c r="B256" s="7"/>
      <c r="C256" s="7"/>
      <c r="D256" s="7"/>
      <c r="E256" s="111" t="s">
        <v>271</v>
      </c>
      <c r="F256" s="112"/>
      <c r="G256" s="3">
        <v>8</v>
      </c>
    </row>
    <row r="257" spans="1:7" ht="15" customHeight="1">
      <c r="A257" s="7"/>
      <c r="B257" s="7"/>
      <c r="C257" s="7"/>
      <c r="D257" s="7"/>
      <c r="E257" s="111" t="s">
        <v>272</v>
      </c>
      <c r="F257" s="112"/>
      <c r="G257" s="3">
        <v>2.16</v>
      </c>
    </row>
    <row r="258" spans="1:7" ht="15" customHeight="1">
      <c r="A258" s="7"/>
      <c r="B258" s="7"/>
      <c r="C258" s="7"/>
      <c r="D258" s="7"/>
      <c r="E258" s="111" t="s">
        <v>273</v>
      </c>
      <c r="F258" s="112"/>
      <c r="G258" s="3">
        <v>10.16</v>
      </c>
    </row>
    <row r="259" spans="1:7" ht="9.9499999999999993" customHeight="1">
      <c r="A259" s="7"/>
      <c r="B259" s="7"/>
      <c r="C259" s="113" t="s">
        <v>238</v>
      </c>
      <c r="D259" s="114"/>
      <c r="E259" s="7"/>
      <c r="F259" s="7"/>
      <c r="G259" s="7"/>
    </row>
    <row r="260" spans="1:7" ht="20.100000000000001" customHeight="1">
      <c r="A260" s="115" t="s">
        <v>405</v>
      </c>
      <c r="B260" s="116"/>
      <c r="C260" s="116"/>
      <c r="D260" s="116"/>
      <c r="E260" s="116"/>
      <c r="F260" s="116"/>
      <c r="G260" s="116"/>
    </row>
    <row r="261" spans="1:7" ht="9.9499999999999993" customHeight="1">
      <c r="A261" s="117"/>
      <c r="B261" s="117"/>
      <c r="C261" s="117"/>
      <c r="D261" s="117"/>
      <c r="E261" s="117"/>
      <c r="F261" s="117"/>
      <c r="G261" s="117"/>
    </row>
    <row r="262" spans="1:7" ht="15" customHeight="1">
      <c r="A262" s="7"/>
      <c r="B262" s="7"/>
      <c r="C262" s="7"/>
      <c r="D262" s="7"/>
      <c r="E262" s="111" t="s">
        <v>269</v>
      </c>
      <c r="F262" s="112"/>
      <c r="G262" s="3">
        <v>246.51</v>
      </c>
    </row>
    <row r="263" spans="1:7" ht="15" customHeight="1">
      <c r="A263" s="7"/>
      <c r="B263" s="7"/>
      <c r="C263" s="7"/>
      <c r="D263" s="7"/>
      <c r="E263" s="111" t="s">
        <v>345</v>
      </c>
      <c r="F263" s="112"/>
      <c r="G263" s="3">
        <v>0</v>
      </c>
    </row>
    <row r="264" spans="1:7" ht="15" customHeight="1">
      <c r="A264" s="7"/>
      <c r="B264" s="7"/>
      <c r="C264" s="7"/>
      <c r="D264" s="7"/>
      <c r="E264" s="111" t="s">
        <v>271</v>
      </c>
      <c r="F264" s="112"/>
      <c r="G264" s="3">
        <v>246.51</v>
      </c>
    </row>
    <row r="265" spans="1:7" ht="15" customHeight="1">
      <c r="A265" s="7"/>
      <c r="B265" s="7"/>
      <c r="C265" s="7"/>
      <c r="D265" s="7"/>
      <c r="E265" s="111" t="s">
        <v>272</v>
      </c>
      <c r="F265" s="112"/>
      <c r="G265" s="3">
        <v>66.557699999999997</v>
      </c>
    </row>
    <row r="266" spans="1:7" ht="15" customHeight="1">
      <c r="A266" s="7"/>
      <c r="B266" s="7"/>
      <c r="C266" s="7"/>
      <c r="D266" s="7"/>
      <c r="E266" s="111" t="s">
        <v>273</v>
      </c>
      <c r="F266" s="112"/>
      <c r="G266" s="3">
        <v>313.07</v>
      </c>
    </row>
    <row r="267" spans="1:7" ht="9.9499999999999993" customHeight="1">
      <c r="A267" s="7"/>
      <c r="B267" s="7"/>
      <c r="C267" s="113" t="s">
        <v>238</v>
      </c>
      <c r="D267" s="114"/>
      <c r="E267" s="7"/>
      <c r="F267" s="7"/>
      <c r="G267" s="7"/>
    </row>
    <row r="268" spans="1:7" ht="20.100000000000001" customHeight="1">
      <c r="A268" s="115" t="s">
        <v>406</v>
      </c>
      <c r="B268" s="116"/>
      <c r="C268" s="116"/>
      <c r="D268" s="116"/>
      <c r="E268" s="116"/>
      <c r="F268" s="116"/>
      <c r="G268" s="116"/>
    </row>
    <row r="269" spans="1:7" ht="9.9499999999999993" customHeight="1">
      <c r="A269" s="117"/>
      <c r="B269" s="117"/>
      <c r="C269" s="117"/>
      <c r="D269" s="117"/>
      <c r="E269" s="117"/>
      <c r="F269" s="117"/>
      <c r="G269" s="117"/>
    </row>
    <row r="270" spans="1:7" ht="15" customHeight="1">
      <c r="A270" s="7"/>
      <c r="B270" s="7"/>
      <c r="C270" s="7"/>
      <c r="D270" s="7"/>
      <c r="E270" s="111" t="s">
        <v>269</v>
      </c>
      <c r="F270" s="112"/>
      <c r="G270" s="3">
        <v>8.1</v>
      </c>
    </row>
    <row r="271" spans="1:7" ht="15" customHeight="1">
      <c r="A271" s="7"/>
      <c r="B271" s="7"/>
      <c r="C271" s="7"/>
      <c r="D271" s="7"/>
      <c r="E271" s="111" t="s">
        <v>345</v>
      </c>
      <c r="F271" s="112"/>
      <c r="G271" s="3">
        <v>0</v>
      </c>
    </row>
    <row r="272" spans="1:7" ht="15" customHeight="1">
      <c r="A272" s="7"/>
      <c r="B272" s="7"/>
      <c r="C272" s="7"/>
      <c r="D272" s="7"/>
      <c r="E272" s="111" t="s">
        <v>271</v>
      </c>
      <c r="F272" s="112"/>
      <c r="G272" s="3">
        <v>8.1</v>
      </c>
    </row>
    <row r="273" spans="1:7" ht="15" customHeight="1">
      <c r="A273" s="7"/>
      <c r="B273" s="7"/>
      <c r="C273" s="7"/>
      <c r="D273" s="7"/>
      <c r="E273" s="111" t="s">
        <v>272</v>
      </c>
      <c r="F273" s="112"/>
      <c r="G273" s="3">
        <v>2.1869999999999998</v>
      </c>
    </row>
    <row r="274" spans="1:7" ht="15" customHeight="1">
      <c r="A274" s="7"/>
      <c r="B274" s="7"/>
      <c r="C274" s="7"/>
      <c r="D274" s="7"/>
      <c r="E274" s="111" t="s">
        <v>273</v>
      </c>
      <c r="F274" s="112"/>
      <c r="G274" s="3">
        <v>10.29</v>
      </c>
    </row>
    <row r="275" spans="1:7" ht="9.9499999999999993" customHeight="1">
      <c r="A275" s="7"/>
      <c r="B275" s="7"/>
      <c r="C275" s="113" t="s">
        <v>238</v>
      </c>
      <c r="D275" s="114"/>
      <c r="E275" s="7"/>
      <c r="F275" s="7"/>
      <c r="G275" s="7"/>
    </row>
    <row r="276" spans="1:7" ht="20.100000000000001" customHeight="1">
      <c r="A276" s="115" t="s">
        <v>407</v>
      </c>
      <c r="B276" s="116"/>
      <c r="C276" s="116"/>
      <c r="D276" s="116"/>
      <c r="E276" s="116"/>
      <c r="F276" s="116"/>
      <c r="G276" s="116"/>
    </row>
    <row r="277" spans="1:7" ht="9.9499999999999993" customHeight="1">
      <c r="A277" s="117"/>
      <c r="B277" s="117"/>
      <c r="C277" s="117"/>
      <c r="D277" s="117"/>
      <c r="E277" s="117"/>
      <c r="F277" s="117"/>
      <c r="G277" s="117"/>
    </row>
    <row r="278" spans="1:7" ht="15" customHeight="1">
      <c r="A278" s="7"/>
      <c r="B278" s="7"/>
      <c r="C278" s="7"/>
      <c r="D278" s="7"/>
      <c r="E278" s="111" t="s">
        <v>269</v>
      </c>
      <c r="F278" s="112"/>
      <c r="G278" s="3">
        <v>7.27</v>
      </c>
    </row>
    <row r="279" spans="1:7" ht="15" customHeight="1">
      <c r="A279" s="7"/>
      <c r="B279" s="7"/>
      <c r="C279" s="7"/>
      <c r="D279" s="7"/>
      <c r="E279" s="111" t="s">
        <v>345</v>
      </c>
      <c r="F279" s="112"/>
      <c r="G279" s="3">
        <v>0</v>
      </c>
    </row>
    <row r="280" spans="1:7" ht="15" customHeight="1">
      <c r="A280" s="7"/>
      <c r="B280" s="7"/>
      <c r="C280" s="7"/>
      <c r="D280" s="7"/>
      <c r="E280" s="111" t="s">
        <v>271</v>
      </c>
      <c r="F280" s="112"/>
      <c r="G280" s="3">
        <v>7.27</v>
      </c>
    </row>
    <row r="281" spans="1:7" ht="15" customHeight="1">
      <c r="A281" s="7"/>
      <c r="B281" s="7"/>
      <c r="C281" s="7"/>
      <c r="D281" s="7"/>
      <c r="E281" s="111" t="s">
        <v>272</v>
      </c>
      <c r="F281" s="112"/>
      <c r="G281" s="3">
        <v>1.9629000000000001</v>
      </c>
    </row>
    <row r="282" spans="1:7" ht="15" customHeight="1">
      <c r="A282" s="7"/>
      <c r="B282" s="7"/>
      <c r="C282" s="7"/>
      <c r="D282" s="7"/>
      <c r="E282" s="111" t="s">
        <v>273</v>
      </c>
      <c r="F282" s="112"/>
      <c r="G282" s="3">
        <v>9.23</v>
      </c>
    </row>
    <row r="283" spans="1:7" ht="9.9499999999999993" customHeight="1">
      <c r="A283" s="7"/>
      <c r="B283" s="7"/>
      <c r="C283" s="113" t="s">
        <v>238</v>
      </c>
      <c r="D283" s="114"/>
      <c r="E283" s="7"/>
      <c r="F283" s="7"/>
      <c r="G283" s="7"/>
    </row>
    <row r="284" spans="1:7" ht="20.100000000000001" customHeight="1">
      <c r="A284" s="115" t="s">
        <v>408</v>
      </c>
      <c r="B284" s="116"/>
      <c r="C284" s="116"/>
      <c r="D284" s="116"/>
      <c r="E284" s="116"/>
      <c r="F284" s="116"/>
      <c r="G284" s="116"/>
    </row>
    <row r="285" spans="1:7" ht="9.9499999999999993" customHeight="1">
      <c r="A285" s="117"/>
      <c r="B285" s="117"/>
      <c r="C285" s="117"/>
      <c r="D285" s="117"/>
      <c r="E285" s="117"/>
      <c r="F285" s="117"/>
      <c r="G285" s="117"/>
    </row>
    <row r="286" spans="1:7" ht="15" customHeight="1">
      <c r="A286" s="7"/>
      <c r="B286" s="7"/>
      <c r="C286" s="7"/>
      <c r="D286" s="7"/>
      <c r="E286" s="111" t="s">
        <v>269</v>
      </c>
      <c r="F286" s="112"/>
      <c r="G286" s="3">
        <v>7.95</v>
      </c>
    </row>
    <row r="287" spans="1:7" ht="15" customHeight="1">
      <c r="A287" s="7"/>
      <c r="B287" s="7"/>
      <c r="C287" s="7"/>
      <c r="D287" s="7"/>
      <c r="E287" s="111" t="s">
        <v>345</v>
      </c>
      <c r="F287" s="112"/>
      <c r="G287" s="3">
        <v>0</v>
      </c>
    </row>
    <row r="288" spans="1:7" ht="15" customHeight="1">
      <c r="A288" s="7"/>
      <c r="B288" s="7"/>
      <c r="C288" s="7"/>
      <c r="D288" s="7"/>
      <c r="E288" s="111" t="s">
        <v>271</v>
      </c>
      <c r="F288" s="112"/>
      <c r="G288" s="3">
        <v>7.95</v>
      </c>
    </row>
    <row r="289" spans="1:7" ht="15" customHeight="1">
      <c r="A289" s="7"/>
      <c r="B289" s="7"/>
      <c r="C289" s="7"/>
      <c r="D289" s="7"/>
      <c r="E289" s="111" t="s">
        <v>272</v>
      </c>
      <c r="F289" s="112"/>
      <c r="G289" s="3">
        <v>2.1465000000000001</v>
      </c>
    </row>
    <row r="290" spans="1:7" ht="15" customHeight="1">
      <c r="A290" s="7"/>
      <c r="B290" s="7"/>
      <c r="C290" s="7"/>
      <c r="D290" s="7"/>
      <c r="E290" s="111" t="s">
        <v>273</v>
      </c>
      <c r="F290" s="112"/>
      <c r="G290" s="3">
        <v>10.1</v>
      </c>
    </row>
    <row r="291" spans="1:7" ht="9.9499999999999993" customHeight="1">
      <c r="A291" s="7"/>
      <c r="B291" s="7"/>
      <c r="C291" s="113" t="s">
        <v>238</v>
      </c>
      <c r="D291" s="114"/>
      <c r="E291" s="7"/>
      <c r="F291" s="7"/>
      <c r="G291" s="7"/>
    </row>
    <row r="292" spans="1:7" ht="20.100000000000001" customHeight="1">
      <c r="A292" s="115" t="s">
        <v>409</v>
      </c>
      <c r="B292" s="116"/>
      <c r="C292" s="116"/>
      <c r="D292" s="116"/>
      <c r="E292" s="116"/>
      <c r="F292" s="116"/>
      <c r="G292" s="116"/>
    </row>
    <row r="293" spans="1:7" ht="9.9499999999999993" customHeight="1">
      <c r="A293" s="117"/>
      <c r="B293" s="117"/>
      <c r="C293" s="117"/>
      <c r="D293" s="117"/>
      <c r="E293" s="117"/>
      <c r="F293" s="117"/>
      <c r="G293" s="117"/>
    </row>
    <row r="294" spans="1:7" ht="15" customHeight="1">
      <c r="A294" s="7"/>
      <c r="B294" s="7"/>
      <c r="C294" s="7"/>
      <c r="D294" s="7"/>
      <c r="E294" s="111" t="s">
        <v>269</v>
      </c>
      <c r="F294" s="112"/>
      <c r="G294" s="3">
        <v>26.83</v>
      </c>
    </row>
    <row r="295" spans="1:7" ht="15" customHeight="1">
      <c r="A295" s="7"/>
      <c r="B295" s="7"/>
      <c r="C295" s="7"/>
      <c r="D295" s="7"/>
      <c r="E295" s="111" t="s">
        <v>345</v>
      </c>
      <c r="F295" s="112"/>
      <c r="G295" s="3">
        <v>0</v>
      </c>
    </row>
    <row r="296" spans="1:7" ht="15" customHeight="1">
      <c r="A296" s="7"/>
      <c r="B296" s="7"/>
      <c r="C296" s="7"/>
      <c r="D296" s="7"/>
      <c r="E296" s="111" t="s">
        <v>271</v>
      </c>
      <c r="F296" s="112"/>
      <c r="G296" s="3">
        <v>26.83</v>
      </c>
    </row>
    <row r="297" spans="1:7" ht="15" customHeight="1">
      <c r="A297" s="7"/>
      <c r="B297" s="7"/>
      <c r="C297" s="7"/>
      <c r="D297" s="7"/>
      <c r="E297" s="111" t="s">
        <v>272</v>
      </c>
      <c r="F297" s="112"/>
      <c r="G297" s="3">
        <v>7.2441000000000004</v>
      </c>
    </row>
    <row r="298" spans="1:7" ht="15" customHeight="1">
      <c r="A298" s="7"/>
      <c r="B298" s="7"/>
      <c r="C298" s="7"/>
      <c r="D298" s="7"/>
      <c r="E298" s="111" t="s">
        <v>273</v>
      </c>
      <c r="F298" s="112"/>
      <c r="G298" s="3">
        <v>34.07</v>
      </c>
    </row>
    <row r="299" spans="1:7" ht="9.9499999999999993" customHeight="1">
      <c r="A299" s="7"/>
      <c r="B299" s="7"/>
      <c r="C299" s="113" t="s">
        <v>238</v>
      </c>
      <c r="D299" s="114"/>
      <c r="E299" s="7"/>
      <c r="F299" s="7"/>
      <c r="G299" s="7"/>
    </row>
    <row r="300" spans="1:7" ht="20.100000000000001" customHeight="1">
      <c r="A300" s="115" t="s">
        <v>410</v>
      </c>
      <c r="B300" s="116"/>
      <c r="C300" s="116"/>
      <c r="D300" s="116"/>
      <c r="E300" s="116"/>
      <c r="F300" s="116"/>
      <c r="G300" s="116"/>
    </row>
    <row r="301" spans="1:7" ht="15" customHeight="1">
      <c r="A301" s="107" t="s">
        <v>275</v>
      </c>
      <c r="B301" s="108"/>
      <c r="C301" s="8" t="s">
        <v>241</v>
      </c>
      <c r="D301" s="8" t="s">
        <v>242</v>
      </c>
      <c r="E301" s="8" t="s">
        <v>243</v>
      </c>
      <c r="F301" s="8" t="s">
        <v>244</v>
      </c>
      <c r="G301" s="8" t="s">
        <v>245</v>
      </c>
    </row>
    <row r="302" spans="1:7" ht="15" customHeight="1">
      <c r="A302" s="10" t="s">
        <v>411</v>
      </c>
      <c r="B302" s="11" t="s">
        <v>412</v>
      </c>
      <c r="C302" s="10" t="s">
        <v>413</v>
      </c>
      <c r="D302" s="10" t="s">
        <v>262</v>
      </c>
      <c r="E302" s="12">
        <v>0.1</v>
      </c>
      <c r="F302" s="13">
        <v>9.5279000000000007</v>
      </c>
      <c r="G302" s="13">
        <v>0.95</v>
      </c>
    </row>
    <row r="303" spans="1:7" ht="15" customHeight="1">
      <c r="A303" s="10" t="s">
        <v>414</v>
      </c>
      <c r="B303" s="11" t="s">
        <v>415</v>
      </c>
      <c r="C303" s="10" t="s">
        <v>413</v>
      </c>
      <c r="D303" s="10" t="s">
        <v>262</v>
      </c>
      <c r="E303" s="12">
        <v>0.1</v>
      </c>
      <c r="F303" s="13">
        <v>7.4260999999999999</v>
      </c>
      <c r="G303" s="13">
        <v>0.74</v>
      </c>
    </row>
    <row r="304" spans="1:7" ht="15" customHeight="1">
      <c r="A304" s="7"/>
      <c r="B304" s="7"/>
      <c r="C304" s="7"/>
      <c r="D304" s="7"/>
      <c r="E304" s="109" t="s">
        <v>279</v>
      </c>
      <c r="F304" s="110"/>
      <c r="G304" s="14">
        <v>1.69</v>
      </c>
    </row>
    <row r="305" spans="1:7" ht="15" customHeight="1">
      <c r="A305" s="107" t="s">
        <v>240</v>
      </c>
      <c r="B305" s="108"/>
      <c r="C305" s="8" t="s">
        <v>241</v>
      </c>
      <c r="D305" s="8" t="s">
        <v>242</v>
      </c>
      <c r="E305" s="8" t="s">
        <v>243</v>
      </c>
      <c r="F305" s="8" t="s">
        <v>244</v>
      </c>
      <c r="G305" s="8" t="s">
        <v>245</v>
      </c>
    </row>
    <row r="306" spans="1:7" ht="20.100000000000001" customHeight="1">
      <c r="A306" s="10" t="s">
        <v>416</v>
      </c>
      <c r="B306" s="11" t="s">
        <v>417</v>
      </c>
      <c r="C306" s="10" t="s">
        <v>413</v>
      </c>
      <c r="D306" s="10" t="s">
        <v>249</v>
      </c>
      <c r="E306" s="12">
        <v>1.03</v>
      </c>
      <c r="F306" s="13">
        <v>1.42</v>
      </c>
      <c r="G306" s="13">
        <v>1.46</v>
      </c>
    </row>
    <row r="307" spans="1:7" ht="15" customHeight="1">
      <c r="A307" s="7"/>
      <c r="B307" s="7"/>
      <c r="C307" s="7"/>
      <c r="D307" s="7"/>
      <c r="E307" s="109" t="s">
        <v>258</v>
      </c>
      <c r="F307" s="110"/>
      <c r="G307" s="14">
        <v>1.46</v>
      </c>
    </row>
    <row r="308" spans="1:7" ht="15" customHeight="1">
      <c r="A308" s="7"/>
      <c r="B308" s="7"/>
      <c r="C308" s="7"/>
      <c r="D308" s="7"/>
      <c r="E308" s="111" t="s">
        <v>269</v>
      </c>
      <c r="F308" s="112"/>
      <c r="G308" s="3">
        <v>3.15</v>
      </c>
    </row>
    <row r="309" spans="1:7" ht="15" customHeight="1">
      <c r="A309" s="7"/>
      <c r="B309" s="7"/>
      <c r="C309" s="7"/>
      <c r="D309" s="7"/>
      <c r="E309" s="111" t="s">
        <v>418</v>
      </c>
      <c r="F309" s="112"/>
      <c r="G309" s="3">
        <v>2.2200000000000002</v>
      </c>
    </row>
    <row r="310" spans="1:7" ht="15" customHeight="1">
      <c r="A310" s="7"/>
      <c r="B310" s="7"/>
      <c r="C310" s="7"/>
      <c r="D310" s="7"/>
      <c r="E310" s="111" t="s">
        <v>271</v>
      </c>
      <c r="F310" s="112"/>
      <c r="G310" s="3">
        <v>5.37</v>
      </c>
    </row>
    <row r="311" spans="1:7" ht="15" customHeight="1">
      <c r="A311" s="7"/>
      <c r="B311" s="7"/>
      <c r="C311" s="7"/>
      <c r="D311" s="7"/>
      <c r="E311" s="111" t="s">
        <v>272</v>
      </c>
      <c r="F311" s="112"/>
      <c r="G311" s="3">
        <v>1.4499</v>
      </c>
    </row>
    <row r="312" spans="1:7" ht="15" customHeight="1">
      <c r="A312" s="7"/>
      <c r="B312" s="7"/>
      <c r="C312" s="7"/>
      <c r="D312" s="7"/>
      <c r="E312" s="111" t="s">
        <v>273</v>
      </c>
      <c r="F312" s="112"/>
      <c r="G312" s="3">
        <v>6.82</v>
      </c>
    </row>
    <row r="313" spans="1:7" ht="9.9499999999999993" customHeight="1">
      <c r="A313" s="7"/>
      <c r="B313" s="7"/>
      <c r="C313" s="113" t="s">
        <v>238</v>
      </c>
      <c r="D313" s="114"/>
      <c r="E313" s="7"/>
      <c r="F313" s="7"/>
      <c r="G313" s="7"/>
    </row>
    <row r="314" spans="1:7" ht="20.100000000000001" customHeight="1">
      <c r="A314" s="115" t="s">
        <v>419</v>
      </c>
      <c r="B314" s="116"/>
      <c r="C314" s="116"/>
      <c r="D314" s="116"/>
      <c r="E314" s="116"/>
      <c r="F314" s="116"/>
      <c r="G314" s="116"/>
    </row>
    <row r="315" spans="1:7" ht="9.9499999999999993" customHeight="1">
      <c r="A315" s="117"/>
      <c r="B315" s="117"/>
      <c r="C315" s="117"/>
      <c r="D315" s="117"/>
      <c r="E315" s="117"/>
      <c r="F315" s="117"/>
      <c r="G315" s="117"/>
    </row>
    <row r="316" spans="1:7" ht="15" customHeight="1">
      <c r="A316" s="7"/>
      <c r="B316" s="7"/>
      <c r="C316" s="7"/>
      <c r="D316" s="7"/>
      <c r="E316" s="111" t="s">
        <v>269</v>
      </c>
      <c r="F316" s="112"/>
      <c r="G316" s="3">
        <v>18.420000000000002</v>
      </c>
    </row>
    <row r="317" spans="1:7" ht="15" customHeight="1">
      <c r="A317" s="7"/>
      <c r="B317" s="7"/>
      <c r="C317" s="7"/>
      <c r="D317" s="7"/>
      <c r="E317" s="111" t="s">
        <v>345</v>
      </c>
      <c r="F317" s="112"/>
      <c r="G317" s="3">
        <v>0</v>
      </c>
    </row>
    <row r="318" spans="1:7" ht="15" customHeight="1">
      <c r="A318" s="7"/>
      <c r="B318" s="7"/>
      <c r="C318" s="7"/>
      <c r="D318" s="7"/>
      <c r="E318" s="111" t="s">
        <v>271</v>
      </c>
      <c r="F318" s="112"/>
      <c r="G318" s="3">
        <v>18.420000000000002</v>
      </c>
    </row>
    <row r="319" spans="1:7" ht="15" customHeight="1">
      <c r="A319" s="7"/>
      <c r="B319" s="7"/>
      <c r="C319" s="7"/>
      <c r="D319" s="7"/>
      <c r="E319" s="111" t="s">
        <v>272</v>
      </c>
      <c r="F319" s="112"/>
      <c r="G319" s="3">
        <v>4.9733999999999998</v>
      </c>
    </row>
    <row r="320" spans="1:7" ht="15" customHeight="1">
      <c r="A320" s="7"/>
      <c r="B320" s="7"/>
      <c r="C320" s="7"/>
      <c r="D320" s="7"/>
      <c r="E320" s="111" t="s">
        <v>273</v>
      </c>
      <c r="F320" s="112"/>
      <c r="G320" s="3">
        <v>23.39</v>
      </c>
    </row>
    <row r="321" spans="1:7" ht="9.9499999999999993" customHeight="1">
      <c r="A321" s="7"/>
      <c r="B321" s="7"/>
      <c r="C321" s="113" t="s">
        <v>238</v>
      </c>
      <c r="D321" s="114"/>
      <c r="E321" s="7"/>
      <c r="F321" s="7"/>
      <c r="G321" s="7"/>
    </row>
    <row r="322" spans="1:7" ht="20.100000000000001" customHeight="1">
      <c r="A322" s="115" t="s">
        <v>420</v>
      </c>
      <c r="B322" s="116"/>
      <c r="C322" s="116"/>
      <c r="D322" s="116"/>
      <c r="E322" s="116"/>
      <c r="F322" s="116"/>
      <c r="G322" s="116"/>
    </row>
    <row r="323" spans="1:7" ht="15" customHeight="1">
      <c r="A323" s="107" t="s">
        <v>240</v>
      </c>
      <c r="B323" s="108"/>
      <c r="C323" s="8" t="s">
        <v>241</v>
      </c>
      <c r="D323" s="8" t="s">
        <v>242</v>
      </c>
      <c r="E323" s="8" t="s">
        <v>243</v>
      </c>
      <c r="F323" s="8" t="s">
        <v>244</v>
      </c>
      <c r="G323" s="8" t="s">
        <v>245</v>
      </c>
    </row>
    <row r="324" spans="1:7" ht="27.95" customHeight="1">
      <c r="A324" s="10" t="s">
        <v>421</v>
      </c>
      <c r="B324" s="11" t="s">
        <v>422</v>
      </c>
      <c r="C324" s="10" t="s">
        <v>248</v>
      </c>
      <c r="D324" s="10" t="s">
        <v>356</v>
      </c>
      <c r="E324" s="12">
        <v>1</v>
      </c>
      <c r="F324" s="13">
        <v>21.49</v>
      </c>
      <c r="G324" s="13">
        <v>21.49</v>
      </c>
    </row>
    <row r="325" spans="1:7" ht="15" customHeight="1">
      <c r="A325" s="7"/>
      <c r="B325" s="7"/>
      <c r="C325" s="7"/>
      <c r="D325" s="7"/>
      <c r="E325" s="109" t="s">
        <v>258</v>
      </c>
      <c r="F325" s="110"/>
      <c r="G325" s="14">
        <v>21.49</v>
      </c>
    </row>
    <row r="326" spans="1:7" ht="15" customHeight="1">
      <c r="A326" s="107" t="s">
        <v>259</v>
      </c>
      <c r="B326" s="108"/>
      <c r="C326" s="8" t="s">
        <v>241</v>
      </c>
      <c r="D326" s="8" t="s">
        <v>242</v>
      </c>
      <c r="E326" s="8" t="s">
        <v>243</v>
      </c>
      <c r="F326" s="8" t="s">
        <v>244</v>
      </c>
      <c r="G326" s="8" t="s">
        <v>245</v>
      </c>
    </row>
    <row r="327" spans="1:7" ht="15" customHeight="1">
      <c r="A327" s="10" t="s">
        <v>423</v>
      </c>
      <c r="B327" s="11" t="s">
        <v>424</v>
      </c>
      <c r="C327" s="10" t="s">
        <v>248</v>
      </c>
      <c r="D327" s="10" t="s">
        <v>262</v>
      </c>
      <c r="E327" s="12">
        <v>1.5</v>
      </c>
      <c r="F327" s="13">
        <v>11.13</v>
      </c>
      <c r="G327" s="13">
        <v>16.7</v>
      </c>
    </row>
    <row r="328" spans="1:7" ht="15" customHeight="1">
      <c r="A328" s="10" t="s">
        <v>425</v>
      </c>
      <c r="B328" s="11" t="s">
        <v>426</v>
      </c>
      <c r="C328" s="10" t="s">
        <v>248</v>
      </c>
      <c r="D328" s="10" t="s">
        <v>262</v>
      </c>
      <c r="E328" s="12">
        <v>1.5</v>
      </c>
      <c r="F328" s="13">
        <v>13.58</v>
      </c>
      <c r="G328" s="13">
        <v>20.37</v>
      </c>
    </row>
    <row r="329" spans="1:7" ht="15" customHeight="1">
      <c r="A329" s="7"/>
      <c r="B329" s="7"/>
      <c r="C329" s="7"/>
      <c r="D329" s="7"/>
      <c r="E329" s="109" t="s">
        <v>268</v>
      </c>
      <c r="F329" s="110"/>
      <c r="G329" s="14">
        <v>37.07</v>
      </c>
    </row>
    <row r="330" spans="1:7" ht="15" customHeight="1">
      <c r="A330" s="7"/>
      <c r="B330" s="7"/>
      <c r="C330" s="7"/>
      <c r="D330" s="7"/>
      <c r="E330" s="111" t="s">
        <v>269</v>
      </c>
      <c r="F330" s="112"/>
      <c r="G330" s="3">
        <v>58.56</v>
      </c>
    </row>
    <row r="331" spans="1:7" ht="15" customHeight="1">
      <c r="A331" s="7"/>
      <c r="B331" s="7"/>
      <c r="C331" s="7"/>
      <c r="D331" s="7"/>
      <c r="E331" s="111" t="s">
        <v>270</v>
      </c>
      <c r="F331" s="112"/>
      <c r="G331" s="3">
        <v>17.52</v>
      </c>
    </row>
    <row r="332" spans="1:7" ht="15" customHeight="1">
      <c r="A332" s="7"/>
      <c r="B332" s="7"/>
      <c r="C332" s="7"/>
      <c r="D332" s="7"/>
      <c r="E332" s="111" t="s">
        <v>271</v>
      </c>
      <c r="F332" s="112"/>
      <c r="G332" s="3">
        <v>76.08</v>
      </c>
    </row>
    <row r="333" spans="1:7" ht="15" customHeight="1">
      <c r="A333" s="7"/>
      <c r="B333" s="7"/>
      <c r="C333" s="7"/>
      <c r="D333" s="7"/>
      <c r="E333" s="111" t="s">
        <v>272</v>
      </c>
      <c r="F333" s="112"/>
      <c r="G333" s="3">
        <v>20.541599999999999</v>
      </c>
    </row>
    <row r="334" spans="1:7" ht="15" customHeight="1">
      <c r="A334" s="7"/>
      <c r="B334" s="7"/>
      <c r="C334" s="7"/>
      <c r="D334" s="7"/>
      <c r="E334" s="111" t="s">
        <v>273</v>
      </c>
      <c r="F334" s="112"/>
      <c r="G334" s="3">
        <v>96.62</v>
      </c>
    </row>
    <row r="335" spans="1:7" ht="9.9499999999999993" customHeight="1">
      <c r="A335" s="7"/>
      <c r="B335" s="7"/>
      <c r="C335" s="113" t="s">
        <v>238</v>
      </c>
      <c r="D335" s="114"/>
      <c r="E335" s="7"/>
      <c r="F335" s="7"/>
      <c r="G335" s="7"/>
    </row>
    <row r="336" spans="1:7" ht="20.100000000000001" customHeight="1">
      <c r="A336" s="115" t="s">
        <v>427</v>
      </c>
      <c r="B336" s="116"/>
      <c r="C336" s="116"/>
      <c r="D336" s="116"/>
      <c r="E336" s="116"/>
      <c r="F336" s="116"/>
      <c r="G336" s="116"/>
    </row>
    <row r="337" spans="1:7" ht="15" customHeight="1">
      <c r="A337" s="107" t="s">
        <v>240</v>
      </c>
      <c r="B337" s="108"/>
      <c r="C337" s="8" t="s">
        <v>241</v>
      </c>
      <c r="D337" s="8" t="s">
        <v>242</v>
      </c>
      <c r="E337" s="8" t="s">
        <v>243</v>
      </c>
      <c r="F337" s="8" t="s">
        <v>244</v>
      </c>
      <c r="G337" s="8" t="s">
        <v>245</v>
      </c>
    </row>
    <row r="338" spans="1:7" ht="15" customHeight="1">
      <c r="A338" s="10" t="s">
        <v>428</v>
      </c>
      <c r="B338" s="11" t="s">
        <v>429</v>
      </c>
      <c r="C338" s="10" t="s">
        <v>288</v>
      </c>
      <c r="D338" s="10" t="s">
        <v>316</v>
      </c>
      <c r="E338" s="12">
        <v>1</v>
      </c>
      <c r="F338" s="13">
        <v>15.9</v>
      </c>
      <c r="G338" s="13">
        <v>15.9</v>
      </c>
    </row>
    <row r="339" spans="1:7" ht="15" customHeight="1">
      <c r="A339" s="7"/>
      <c r="B339" s="7"/>
      <c r="C339" s="7"/>
      <c r="D339" s="7"/>
      <c r="E339" s="109" t="s">
        <v>258</v>
      </c>
      <c r="F339" s="110"/>
      <c r="G339" s="14">
        <v>15.9</v>
      </c>
    </row>
    <row r="340" spans="1:7" ht="15" customHeight="1">
      <c r="A340" s="7"/>
      <c r="B340" s="7"/>
      <c r="C340" s="7"/>
      <c r="D340" s="7"/>
      <c r="E340" s="111" t="s">
        <v>269</v>
      </c>
      <c r="F340" s="112"/>
      <c r="G340" s="3">
        <v>15.9</v>
      </c>
    </row>
    <row r="341" spans="1:7" ht="15" customHeight="1">
      <c r="A341" s="7"/>
      <c r="B341" s="7"/>
      <c r="C341" s="7"/>
      <c r="D341" s="7"/>
      <c r="E341" s="111" t="s">
        <v>345</v>
      </c>
      <c r="F341" s="112"/>
      <c r="G341" s="3">
        <v>0</v>
      </c>
    </row>
    <row r="342" spans="1:7" ht="15" customHeight="1">
      <c r="A342" s="7"/>
      <c r="B342" s="7"/>
      <c r="C342" s="7"/>
      <c r="D342" s="7"/>
      <c r="E342" s="111" t="s">
        <v>271</v>
      </c>
      <c r="F342" s="112"/>
      <c r="G342" s="3">
        <v>15.9</v>
      </c>
    </row>
    <row r="343" spans="1:7" ht="15" customHeight="1">
      <c r="A343" s="7"/>
      <c r="B343" s="7"/>
      <c r="C343" s="7"/>
      <c r="D343" s="7"/>
      <c r="E343" s="111" t="s">
        <v>272</v>
      </c>
      <c r="F343" s="112"/>
      <c r="G343" s="3">
        <v>4.2930000000000001</v>
      </c>
    </row>
    <row r="344" spans="1:7" ht="15" customHeight="1">
      <c r="A344" s="7"/>
      <c r="B344" s="7"/>
      <c r="C344" s="7"/>
      <c r="D344" s="7"/>
      <c r="E344" s="111" t="s">
        <v>273</v>
      </c>
      <c r="F344" s="112"/>
      <c r="G344" s="3">
        <v>20.190000000000001</v>
      </c>
    </row>
    <row r="345" spans="1:7" ht="9.9499999999999993" customHeight="1">
      <c r="A345" s="7"/>
      <c r="B345" s="7"/>
      <c r="C345" s="113" t="s">
        <v>238</v>
      </c>
      <c r="D345" s="114"/>
      <c r="E345" s="7"/>
      <c r="F345" s="7"/>
      <c r="G345" s="7"/>
    </row>
    <row r="346" spans="1:7" ht="20.100000000000001" customHeight="1">
      <c r="A346" s="115" t="s">
        <v>430</v>
      </c>
      <c r="B346" s="116"/>
      <c r="C346" s="116"/>
      <c r="D346" s="116"/>
      <c r="E346" s="116"/>
      <c r="F346" s="116"/>
      <c r="G346" s="116"/>
    </row>
    <row r="347" spans="1:7" ht="15" customHeight="1">
      <c r="A347" s="107" t="s">
        <v>275</v>
      </c>
      <c r="B347" s="108"/>
      <c r="C347" s="8" t="s">
        <v>241</v>
      </c>
      <c r="D347" s="8" t="s">
        <v>242</v>
      </c>
      <c r="E347" s="8" t="s">
        <v>243</v>
      </c>
      <c r="F347" s="8" t="s">
        <v>244</v>
      </c>
      <c r="G347" s="8" t="s">
        <v>245</v>
      </c>
    </row>
    <row r="348" spans="1:7" ht="15" customHeight="1">
      <c r="A348" s="10" t="s">
        <v>359</v>
      </c>
      <c r="B348" s="11" t="s">
        <v>360</v>
      </c>
      <c r="C348" s="10" t="s">
        <v>361</v>
      </c>
      <c r="D348" s="10" t="s">
        <v>302</v>
      </c>
      <c r="E348" s="12">
        <v>1.6</v>
      </c>
      <c r="F348" s="13">
        <v>4.3375000000000004</v>
      </c>
      <c r="G348" s="13">
        <v>6.94</v>
      </c>
    </row>
    <row r="349" spans="1:7" ht="15" customHeight="1">
      <c r="A349" s="10" t="s">
        <v>362</v>
      </c>
      <c r="B349" s="11" t="s">
        <v>363</v>
      </c>
      <c r="C349" s="10" t="s">
        <v>361</v>
      </c>
      <c r="D349" s="10" t="s">
        <v>302</v>
      </c>
      <c r="E349" s="12">
        <v>1.6</v>
      </c>
      <c r="F349" s="13">
        <v>7.0880999999999998</v>
      </c>
      <c r="G349" s="13">
        <v>11.34</v>
      </c>
    </row>
    <row r="350" spans="1:7" ht="15" customHeight="1">
      <c r="A350" s="7"/>
      <c r="B350" s="7"/>
      <c r="C350" s="7"/>
      <c r="D350" s="7"/>
      <c r="E350" s="109" t="s">
        <v>279</v>
      </c>
      <c r="F350" s="110"/>
      <c r="G350" s="14">
        <v>18.28</v>
      </c>
    </row>
    <row r="351" spans="1:7" ht="15" customHeight="1">
      <c r="A351" s="107" t="s">
        <v>240</v>
      </c>
      <c r="B351" s="108"/>
      <c r="C351" s="8" t="s">
        <v>241</v>
      </c>
      <c r="D351" s="8" t="s">
        <v>242</v>
      </c>
      <c r="E351" s="8" t="s">
        <v>243</v>
      </c>
      <c r="F351" s="8" t="s">
        <v>244</v>
      </c>
      <c r="G351" s="8" t="s">
        <v>245</v>
      </c>
    </row>
    <row r="352" spans="1:7" ht="20.100000000000001" customHeight="1">
      <c r="A352" s="10" t="s">
        <v>431</v>
      </c>
      <c r="B352" s="11" t="s">
        <v>432</v>
      </c>
      <c r="C352" s="10" t="s">
        <v>361</v>
      </c>
      <c r="D352" s="10" t="s">
        <v>289</v>
      </c>
      <c r="E352" s="12">
        <v>1</v>
      </c>
      <c r="F352" s="13">
        <v>55.51</v>
      </c>
      <c r="G352" s="13">
        <v>55.51</v>
      </c>
    </row>
    <row r="353" spans="1:7" ht="15" customHeight="1">
      <c r="A353" s="7"/>
      <c r="B353" s="7"/>
      <c r="C353" s="7"/>
      <c r="D353" s="7"/>
      <c r="E353" s="109" t="s">
        <v>258</v>
      </c>
      <c r="F353" s="110"/>
      <c r="G353" s="14">
        <v>55.51</v>
      </c>
    </row>
    <row r="354" spans="1:7" ht="15" customHeight="1">
      <c r="A354" s="7"/>
      <c r="B354" s="7"/>
      <c r="C354" s="7"/>
      <c r="D354" s="7"/>
      <c r="E354" s="111" t="s">
        <v>269</v>
      </c>
      <c r="F354" s="112"/>
      <c r="G354" s="3">
        <v>73.790000000000006</v>
      </c>
    </row>
    <row r="355" spans="1:7" ht="15" customHeight="1">
      <c r="A355" s="7"/>
      <c r="B355" s="7"/>
      <c r="C355" s="7"/>
      <c r="D355" s="7"/>
      <c r="E355" s="111" t="s">
        <v>366</v>
      </c>
      <c r="F355" s="112"/>
      <c r="G355" s="3">
        <v>16.28</v>
      </c>
    </row>
    <row r="356" spans="1:7" ht="15" customHeight="1">
      <c r="A356" s="7"/>
      <c r="B356" s="7"/>
      <c r="C356" s="7"/>
      <c r="D356" s="7"/>
      <c r="E356" s="111" t="s">
        <v>271</v>
      </c>
      <c r="F356" s="112"/>
      <c r="G356" s="3">
        <v>90.07</v>
      </c>
    </row>
    <row r="357" spans="1:7" ht="15" customHeight="1">
      <c r="A357" s="7"/>
      <c r="B357" s="7"/>
      <c r="C357" s="7"/>
      <c r="D357" s="7"/>
      <c r="E357" s="111" t="s">
        <v>272</v>
      </c>
      <c r="F357" s="112"/>
      <c r="G357" s="3">
        <v>24.318899999999999</v>
      </c>
    </row>
    <row r="358" spans="1:7" ht="15" customHeight="1">
      <c r="A358" s="7"/>
      <c r="B358" s="7"/>
      <c r="C358" s="7"/>
      <c r="D358" s="7"/>
      <c r="E358" s="111" t="s">
        <v>273</v>
      </c>
      <c r="F358" s="112"/>
      <c r="G358" s="3">
        <v>114.39</v>
      </c>
    </row>
    <row r="359" spans="1:7" ht="9.9499999999999993" customHeight="1">
      <c r="A359" s="7"/>
      <c r="B359" s="7"/>
      <c r="C359" s="113" t="s">
        <v>238</v>
      </c>
      <c r="D359" s="114"/>
      <c r="E359" s="7"/>
      <c r="F359" s="7"/>
      <c r="G359" s="7"/>
    </row>
    <row r="360" spans="1:7" ht="20.100000000000001" customHeight="1">
      <c r="A360" s="115" t="s">
        <v>433</v>
      </c>
      <c r="B360" s="116"/>
      <c r="C360" s="116"/>
      <c r="D360" s="116"/>
      <c r="E360" s="116"/>
      <c r="F360" s="116"/>
      <c r="G360" s="116"/>
    </row>
    <row r="361" spans="1:7" ht="9.9499999999999993" customHeight="1">
      <c r="A361" s="117"/>
      <c r="B361" s="117"/>
      <c r="C361" s="117"/>
      <c r="D361" s="117"/>
      <c r="E361" s="117"/>
      <c r="F361" s="117"/>
      <c r="G361" s="117"/>
    </row>
    <row r="362" spans="1:7" ht="15" customHeight="1">
      <c r="A362" s="7"/>
      <c r="B362" s="7"/>
      <c r="C362" s="7"/>
      <c r="D362" s="7"/>
      <c r="E362" s="111" t="s">
        <v>269</v>
      </c>
      <c r="F362" s="112"/>
      <c r="G362" s="3">
        <v>93.6</v>
      </c>
    </row>
    <row r="363" spans="1:7" ht="15" customHeight="1">
      <c r="A363" s="7"/>
      <c r="B363" s="7"/>
      <c r="C363" s="7"/>
      <c r="D363" s="7"/>
      <c r="E363" s="111" t="s">
        <v>345</v>
      </c>
      <c r="F363" s="112"/>
      <c r="G363" s="3">
        <v>0</v>
      </c>
    </row>
    <row r="364" spans="1:7" ht="15" customHeight="1">
      <c r="A364" s="7"/>
      <c r="B364" s="7"/>
      <c r="C364" s="7"/>
      <c r="D364" s="7"/>
      <c r="E364" s="111" t="s">
        <v>271</v>
      </c>
      <c r="F364" s="112"/>
      <c r="G364" s="3">
        <v>93.6</v>
      </c>
    </row>
    <row r="365" spans="1:7" ht="15" customHeight="1">
      <c r="A365" s="7"/>
      <c r="B365" s="7"/>
      <c r="C365" s="7"/>
      <c r="D365" s="7"/>
      <c r="E365" s="111" t="s">
        <v>272</v>
      </c>
      <c r="F365" s="112"/>
      <c r="G365" s="3">
        <v>25.271999999999998</v>
      </c>
    </row>
    <row r="366" spans="1:7" ht="15" customHeight="1">
      <c r="A366" s="7"/>
      <c r="B366" s="7"/>
      <c r="C366" s="7"/>
      <c r="D366" s="7"/>
      <c r="E366" s="111" t="s">
        <v>273</v>
      </c>
      <c r="F366" s="112"/>
      <c r="G366" s="3">
        <v>118.87</v>
      </c>
    </row>
    <row r="367" spans="1:7" ht="9.9499999999999993" customHeight="1">
      <c r="A367" s="7"/>
      <c r="B367" s="7"/>
      <c r="C367" s="113" t="s">
        <v>238</v>
      </c>
      <c r="D367" s="114"/>
      <c r="E367" s="7"/>
      <c r="F367" s="7"/>
      <c r="G367" s="7"/>
    </row>
    <row r="368" spans="1:7" ht="20.100000000000001" customHeight="1">
      <c r="A368" s="115" t="s">
        <v>434</v>
      </c>
      <c r="B368" s="116"/>
      <c r="C368" s="116"/>
      <c r="D368" s="116"/>
      <c r="E368" s="116"/>
      <c r="F368" s="116"/>
      <c r="G368" s="116"/>
    </row>
    <row r="369" spans="1:7" ht="15" customHeight="1">
      <c r="A369" s="107" t="s">
        <v>275</v>
      </c>
      <c r="B369" s="108"/>
      <c r="C369" s="8" t="s">
        <v>241</v>
      </c>
      <c r="D369" s="8" t="s">
        <v>242</v>
      </c>
      <c r="E369" s="8" t="s">
        <v>243</v>
      </c>
      <c r="F369" s="8" t="s">
        <v>244</v>
      </c>
      <c r="G369" s="8" t="s">
        <v>245</v>
      </c>
    </row>
    <row r="370" spans="1:7" ht="15" customHeight="1">
      <c r="A370" s="10" t="s">
        <v>411</v>
      </c>
      <c r="B370" s="11" t="s">
        <v>412</v>
      </c>
      <c r="C370" s="10" t="s">
        <v>413</v>
      </c>
      <c r="D370" s="10" t="s">
        <v>262</v>
      </c>
      <c r="E370" s="12">
        <v>0.4</v>
      </c>
      <c r="F370" s="13">
        <v>9.5279000000000007</v>
      </c>
      <c r="G370" s="13">
        <v>3.81</v>
      </c>
    </row>
    <row r="371" spans="1:7" ht="15" customHeight="1">
      <c r="A371" s="10" t="s">
        <v>414</v>
      </c>
      <c r="B371" s="11" t="s">
        <v>415</v>
      </c>
      <c r="C371" s="10" t="s">
        <v>413</v>
      </c>
      <c r="D371" s="10" t="s">
        <v>262</v>
      </c>
      <c r="E371" s="12">
        <v>0.4</v>
      </c>
      <c r="F371" s="13">
        <v>7.4260999999999999</v>
      </c>
      <c r="G371" s="13">
        <v>2.97</v>
      </c>
    </row>
    <row r="372" spans="1:7" ht="15" customHeight="1">
      <c r="A372" s="7"/>
      <c r="B372" s="7"/>
      <c r="C372" s="7"/>
      <c r="D372" s="7"/>
      <c r="E372" s="109" t="s">
        <v>279</v>
      </c>
      <c r="F372" s="110"/>
      <c r="G372" s="14">
        <v>6.78</v>
      </c>
    </row>
    <row r="373" spans="1:7" ht="15" customHeight="1">
      <c r="A373" s="107" t="s">
        <v>240</v>
      </c>
      <c r="B373" s="108"/>
      <c r="C373" s="8" t="s">
        <v>241</v>
      </c>
      <c r="D373" s="8" t="s">
        <v>242</v>
      </c>
      <c r="E373" s="8" t="s">
        <v>243</v>
      </c>
      <c r="F373" s="8" t="s">
        <v>244</v>
      </c>
      <c r="G373" s="8" t="s">
        <v>245</v>
      </c>
    </row>
    <row r="374" spans="1:7" ht="15" customHeight="1">
      <c r="A374" s="10" t="s">
        <v>435</v>
      </c>
      <c r="B374" s="11" t="s">
        <v>436</v>
      </c>
      <c r="C374" s="10" t="s">
        <v>413</v>
      </c>
      <c r="D374" s="10" t="s">
        <v>437</v>
      </c>
      <c r="E374" s="12">
        <v>1</v>
      </c>
      <c r="F374" s="13">
        <v>30.76</v>
      </c>
      <c r="G374" s="13">
        <v>30.76</v>
      </c>
    </row>
    <row r="375" spans="1:7" ht="15" customHeight="1">
      <c r="A375" s="7"/>
      <c r="B375" s="7"/>
      <c r="C375" s="7"/>
      <c r="D375" s="7"/>
      <c r="E375" s="109" t="s">
        <v>258</v>
      </c>
      <c r="F375" s="110"/>
      <c r="G375" s="14">
        <v>30.76</v>
      </c>
    </row>
    <row r="376" spans="1:7" ht="15" customHeight="1">
      <c r="A376" s="7"/>
      <c r="B376" s="7"/>
      <c r="C376" s="7"/>
      <c r="D376" s="7"/>
      <c r="E376" s="111" t="s">
        <v>269</v>
      </c>
      <c r="F376" s="112"/>
      <c r="G376" s="3">
        <v>37.54</v>
      </c>
    </row>
    <row r="377" spans="1:7" ht="15" customHeight="1">
      <c r="A377" s="7"/>
      <c r="B377" s="7"/>
      <c r="C377" s="7"/>
      <c r="D377" s="7"/>
      <c r="E377" s="111" t="s">
        <v>418</v>
      </c>
      <c r="F377" s="112"/>
      <c r="G377" s="3">
        <v>8.84</v>
      </c>
    </row>
    <row r="378" spans="1:7" ht="15" customHeight="1">
      <c r="A378" s="7"/>
      <c r="B378" s="7"/>
      <c r="C378" s="7"/>
      <c r="D378" s="7"/>
      <c r="E378" s="111" t="s">
        <v>271</v>
      </c>
      <c r="F378" s="112"/>
      <c r="G378" s="3">
        <v>46.38</v>
      </c>
    </row>
    <row r="379" spans="1:7" ht="15" customHeight="1">
      <c r="A379" s="7"/>
      <c r="B379" s="7"/>
      <c r="C379" s="7"/>
      <c r="D379" s="7"/>
      <c r="E379" s="111" t="s">
        <v>272</v>
      </c>
      <c r="F379" s="112"/>
      <c r="G379" s="3">
        <v>12.522600000000001</v>
      </c>
    </row>
    <row r="380" spans="1:7" ht="15" customHeight="1">
      <c r="A380" s="7"/>
      <c r="B380" s="7"/>
      <c r="C380" s="7"/>
      <c r="D380" s="7"/>
      <c r="E380" s="111" t="s">
        <v>273</v>
      </c>
      <c r="F380" s="112"/>
      <c r="G380" s="3">
        <v>58.9</v>
      </c>
    </row>
    <row r="381" spans="1:7" ht="9.9499999999999993" customHeight="1">
      <c r="A381" s="7"/>
      <c r="B381" s="7"/>
      <c r="C381" s="113" t="s">
        <v>238</v>
      </c>
      <c r="D381" s="114"/>
      <c r="E381" s="7"/>
      <c r="F381" s="7"/>
      <c r="G381" s="7"/>
    </row>
    <row r="382" spans="1:7" ht="20.100000000000001" customHeight="1">
      <c r="A382" s="115" t="s">
        <v>438</v>
      </c>
      <c r="B382" s="116"/>
      <c r="C382" s="116"/>
      <c r="D382" s="116"/>
      <c r="E382" s="116"/>
      <c r="F382" s="116"/>
      <c r="G382" s="116"/>
    </row>
    <row r="383" spans="1:7" ht="15" customHeight="1">
      <c r="A383" s="107" t="s">
        <v>275</v>
      </c>
      <c r="B383" s="108"/>
      <c r="C383" s="8" t="s">
        <v>241</v>
      </c>
      <c r="D383" s="8" t="s">
        <v>242</v>
      </c>
      <c r="E383" s="8" t="s">
        <v>243</v>
      </c>
      <c r="F383" s="8" t="s">
        <v>244</v>
      </c>
      <c r="G383" s="8" t="s">
        <v>245</v>
      </c>
    </row>
    <row r="384" spans="1:7" ht="15" customHeight="1">
      <c r="A384" s="10" t="s">
        <v>392</v>
      </c>
      <c r="B384" s="11" t="s">
        <v>327</v>
      </c>
      <c r="C384" s="10" t="s">
        <v>288</v>
      </c>
      <c r="D384" s="10" t="s">
        <v>302</v>
      </c>
      <c r="E384" s="12">
        <v>0.33</v>
      </c>
      <c r="F384" s="13">
        <v>6.4108000000000001</v>
      </c>
      <c r="G384" s="13">
        <v>2.12</v>
      </c>
    </row>
    <row r="385" spans="1:7" ht="15" customHeight="1">
      <c r="A385" s="10" t="s">
        <v>439</v>
      </c>
      <c r="B385" s="11" t="s">
        <v>440</v>
      </c>
      <c r="C385" s="10" t="s">
        <v>288</v>
      </c>
      <c r="D385" s="10" t="s">
        <v>302</v>
      </c>
      <c r="E385" s="12">
        <v>0.33</v>
      </c>
      <c r="F385" s="13">
        <v>4.5385</v>
      </c>
      <c r="G385" s="13">
        <v>1.5</v>
      </c>
    </row>
    <row r="386" spans="1:7" ht="15" customHeight="1">
      <c r="A386" s="7"/>
      <c r="B386" s="7"/>
      <c r="C386" s="7"/>
      <c r="D386" s="7"/>
      <c r="E386" s="109" t="s">
        <v>279</v>
      </c>
      <c r="F386" s="110"/>
      <c r="G386" s="14">
        <v>3.62</v>
      </c>
    </row>
    <row r="387" spans="1:7" ht="15" customHeight="1">
      <c r="A387" s="107" t="s">
        <v>240</v>
      </c>
      <c r="B387" s="108"/>
      <c r="C387" s="8" t="s">
        <v>241</v>
      </c>
      <c r="D387" s="8" t="s">
        <v>242</v>
      </c>
      <c r="E387" s="8" t="s">
        <v>243</v>
      </c>
      <c r="F387" s="8" t="s">
        <v>244</v>
      </c>
      <c r="G387" s="8" t="s">
        <v>245</v>
      </c>
    </row>
    <row r="388" spans="1:7" ht="15" customHeight="1">
      <c r="A388" s="10" t="s">
        <v>441</v>
      </c>
      <c r="B388" s="11" t="s">
        <v>442</v>
      </c>
      <c r="C388" s="10" t="s">
        <v>288</v>
      </c>
      <c r="D388" s="10" t="s">
        <v>289</v>
      </c>
      <c r="E388" s="12">
        <v>1.02</v>
      </c>
      <c r="F388" s="13">
        <v>48.25</v>
      </c>
      <c r="G388" s="13">
        <v>49.22</v>
      </c>
    </row>
    <row r="389" spans="1:7" ht="15" customHeight="1">
      <c r="A389" s="7"/>
      <c r="B389" s="7"/>
      <c r="C389" s="7"/>
      <c r="D389" s="7"/>
      <c r="E389" s="109" t="s">
        <v>258</v>
      </c>
      <c r="F389" s="110"/>
      <c r="G389" s="14">
        <v>49.22</v>
      </c>
    </row>
    <row r="390" spans="1:7" ht="15" customHeight="1">
      <c r="A390" s="107" t="s">
        <v>259</v>
      </c>
      <c r="B390" s="108"/>
      <c r="C390" s="8" t="s">
        <v>241</v>
      </c>
      <c r="D390" s="8" t="s">
        <v>242</v>
      </c>
      <c r="E390" s="8" t="s">
        <v>243</v>
      </c>
      <c r="F390" s="8" t="s">
        <v>244</v>
      </c>
      <c r="G390" s="8" t="s">
        <v>245</v>
      </c>
    </row>
    <row r="391" spans="1:7" ht="15" customHeight="1">
      <c r="A391" s="10" t="s">
        <v>443</v>
      </c>
      <c r="B391" s="11" t="s">
        <v>444</v>
      </c>
      <c r="C391" s="10" t="s">
        <v>288</v>
      </c>
      <c r="D391" s="10" t="s">
        <v>302</v>
      </c>
      <c r="E391" s="12">
        <v>0.33</v>
      </c>
      <c r="F391" s="13">
        <v>2.94</v>
      </c>
      <c r="G391" s="13">
        <v>0.97</v>
      </c>
    </row>
    <row r="392" spans="1:7" ht="15" customHeight="1">
      <c r="A392" s="10" t="s">
        <v>395</v>
      </c>
      <c r="B392" s="11" t="s">
        <v>396</v>
      </c>
      <c r="C392" s="10" t="s">
        <v>288</v>
      </c>
      <c r="D392" s="10" t="s">
        <v>302</v>
      </c>
      <c r="E392" s="12">
        <v>0.33</v>
      </c>
      <c r="F392" s="13">
        <v>2.81</v>
      </c>
      <c r="G392" s="13">
        <v>0.93</v>
      </c>
    </row>
    <row r="393" spans="1:7" ht="15" customHeight="1">
      <c r="A393" s="7"/>
      <c r="B393" s="7"/>
      <c r="C393" s="7"/>
      <c r="D393" s="7"/>
      <c r="E393" s="109" t="s">
        <v>268</v>
      </c>
      <c r="F393" s="110"/>
      <c r="G393" s="14">
        <v>1.9</v>
      </c>
    </row>
    <row r="394" spans="1:7" ht="15" customHeight="1">
      <c r="A394" s="7"/>
      <c r="B394" s="7"/>
      <c r="C394" s="7"/>
      <c r="D394" s="7"/>
      <c r="E394" s="111" t="s">
        <v>269</v>
      </c>
      <c r="F394" s="112"/>
      <c r="G394" s="3">
        <v>54.74</v>
      </c>
    </row>
    <row r="395" spans="1:7" ht="15" customHeight="1">
      <c r="A395" s="7"/>
      <c r="B395" s="7"/>
      <c r="C395" s="7"/>
      <c r="D395" s="7"/>
      <c r="E395" s="111" t="s">
        <v>317</v>
      </c>
      <c r="F395" s="112"/>
      <c r="G395" s="3">
        <v>4.12</v>
      </c>
    </row>
    <row r="396" spans="1:7" ht="15" customHeight="1">
      <c r="A396" s="7"/>
      <c r="B396" s="7"/>
      <c r="C396" s="7"/>
      <c r="D396" s="7"/>
      <c r="E396" s="111" t="s">
        <v>271</v>
      </c>
      <c r="F396" s="112"/>
      <c r="G396" s="3">
        <v>58.86</v>
      </c>
    </row>
    <row r="397" spans="1:7" ht="15" customHeight="1">
      <c r="A397" s="7"/>
      <c r="B397" s="7"/>
      <c r="C397" s="7"/>
      <c r="D397" s="7"/>
      <c r="E397" s="111" t="s">
        <v>272</v>
      </c>
      <c r="F397" s="112"/>
      <c r="G397" s="3">
        <v>15.892200000000001</v>
      </c>
    </row>
    <row r="398" spans="1:7" ht="15" customHeight="1">
      <c r="A398" s="7"/>
      <c r="B398" s="7"/>
      <c r="C398" s="7"/>
      <c r="D398" s="7"/>
      <c r="E398" s="111" t="s">
        <v>273</v>
      </c>
      <c r="F398" s="112"/>
      <c r="G398" s="3">
        <v>74.75</v>
      </c>
    </row>
    <row r="399" spans="1:7" ht="9.9499999999999993" customHeight="1">
      <c r="A399" s="7"/>
      <c r="B399" s="7"/>
      <c r="C399" s="113" t="s">
        <v>238</v>
      </c>
      <c r="D399" s="114"/>
      <c r="E399" s="7"/>
      <c r="F399" s="7"/>
      <c r="G399" s="7"/>
    </row>
    <row r="400" spans="1:7" ht="20.100000000000001" customHeight="1">
      <c r="A400" s="115" t="s">
        <v>445</v>
      </c>
      <c r="B400" s="116"/>
      <c r="C400" s="116"/>
      <c r="D400" s="116"/>
      <c r="E400" s="116"/>
      <c r="F400" s="116"/>
      <c r="G400" s="116"/>
    </row>
    <row r="401" spans="1:7" ht="15" customHeight="1">
      <c r="A401" s="107" t="s">
        <v>240</v>
      </c>
      <c r="B401" s="108"/>
      <c r="C401" s="8" t="s">
        <v>241</v>
      </c>
      <c r="D401" s="8" t="s">
        <v>242</v>
      </c>
      <c r="E401" s="8" t="s">
        <v>243</v>
      </c>
      <c r="F401" s="8" t="s">
        <v>244</v>
      </c>
      <c r="G401" s="8" t="s">
        <v>245</v>
      </c>
    </row>
    <row r="402" spans="1:7" ht="15" customHeight="1">
      <c r="A402" s="10" t="s">
        <v>446</v>
      </c>
      <c r="B402" s="11" t="s">
        <v>447</v>
      </c>
      <c r="C402" s="10" t="s">
        <v>288</v>
      </c>
      <c r="D402" s="10" t="s">
        <v>316</v>
      </c>
      <c r="E402" s="12">
        <v>1</v>
      </c>
      <c r="F402" s="13">
        <v>15.9</v>
      </c>
      <c r="G402" s="13">
        <v>15.9</v>
      </c>
    </row>
    <row r="403" spans="1:7" ht="15" customHeight="1">
      <c r="A403" s="7"/>
      <c r="B403" s="7"/>
      <c r="C403" s="7"/>
      <c r="D403" s="7"/>
      <c r="E403" s="109" t="s">
        <v>258</v>
      </c>
      <c r="F403" s="110"/>
      <c r="G403" s="14">
        <v>15.9</v>
      </c>
    </row>
    <row r="404" spans="1:7" ht="15" customHeight="1">
      <c r="A404" s="7"/>
      <c r="B404" s="7"/>
      <c r="C404" s="7"/>
      <c r="D404" s="7"/>
      <c r="E404" s="111" t="s">
        <v>269</v>
      </c>
      <c r="F404" s="112"/>
      <c r="G404" s="3">
        <v>15.9</v>
      </c>
    </row>
    <row r="405" spans="1:7" ht="15" customHeight="1">
      <c r="A405" s="7"/>
      <c r="B405" s="7"/>
      <c r="C405" s="7"/>
      <c r="D405" s="7"/>
      <c r="E405" s="111" t="s">
        <v>345</v>
      </c>
      <c r="F405" s="112"/>
      <c r="G405" s="3">
        <v>0</v>
      </c>
    </row>
    <row r="406" spans="1:7" ht="15" customHeight="1">
      <c r="A406" s="7"/>
      <c r="B406" s="7"/>
      <c r="C406" s="7"/>
      <c r="D406" s="7"/>
      <c r="E406" s="111" t="s">
        <v>271</v>
      </c>
      <c r="F406" s="112"/>
      <c r="G406" s="3">
        <v>15.9</v>
      </c>
    </row>
    <row r="407" spans="1:7" ht="15" customHeight="1">
      <c r="A407" s="7"/>
      <c r="B407" s="7"/>
      <c r="C407" s="7"/>
      <c r="D407" s="7"/>
      <c r="E407" s="111" t="s">
        <v>272</v>
      </c>
      <c r="F407" s="112"/>
      <c r="G407" s="3">
        <v>4.2930000000000001</v>
      </c>
    </row>
    <row r="408" spans="1:7" ht="15" customHeight="1">
      <c r="A408" s="7"/>
      <c r="B408" s="7"/>
      <c r="C408" s="7"/>
      <c r="D408" s="7"/>
      <c r="E408" s="111" t="s">
        <v>273</v>
      </c>
      <c r="F408" s="112"/>
      <c r="G408" s="3">
        <v>20.190000000000001</v>
      </c>
    </row>
    <row r="409" spans="1:7" ht="9.9499999999999993" customHeight="1">
      <c r="A409" s="7"/>
      <c r="B409" s="7"/>
      <c r="C409" s="113" t="s">
        <v>238</v>
      </c>
      <c r="D409" s="114"/>
      <c r="E409" s="7"/>
      <c r="F409" s="7"/>
      <c r="G409" s="7"/>
    </row>
    <row r="410" spans="1:7" ht="20.100000000000001" customHeight="1">
      <c r="A410" s="115" t="s">
        <v>448</v>
      </c>
      <c r="B410" s="116"/>
      <c r="C410" s="116"/>
      <c r="D410" s="116"/>
      <c r="E410" s="116"/>
      <c r="F410" s="116"/>
      <c r="G410" s="116"/>
    </row>
    <row r="411" spans="1:7" ht="15" customHeight="1">
      <c r="A411" s="107" t="s">
        <v>240</v>
      </c>
      <c r="B411" s="108"/>
      <c r="C411" s="8" t="s">
        <v>241</v>
      </c>
      <c r="D411" s="8" t="s">
        <v>242</v>
      </c>
      <c r="E411" s="8" t="s">
        <v>243</v>
      </c>
      <c r="F411" s="8" t="s">
        <v>244</v>
      </c>
      <c r="G411" s="8" t="s">
        <v>245</v>
      </c>
    </row>
    <row r="412" spans="1:7" ht="15" customHeight="1">
      <c r="A412" s="10" t="s">
        <v>449</v>
      </c>
      <c r="B412" s="11" t="s">
        <v>450</v>
      </c>
      <c r="C412" s="10" t="s">
        <v>288</v>
      </c>
      <c r="D412" s="10" t="s">
        <v>316</v>
      </c>
      <c r="E412" s="12">
        <v>1</v>
      </c>
      <c r="F412" s="13">
        <v>1.04</v>
      </c>
      <c r="G412" s="13">
        <v>1.04</v>
      </c>
    </row>
    <row r="413" spans="1:7" ht="15" customHeight="1">
      <c r="A413" s="7"/>
      <c r="B413" s="7"/>
      <c r="C413" s="7"/>
      <c r="D413" s="7"/>
      <c r="E413" s="109" t="s">
        <v>258</v>
      </c>
      <c r="F413" s="110"/>
      <c r="G413" s="14">
        <v>1.04</v>
      </c>
    </row>
    <row r="414" spans="1:7" ht="15" customHeight="1">
      <c r="A414" s="7"/>
      <c r="B414" s="7"/>
      <c r="C414" s="7"/>
      <c r="D414" s="7"/>
      <c r="E414" s="111" t="s">
        <v>269</v>
      </c>
      <c r="F414" s="112"/>
      <c r="G414" s="3">
        <v>1.04</v>
      </c>
    </row>
    <row r="415" spans="1:7" ht="15" customHeight="1">
      <c r="A415" s="7"/>
      <c r="B415" s="7"/>
      <c r="C415" s="7"/>
      <c r="D415" s="7"/>
      <c r="E415" s="111" t="s">
        <v>345</v>
      </c>
      <c r="F415" s="112"/>
      <c r="G415" s="3">
        <v>0</v>
      </c>
    </row>
    <row r="416" spans="1:7" ht="15" customHeight="1">
      <c r="A416" s="7"/>
      <c r="B416" s="7"/>
      <c r="C416" s="7"/>
      <c r="D416" s="7"/>
      <c r="E416" s="111" t="s">
        <v>271</v>
      </c>
      <c r="F416" s="112"/>
      <c r="G416" s="3">
        <v>1.04</v>
      </c>
    </row>
    <row r="417" spans="1:7" ht="15" customHeight="1">
      <c r="A417" s="7"/>
      <c r="B417" s="7"/>
      <c r="C417" s="7"/>
      <c r="D417" s="7"/>
      <c r="E417" s="111" t="s">
        <v>272</v>
      </c>
      <c r="F417" s="112"/>
      <c r="G417" s="3">
        <v>0.28079999999999999</v>
      </c>
    </row>
    <row r="418" spans="1:7" ht="15" customHeight="1">
      <c r="A418" s="7"/>
      <c r="B418" s="7"/>
      <c r="C418" s="7"/>
      <c r="D418" s="7"/>
      <c r="E418" s="111" t="s">
        <v>273</v>
      </c>
      <c r="F418" s="112"/>
      <c r="G418" s="3">
        <v>1.32</v>
      </c>
    </row>
    <row r="419" spans="1:7" ht="9.9499999999999993" customHeight="1">
      <c r="A419" s="7"/>
      <c r="B419" s="7"/>
      <c r="C419" s="113" t="s">
        <v>238</v>
      </c>
      <c r="D419" s="114"/>
      <c r="E419" s="7"/>
      <c r="F419" s="7"/>
      <c r="G419" s="7"/>
    </row>
    <row r="420" spans="1:7" ht="20.100000000000001" customHeight="1">
      <c r="A420" s="115" t="s">
        <v>451</v>
      </c>
      <c r="B420" s="116"/>
      <c r="C420" s="116"/>
      <c r="D420" s="116"/>
      <c r="E420" s="116"/>
      <c r="F420" s="116"/>
      <c r="G420" s="116"/>
    </row>
    <row r="421" spans="1:7" ht="9.9499999999999993" customHeight="1">
      <c r="A421" s="117"/>
      <c r="B421" s="117"/>
      <c r="C421" s="117"/>
      <c r="D421" s="117"/>
      <c r="E421" s="117"/>
      <c r="F421" s="117"/>
      <c r="G421" s="117"/>
    </row>
    <row r="422" spans="1:7" ht="15" customHeight="1">
      <c r="A422" s="7"/>
      <c r="B422" s="7"/>
      <c r="C422" s="7"/>
      <c r="D422" s="7"/>
      <c r="E422" s="111" t="s">
        <v>269</v>
      </c>
      <c r="F422" s="112"/>
      <c r="G422" s="3">
        <v>0.54</v>
      </c>
    </row>
    <row r="423" spans="1:7" ht="15" customHeight="1">
      <c r="A423" s="7"/>
      <c r="B423" s="7"/>
      <c r="C423" s="7"/>
      <c r="D423" s="7"/>
      <c r="E423" s="111" t="s">
        <v>345</v>
      </c>
      <c r="F423" s="112"/>
      <c r="G423" s="3">
        <v>0</v>
      </c>
    </row>
    <row r="424" spans="1:7" ht="15" customHeight="1">
      <c r="A424" s="7"/>
      <c r="B424" s="7"/>
      <c r="C424" s="7"/>
      <c r="D424" s="7"/>
      <c r="E424" s="111" t="s">
        <v>271</v>
      </c>
      <c r="F424" s="112"/>
      <c r="G424" s="3">
        <v>0.54</v>
      </c>
    </row>
    <row r="425" spans="1:7" ht="15" customHeight="1">
      <c r="A425" s="7"/>
      <c r="B425" s="7"/>
      <c r="C425" s="7"/>
      <c r="D425" s="7"/>
      <c r="E425" s="111" t="s">
        <v>272</v>
      </c>
      <c r="F425" s="112"/>
      <c r="G425" s="3">
        <v>0.14580000000000001</v>
      </c>
    </row>
    <row r="426" spans="1:7" ht="15" customHeight="1">
      <c r="A426" s="7"/>
      <c r="B426" s="7"/>
      <c r="C426" s="7"/>
      <c r="D426" s="7"/>
      <c r="E426" s="111" t="s">
        <v>273</v>
      </c>
      <c r="F426" s="112"/>
      <c r="G426" s="3">
        <v>0.69</v>
      </c>
    </row>
    <row r="427" spans="1:7" ht="9.9499999999999993" customHeight="1">
      <c r="A427" s="7"/>
      <c r="B427" s="7"/>
      <c r="C427" s="113" t="s">
        <v>238</v>
      </c>
      <c r="D427" s="114"/>
      <c r="E427" s="7"/>
      <c r="F427" s="7"/>
      <c r="G427" s="7"/>
    </row>
    <row r="428" spans="1:7" ht="20.100000000000001" customHeight="1">
      <c r="A428" s="115" t="s">
        <v>452</v>
      </c>
      <c r="B428" s="116"/>
      <c r="C428" s="116"/>
      <c r="D428" s="116"/>
      <c r="E428" s="116"/>
      <c r="F428" s="116"/>
      <c r="G428" s="116"/>
    </row>
    <row r="429" spans="1:7" ht="15" customHeight="1">
      <c r="A429" s="107" t="s">
        <v>240</v>
      </c>
      <c r="B429" s="108"/>
      <c r="C429" s="8" t="s">
        <v>241</v>
      </c>
      <c r="D429" s="8" t="s">
        <v>242</v>
      </c>
      <c r="E429" s="8" t="s">
        <v>243</v>
      </c>
      <c r="F429" s="8" t="s">
        <v>244</v>
      </c>
      <c r="G429" s="8" t="s">
        <v>245</v>
      </c>
    </row>
    <row r="430" spans="1:7" ht="20.100000000000001" customHeight="1">
      <c r="A430" s="10" t="s">
        <v>453</v>
      </c>
      <c r="B430" s="11" t="s">
        <v>454</v>
      </c>
      <c r="C430" s="10" t="s">
        <v>377</v>
      </c>
      <c r="D430" s="10" t="s">
        <v>316</v>
      </c>
      <c r="E430" s="12">
        <v>1</v>
      </c>
      <c r="F430" s="13">
        <v>17.45</v>
      </c>
      <c r="G430" s="13">
        <v>17.45</v>
      </c>
    </row>
    <row r="431" spans="1:7" ht="15" customHeight="1">
      <c r="A431" s="7"/>
      <c r="B431" s="7"/>
      <c r="C431" s="7"/>
      <c r="D431" s="7"/>
      <c r="E431" s="109" t="s">
        <v>258</v>
      </c>
      <c r="F431" s="110"/>
      <c r="G431" s="14">
        <v>17.45</v>
      </c>
    </row>
    <row r="432" spans="1:7" ht="15" customHeight="1">
      <c r="A432" s="7"/>
      <c r="B432" s="7"/>
      <c r="C432" s="7"/>
      <c r="D432" s="7"/>
      <c r="E432" s="111" t="s">
        <v>269</v>
      </c>
      <c r="F432" s="112"/>
      <c r="G432" s="3">
        <v>17.45</v>
      </c>
    </row>
    <row r="433" spans="1:7" ht="15" customHeight="1">
      <c r="A433" s="7"/>
      <c r="B433" s="7"/>
      <c r="C433" s="7"/>
      <c r="D433" s="7"/>
      <c r="E433" s="111" t="s">
        <v>345</v>
      </c>
      <c r="F433" s="112"/>
      <c r="G433" s="3">
        <v>0</v>
      </c>
    </row>
    <row r="434" spans="1:7" ht="15" customHeight="1">
      <c r="A434" s="7"/>
      <c r="B434" s="7"/>
      <c r="C434" s="7"/>
      <c r="D434" s="7"/>
      <c r="E434" s="111" t="s">
        <v>271</v>
      </c>
      <c r="F434" s="112"/>
      <c r="G434" s="3">
        <v>17.45</v>
      </c>
    </row>
    <row r="435" spans="1:7" ht="15" customHeight="1">
      <c r="A435" s="7"/>
      <c r="B435" s="7"/>
      <c r="C435" s="7"/>
      <c r="D435" s="7"/>
      <c r="E435" s="111" t="s">
        <v>272</v>
      </c>
      <c r="F435" s="112"/>
      <c r="G435" s="3">
        <v>4.7115</v>
      </c>
    </row>
    <row r="436" spans="1:7" ht="15" customHeight="1">
      <c r="A436" s="7"/>
      <c r="B436" s="7"/>
      <c r="C436" s="7"/>
      <c r="D436" s="7"/>
      <c r="E436" s="111" t="s">
        <v>273</v>
      </c>
      <c r="F436" s="112"/>
      <c r="G436" s="3">
        <v>22.16</v>
      </c>
    </row>
    <row r="437" spans="1:7" ht="9.9499999999999993" customHeight="1">
      <c r="A437" s="7"/>
      <c r="B437" s="7"/>
      <c r="C437" s="113" t="s">
        <v>238</v>
      </c>
      <c r="D437" s="114"/>
      <c r="E437" s="7"/>
      <c r="F437" s="7"/>
      <c r="G437" s="7"/>
    </row>
    <row r="438" spans="1:7" ht="20.100000000000001" customHeight="1">
      <c r="A438" s="115" t="s">
        <v>455</v>
      </c>
      <c r="B438" s="116"/>
      <c r="C438" s="116"/>
      <c r="D438" s="116"/>
      <c r="E438" s="116"/>
      <c r="F438" s="116"/>
      <c r="G438" s="116"/>
    </row>
    <row r="439" spans="1:7" ht="20.100000000000001" customHeight="1">
      <c r="A439" s="120" t="s">
        <v>456</v>
      </c>
      <c r="B439" s="121"/>
      <c r="C439" s="121"/>
      <c r="D439" s="1" t="s">
        <v>4</v>
      </c>
      <c r="E439" s="1" t="s">
        <v>457</v>
      </c>
      <c r="F439" s="1" t="s">
        <v>458</v>
      </c>
      <c r="G439" s="1" t="s">
        <v>459</v>
      </c>
    </row>
    <row r="440" spans="1:7" ht="15" customHeight="1">
      <c r="A440" s="5" t="s">
        <v>460</v>
      </c>
      <c r="B440" s="118" t="s">
        <v>461</v>
      </c>
      <c r="C440" s="119"/>
      <c r="D440" s="5" t="s">
        <v>214</v>
      </c>
      <c r="E440" s="17">
        <v>0.31</v>
      </c>
      <c r="F440" s="18">
        <v>12.946300000000001</v>
      </c>
      <c r="G440" s="18">
        <v>4.0133530000000004</v>
      </c>
    </row>
    <row r="441" spans="1:7" ht="15" customHeight="1">
      <c r="A441" s="5" t="s">
        <v>462</v>
      </c>
      <c r="B441" s="118" t="s">
        <v>463</v>
      </c>
      <c r="C441" s="119"/>
      <c r="D441" s="5" t="s">
        <v>214</v>
      </c>
      <c r="E441" s="17">
        <v>0.31</v>
      </c>
      <c r="F441" s="18">
        <v>15.3438</v>
      </c>
      <c r="G441" s="18">
        <v>4.7565780000000002</v>
      </c>
    </row>
    <row r="442" spans="1:7" ht="15" customHeight="1">
      <c r="A442" s="5" t="s">
        <v>464</v>
      </c>
      <c r="B442" s="118" t="s">
        <v>465</v>
      </c>
      <c r="C442" s="119"/>
      <c r="D442" s="5" t="s">
        <v>214</v>
      </c>
      <c r="E442" s="17">
        <v>0.76600000000000001</v>
      </c>
      <c r="F442" s="18">
        <v>11.279500000000001</v>
      </c>
      <c r="G442" s="18">
        <v>8.6400970000000008</v>
      </c>
    </row>
    <row r="443" spans="1:7" ht="15" customHeight="1">
      <c r="A443" s="16"/>
      <c r="B443" s="16"/>
      <c r="C443" s="16"/>
      <c r="D443" s="16"/>
      <c r="E443" s="90" t="s">
        <v>466</v>
      </c>
      <c r="F443" s="91"/>
      <c r="G443" s="19">
        <v>17.4101</v>
      </c>
    </row>
    <row r="444" spans="1:7" ht="15" customHeight="1">
      <c r="A444" s="7"/>
      <c r="B444" s="7"/>
      <c r="C444" s="7"/>
      <c r="D444" s="7"/>
      <c r="E444" s="111" t="s">
        <v>467</v>
      </c>
      <c r="F444" s="112"/>
      <c r="G444" s="18">
        <v>17.4101</v>
      </c>
    </row>
    <row r="445" spans="1:7" ht="15" customHeight="1">
      <c r="A445" s="7"/>
      <c r="B445" s="7"/>
      <c r="C445" s="7"/>
      <c r="D445" s="7"/>
      <c r="E445" s="111" t="s">
        <v>468</v>
      </c>
      <c r="F445" s="112"/>
      <c r="G445" s="18">
        <v>1</v>
      </c>
    </row>
    <row r="446" spans="1:7" ht="15" customHeight="1">
      <c r="A446" s="7"/>
      <c r="B446" s="7"/>
      <c r="C446" s="7"/>
      <c r="D446" s="7"/>
      <c r="E446" s="111" t="s">
        <v>469</v>
      </c>
      <c r="F446" s="112"/>
      <c r="G446" s="18">
        <v>17.4101</v>
      </c>
    </row>
    <row r="447" spans="1:7" ht="20.100000000000001" customHeight="1">
      <c r="A447" s="120" t="s">
        <v>470</v>
      </c>
      <c r="B447" s="121"/>
      <c r="C447" s="121"/>
      <c r="D447" s="1" t="s">
        <v>4</v>
      </c>
      <c r="E447" s="1" t="s">
        <v>457</v>
      </c>
      <c r="F447" s="1" t="s">
        <v>471</v>
      </c>
      <c r="G447" s="1" t="s">
        <v>472</v>
      </c>
    </row>
    <row r="448" spans="1:7" ht="15" customHeight="1">
      <c r="A448" s="5" t="s">
        <v>473</v>
      </c>
      <c r="B448" s="122" t="s">
        <v>474</v>
      </c>
      <c r="C448" s="123"/>
      <c r="D448" s="5" t="s">
        <v>72</v>
      </c>
      <c r="E448" s="17">
        <v>1.02</v>
      </c>
      <c r="F448" s="20">
        <v>21.24</v>
      </c>
      <c r="G448" s="18">
        <v>21.6648</v>
      </c>
    </row>
    <row r="449" spans="1:7" ht="15" customHeight="1">
      <c r="A449" s="16"/>
      <c r="B449" s="16"/>
      <c r="C449" s="16"/>
      <c r="D449" s="16"/>
      <c r="E449" s="90" t="s">
        <v>475</v>
      </c>
      <c r="F449" s="91"/>
      <c r="G449" s="19">
        <v>21.6648</v>
      </c>
    </row>
    <row r="450" spans="1:7" ht="15" customHeight="1">
      <c r="A450" s="7"/>
      <c r="B450" s="7"/>
      <c r="C450" s="7"/>
      <c r="D450" s="7"/>
      <c r="E450" s="111" t="s">
        <v>476</v>
      </c>
      <c r="F450" s="112"/>
      <c r="G450" s="18">
        <v>39.0749</v>
      </c>
    </row>
    <row r="451" spans="1:7" ht="15" customHeight="1">
      <c r="A451" s="7"/>
      <c r="B451" s="7"/>
      <c r="C451" s="7"/>
      <c r="D451" s="7"/>
      <c r="E451" s="111" t="s">
        <v>269</v>
      </c>
      <c r="F451" s="112"/>
      <c r="G451" s="3">
        <v>29.29</v>
      </c>
    </row>
    <row r="452" spans="1:7" ht="15" customHeight="1">
      <c r="A452" s="7"/>
      <c r="B452" s="7"/>
      <c r="C452" s="7"/>
      <c r="D452" s="7"/>
      <c r="E452" s="111" t="s">
        <v>477</v>
      </c>
      <c r="F452" s="112"/>
      <c r="G452" s="3">
        <v>9.7799999999999994</v>
      </c>
    </row>
    <row r="453" spans="1:7" ht="15" customHeight="1">
      <c r="A453" s="7"/>
      <c r="B453" s="7"/>
      <c r="C453" s="7"/>
      <c r="D453" s="7"/>
      <c r="E453" s="111" t="s">
        <v>271</v>
      </c>
      <c r="F453" s="112"/>
      <c r="G453" s="3">
        <v>39.07</v>
      </c>
    </row>
    <row r="454" spans="1:7" ht="15" customHeight="1">
      <c r="A454" s="7"/>
      <c r="B454" s="7"/>
      <c r="C454" s="7"/>
      <c r="D454" s="7"/>
      <c r="E454" s="111" t="s">
        <v>478</v>
      </c>
      <c r="F454" s="112"/>
      <c r="G454" s="3">
        <v>12.0726</v>
      </c>
    </row>
    <row r="455" spans="1:7" ht="15" customHeight="1">
      <c r="A455" s="7"/>
      <c r="B455" s="7"/>
      <c r="C455" s="7"/>
      <c r="D455" s="7"/>
      <c r="E455" s="111" t="s">
        <v>273</v>
      </c>
      <c r="F455" s="112"/>
      <c r="G455" s="3">
        <v>51.16</v>
      </c>
    </row>
    <row r="456" spans="1:7" ht="9.9499999999999993" customHeight="1">
      <c r="A456" s="7"/>
      <c r="B456" s="7"/>
      <c r="C456" s="113" t="s">
        <v>238</v>
      </c>
      <c r="D456" s="114"/>
      <c r="E456" s="7"/>
      <c r="F456" s="7"/>
      <c r="G456" s="7"/>
    </row>
    <row r="457" spans="1:7" ht="20.100000000000001" customHeight="1">
      <c r="A457" s="115" t="s">
        <v>479</v>
      </c>
      <c r="B457" s="116"/>
      <c r="C457" s="116"/>
      <c r="D457" s="116"/>
      <c r="E457" s="116"/>
      <c r="F457" s="116"/>
      <c r="G457" s="116"/>
    </row>
    <row r="458" spans="1:7" ht="15" customHeight="1">
      <c r="A458" s="107" t="s">
        <v>240</v>
      </c>
      <c r="B458" s="108"/>
      <c r="C458" s="8" t="s">
        <v>241</v>
      </c>
      <c r="D458" s="8" t="s">
        <v>242</v>
      </c>
      <c r="E458" s="8" t="s">
        <v>243</v>
      </c>
      <c r="F458" s="8" t="s">
        <v>244</v>
      </c>
      <c r="G458" s="8" t="s">
        <v>245</v>
      </c>
    </row>
    <row r="459" spans="1:7" ht="15" customHeight="1">
      <c r="A459" s="10" t="s">
        <v>480</v>
      </c>
      <c r="B459" s="11" t="s">
        <v>481</v>
      </c>
      <c r="C459" s="10" t="s">
        <v>288</v>
      </c>
      <c r="D459" s="10" t="s">
        <v>316</v>
      </c>
      <c r="E459" s="12">
        <v>1</v>
      </c>
      <c r="F459" s="13">
        <v>3</v>
      </c>
      <c r="G459" s="13">
        <v>3</v>
      </c>
    </row>
    <row r="460" spans="1:7" ht="27.95" customHeight="1">
      <c r="A460" s="10" t="s">
        <v>482</v>
      </c>
      <c r="B460" s="11" t="s">
        <v>483</v>
      </c>
      <c r="C460" s="10" t="s">
        <v>288</v>
      </c>
      <c r="D460" s="10" t="s">
        <v>316</v>
      </c>
      <c r="E460" s="12">
        <v>1</v>
      </c>
      <c r="F460" s="13">
        <v>32.32</v>
      </c>
      <c r="G460" s="13">
        <v>32.32</v>
      </c>
    </row>
    <row r="461" spans="1:7" ht="15" customHeight="1">
      <c r="A461" s="7"/>
      <c r="B461" s="7"/>
      <c r="C461" s="7"/>
      <c r="D461" s="7"/>
      <c r="E461" s="109" t="s">
        <v>258</v>
      </c>
      <c r="F461" s="110"/>
      <c r="G461" s="14">
        <v>35.32</v>
      </c>
    </row>
    <row r="462" spans="1:7" ht="15" customHeight="1">
      <c r="A462" s="7"/>
      <c r="B462" s="7"/>
      <c r="C462" s="7"/>
      <c r="D462" s="7"/>
      <c r="E462" s="111" t="s">
        <v>269</v>
      </c>
      <c r="F462" s="112"/>
      <c r="G462" s="3">
        <v>35.32</v>
      </c>
    </row>
    <row r="463" spans="1:7" ht="15" customHeight="1">
      <c r="A463" s="7"/>
      <c r="B463" s="7"/>
      <c r="C463" s="7"/>
      <c r="D463" s="7"/>
      <c r="E463" s="111" t="s">
        <v>345</v>
      </c>
      <c r="F463" s="112"/>
      <c r="G463" s="3">
        <v>0</v>
      </c>
    </row>
    <row r="464" spans="1:7" ht="15" customHeight="1">
      <c r="A464" s="7"/>
      <c r="B464" s="7"/>
      <c r="C464" s="7"/>
      <c r="D464" s="7"/>
      <c r="E464" s="111" t="s">
        <v>271</v>
      </c>
      <c r="F464" s="112"/>
      <c r="G464" s="3">
        <v>35.32</v>
      </c>
    </row>
    <row r="465" spans="1:7" ht="15" customHeight="1">
      <c r="A465" s="7"/>
      <c r="B465" s="7"/>
      <c r="C465" s="7"/>
      <c r="D465" s="7"/>
      <c r="E465" s="111" t="s">
        <v>272</v>
      </c>
      <c r="F465" s="112"/>
      <c r="G465" s="3">
        <v>9.5364000000000004</v>
      </c>
    </row>
    <row r="466" spans="1:7" ht="15" customHeight="1">
      <c r="A466" s="7"/>
      <c r="B466" s="7"/>
      <c r="C466" s="7"/>
      <c r="D466" s="7"/>
      <c r="E466" s="111" t="s">
        <v>273</v>
      </c>
      <c r="F466" s="112"/>
      <c r="G466" s="3">
        <v>44.86</v>
      </c>
    </row>
    <row r="467" spans="1:7" ht="9.9499999999999993" customHeight="1">
      <c r="A467" s="7"/>
      <c r="B467" s="7"/>
      <c r="C467" s="113" t="s">
        <v>238</v>
      </c>
      <c r="D467" s="114"/>
      <c r="E467" s="7"/>
      <c r="F467" s="7"/>
      <c r="G467" s="7"/>
    </row>
    <row r="468" spans="1:7" ht="20.100000000000001" customHeight="1">
      <c r="A468" s="115" t="s">
        <v>484</v>
      </c>
      <c r="B468" s="116"/>
      <c r="C468" s="116"/>
      <c r="D468" s="116"/>
      <c r="E468" s="116"/>
      <c r="F468" s="116"/>
      <c r="G468" s="116"/>
    </row>
    <row r="469" spans="1:7" ht="15" customHeight="1">
      <c r="A469" s="107" t="s">
        <v>240</v>
      </c>
      <c r="B469" s="108"/>
      <c r="C469" s="8" t="s">
        <v>241</v>
      </c>
      <c r="D469" s="8" t="s">
        <v>242</v>
      </c>
      <c r="E469" s="8" t="s">
        <v>243</v>
      </c>
      <c r="F469" s="8" t="s">
        <v>244</v>
      </c>
      <c r="G469" s="8" t="s">
        <v>245</v>
      </c>
    </row>
    <row r="470" spans="1:7" ht="15" customHeight="1">
      <c r="A470" s="10" t="s">
        <v>485</v>
      </c>
      <c r="B470" s="11" t="s">
        <v>486</v>
      </c>
      <c r="C470" s="10" t="s">
        <v>288</v>
      </c>
      <c r="D470" s="10" t="s">
        <v>316</v>
      </c>
      <c r="E470" s="12">
        <v>1</v>
      </c>
      <c r="F470" s="13">
        <v>11.4</v>
      </c>
      <c r="G470" s="13">
        <v>11.4</v>
      </c>
    </row>
    <row r="471" spans="1:7" ht="15" customHeight="1">
      <c r="A471" s="7"/>
      <c r="B471" s="7"/>
      <c r="C471" s="7"/>
      <c r="D471" s="7"/>
      <c r="E471" s="109" t="s">
        <v>258</v>
      </c>
      <c r="F471" s="110"/>
      <c r="G471" s="14">
        <v>11.4</v>
      </c>
    </row>
    <row r="472" spans="1:7" ht="15" customHeight="1">
      <c r="A472" s="7"/>
      <c r="B472" s="7"/>
      <c r="C472" s="7"/>
      <c r="D472" s="7"/>
      <c r="E472" s="111" t="s">
        <v>269</v>
      </c>
      <c r="F472" s="112"/>
      <c r="G472" s="3">
        <v>11.4</v>
      </c>
    </row>
    <row r="473" spans="1:7" ht="15" customHeight="1">
      <c r="A473" s="7"/>
      <c r="B473" s="7"/>
      <c r="C473" s="7"/>
      <c r="D473" s="7"/>
      <c r="E473" s="111" t="s">
        <v>345</v>
      </c>
      <c r="F473" s="112"/>
      <c r="G473" s="3">
        <v>0</v>
      </c>
    </row>
    <row r="474" spans="1:7" ht="15" customHeight="1">
      <c r="A474" s="7"/>
      <c r="B474" s="7"/>
      <c r="C474" s="7"/>
      <c r="D474" s="7"/>
      <c r="E474" s="111" t="s">
        <v>271</v>
      </c>
      <c r="F474" s="112"/>
      <c r="G474" s="3">
        <v>11.4</v>
      </c>
    </row>
    <row r="475" spans="1:7" ht="15" customHeight="1">
      <c r="A475" s="7"/>
      <c r="B475" s="7"/>
      <c r="C475" s="7"/>
      <c r="D475" s="7"/>
      <c r="E475" s="111" t="s">
        <v>272</v>
      </c>
      <c r="F475" s="112"/>
      <c r="G475" s="3">
        <v>3.0779999999999998</v>
      </c>
    </row>
    <row r="476" spans="1:7" ht="15" customHeight="1">
      <c r="A476" s="7"/>
      <c r="B476" s="7"/>
      <c r="C476" s="7"/>
      <c r="D476" s="7"/>
      <c r="E476" s="111" t="s">
        <v>273</v>
      </c>
      <c r="F476" s="112"/>
      <c r="G476" s="3">
        <v>14.48</v>
      </c>
    </row>
    <row r="477" spans="1:7" ht="9.9499999999999993" customHeight="1">
      <c r="A477" s="7"/>
      <c r="B477" s="7"/>
      <c r="C477" s="113" t="s">
        <v>238</v>
      </c>
      <c r="D477" s="114"/>
      <c r="E477" s="7"/>
      <c r="F477" s="7"/>
      <c r="G477" s="7"/>
    </row>
    <row r="478" spans="1:7" ht="20.100000000000001" customHeight="1">
      <c r="A478" s="115" t="s">
        <v>487</v>
      </c>
      <c r="B478" s="116"/>
      <c r="C478" s="116"/>
      <c r="D478" s="116"/>
      <c r="E478" s="116"/>
      <c r="F478" s="116"/>
      <c r="G478" s="116"/>
    </row>
    <row r="479" spans="1:7" ht="9.9499999999999993" customHeight="1">
      <c r="A479" s="117"/>
      <c r="B479" s="117"/>
      <c r="C479" s="117"/>
      <c r="D479" s="117"/>
      <c r="E479" s="117"/>
      <c r="F479" s="117"/>
      <c r="G479" s="117"/>
    </row>
    <row r="480" spans="1:7" ht="15" customHeight="1">
      <c r="A480" s="7"/>
      <c r="B480" s="7"/>
      <c r="C480" s="7"/>
      <c r="D480" s="7"/>
      <c r="E480" s="111" t="s">
        <v>269</v>
      </c>
      <c r="F480" s="112"/>
      <c r="G480" s="3">
        <v>520.01</v>
      </c>
    </row>
    <row r="481" spans="1:7" ht="15" customHeight="1">
      <c r="A481" s="7"/>
      <c r="B481" s="7"/>
      <c r="C481" s="7"/>
      <c r="D481" s="7"/>
      <c r="E481" s="111" t="s">
        <v>345</v>
      </c>
      <c r="F481" s="112"/>
      <c r="G481" s="3">
        <v>0</v>
      </c>
    </row>
    <row r="482" spans="1:7" ht="15" customHeight="1">
      <c r="A482" s="7"/>
      <c r="B482" s="7"/>
      <c r="C482" s="7"/>
      <c r="D482" s="7"/>
      <c r="E482" s="111" t="s">
        <v>271</v>
      </c>
      <c r="F482" s="112"/>
      <c r="G482" s="3">
        <v>520.01</v>
      </c>
    </row>
    <row r="483" spans="1:7" ht="15" customHeight="1">
      <c r="A483" s="7"/>
      <c r="B483" s="7"/>
      <c r="C483" s="7"/>
      <c r="D483" s="7"/>
      <c r="E483" s="111" t="s">
        <v>272</v>
      </c>
      <c r="F483" s="112"/>
      <c r="G483" s="3">
        <v>140.40270000000001</v>
      </c>
    </row>
    <row r="484" spans="1:7" ht="15" customHeight="1">
      <c r="A484" s="7"/>
      <c r="B484" s="7"/>
      <c r="C484" s="7"/>
      <c r="D484" s="7"/>
      <c r="E484" s="111" t="s">
        <v>273</v>
      </c>
      <c r="F484" s="112"/>
      <c r="G484" s="3">
        <v>660.41</v>
      </c>
    </row>
    <row r="485" spans="1:7" ht="9.9499999999999993" customHeight="1">
      <c r="A485" s="7"/>
      <c r="B485" s="7"/>
      <c r="C485" s="113" t="s">
        <v>238</v>
      </c>
      <c r="D485" s="114"/>
      <c r="E485" s="7"/>
      <c r="F485" s="7"/>
      <c r="G485" s="7"/>
    </row>
    <row r="486" spans="1:7" ht="20.100000000000001" customHeight="1">
      <c r="A486" s="115" t="s">
        <v>488</v>
      </c>
      <c r="B486" s="116"/>
      <c r="C486" s="116"/>
      <c r="D486" s="116"/>
      <c r="E486" s="116"/>
      <c r="F486" s="116"/>
      <c r="G486" s="116"/>
    </row>
    <row r="487" spans="1:7" ht="9.9499999999999993" customHeight="1">
      <c r="A487" s="117"/>
      <c r="B487" s="117"/>
      <c r="C487" s="117"/>
      <c r="D487" s="117"/>
      <c r="E487" s="117"/>
      <c r="F487" s="117"/>
      <c r="G487" s="117"/>
    </row>
    <row r="488" spans="1:7" ht="15" customHeight="1">
      <c r="A488" s="7"/>
      <c r="B488" s="7"/>
      <c r="C488" s="7"/>
      <c r="D488" s="7"/>
      <c r="E488" s="111" t="s">
        <v>269</v>
      </c>
      <c r="F488" s="112"/>
      <c r="G488" s="3">
        <v>600</v>
      </c>
    </row>
    <row r="489" spans="1:7" ht="15" customHeight="1">
      <c r="A489" s="7"/>
      <c r="B489" s="7"/>
      <c r="C489" s="7"/>
      <c r="D489" s="7"/>
      <c r="E489" s="111" t="s">
        <v>345</v>
      </c>
      <c r="F489" s="112"/>
      <c r="G489" s="3">
        <v>0</v>
      </c>
    </row>
    <row r="490" spans="1:7" ht="15" customHeight="1">
      <c r="A490" s="7"/>
      <c r="B490" s="7"/>
      <c r="C490" s="7"/>
      <c r="D490" s="7"/>
      <c r="E490" s="111" t="s">
        <v>271</v>
      </c>
      <c r="F490" s="112"/>
      <c r="G490" s="3">
        <v>600</v>
      </c>
    </row>
    <row r="491" spans="1:7" ht="15" customHeight="1">
      <c r="A491" s="7"/>
      <c r="B491" s="7"/>
      <c r="C491" s="7"/>
      <c r="D491" s="7"/>
      <c r="E491" s="111" t="s">
        <v>272</v>
      </c>
      <c r="F491" s="112"/>
      <c r="G491" s="3">
        <v>162</v>
      </c>
    </row>
    <row r="492" spans="1:7" ht="15" customHeight="1">
      <c r="A492" s="7"/>
      <c r="B492" s="7"/>
      <c r="C492" s="7"/>
      <c r="D492" s="7"/>
      <c r="E492" s="111" t="s">
        <v>273</v>
      </c>
      <c r="F492" s="112"/>
      <c r="G492" s="3">
        <v>762</v>
      </c>
    </row>
    <row r="493" spans="1:7" ht="9.9499999999999993" customHeight="1">
      <c r="A493" s="7"/>
      <c r="B493" s="7"/>
      <c r="C493" s="113" t="s">
        <v>238</v>
      </c>
      <c r="D493" s="114"/>
      <c r="E493" s="7"/>
      <c r="F493" s="7"/>
      <c r="G493" s="7"/>
    </row>
    <row r="494" spans="1:7" ht="20.100000000000001" customHeight="1">
      <c r="A494" s="115" t="s">
        <v>489</v>
      </c>
      <c r="B494" s="116"/>
      <c r="C494" s="116"/>
      <c r="D494" s="116"/>
      <c r="E494" s="116"/>
      <c r="F494" s="116"/>
      <c r="G494" s="116"/>
    </row>
    <row r="495" spans="1:7" ht="15" customHeight="1">
      <c r="A495" s="107" t="s">
        <v>275</v>
      </c>
      <c r="B495" s="108"/>
      <c r="C495" s="8" t="s">
        <v>241</v>
      </c>
      <c r="D495" s="8" t="s">
        <v>242</v>
      </c>
      <c r="E495" s="8" t="s">
        <v>243</v>
      </c>
      <c r="F495" s="8" t="s">
        <v>244</v>
      </c>
      <c r="G495" s="8" t="s">
        <v>245</v>
      </c>
    </row>
    <row r="496" spans="1:7" ht="15" customHeight="1">
      <c r="A496" s="10" t="s">
        <v>411</v>
      </c>
      <c r="B496" s="11" t="s">
        <v>412</v>
      </c>
      <c r="C496" s="10" t="s">
        <v>413</v>
      </c>
      <c r="D496" s="10" t="s">
        <v>262</v>
      </c>
      <c r="E496" s="12">
        <v>1.5</v>
      </c>
      <c r="F496" s="13">
        <v>9.5279000000000007</v>
      </c>
      <c r="G496" s="13">
        <v>14.29</v>
      </c>
    </row>
    <row r="497" spans="1:7" ht="15" customHeight="1">
      <c r="A497" s="10" t="s">
        <v>414</v>
      </c>
      <c r="B497" s="11" t="s">
        <v>415</v>
      </c>
      <c r="C497" s="10" t="s">
        <v>413</v>
      </c>
      <c r="D497" s="10" t="s">
        <v>262</v>
      </c>
      <c r="E497" s="12">
        <v>1.5</v>
      </c>
      <c r="F497" s="13">
        <v>7.4260999999999999</v>
      </c>
      <c r="G497" s="13">
        <v>11.14</v>
      </c>
    </row>
    <row r="498" spans="1:7" ht="15" customHeight="1">
      <c r="A498" s="7"/>
      <c r="B498" s="7"/>
      <c r="C498" s="7"/>
      <c r="D498" s="7"/>
      <c r="E498" s="109" t="s">
        <v>279</v>
      </c>
      <c r="F498" s="110"/>
      <c r="G498" s="14">
        <v>25.43</v>
      </c>
    </row>
    <row r="499" spans="1:7" ht="15" customHeight="1">
      <c r="A499" s="107" t="s">
        <v>240</v>
      </c>
      <c r="B499" s="108"/>
      <c r="C499" s="8" t="s">
        <v>241</v>
      </c>
      <c r="D499" s="8" t="s">
        <v>242</v>
      </c>
      <c r="E499" s="8" t="s">
        <v>243</v>
      </c>
      <c r="F499" s="8" t="s">
        <v>244</v>
      </c>
      <c r="G499" s="8" t="s">
        <v>245</v>
      </c>
    </row>
    <row r="500" spans="1:7" ht="20.100000000000001" customHeight="1">
      <c r="A500" s="10" t="s">
        <v>490</v>
      </c>
      <c r="B500" s="11" t="s">
        <v>491</v>
      </c>
      <c r="C500" s="10" t="s">
        <v>413</v>
      </c>
      <c r="D500" s="10" t="s">
        <v>437</v>
      </c>
      <c r="E500" s="12">
        <v>1</v>
      </c>
      <c r="F500" s="13">
        <v>12.78</v>
      </c>
      <c r="G500" s="13">
        <v>12.78</v>
      </c>
    </row>
    <row r="501" spans="1:7" ht="15" customHeight="1">
      <c r="A501" s="7"/>
      <c r="B501" s="7"/>
      <c r="C501" s="7"/>
      <c r="D501" s="7"/>
      <c r="E501" s="109" t="s">
        <v>258</v>
      </c>
      <c r="F501" s="110"/>
      <c r="G501" s="14">
        <v>12.78</v>
      </c>
    </row>
    <row r="502" spans="1:7" ht="15" customHeight="1">
      <c r="A502" s="7"/>
      <c r="B502" s="7"/>
      <c r="C502" s="7"/>
      <c r="D502" s="7"/>
      <c r="E502" s="111" t="s">
        <v>269</v>
      </c>
      <c r="F502" s="112"/>
      <c r="G502" s="3">
        <v>38.21</v>
      </c>
    </row>
    <row r="503" spans="1:7" ht="15" customHeight="1">
      <c r="A503" s="7"/>
      <c r="B503" s="7"/>
      <c r="C503" s="7"/>
      <c r="D503" s="7"/>
      <c r="E503" s="111" t="s">
        <v>418</v>
      </c>
      <c r="F503" s="112"/>
      <c r="G503" s="3">
        <v>33.15</v>
      </c>
    </row>
    <row r="504" spans="1:7" ht="15" customHeight="1">
      <c r="A504" s="7"/>
      <c r="B504" s="7"/>
      <c r="C504" s="7"/>
      <c r="D504" s="7"/>
      <c r="E504" s="111" t="s">
        <v>271</v>
      </c>
      <c r="F504" s="112"/>
      <c r="G504" s="3">
        <v>71.36</v>
      </c>
    </row>
    <row r="505" spans="1:7" ht="15" customHeight="1">
      <c r="A505" s="7"/>
      <c r="B505" s="7"/>
      <c r="C505" s="7"/>
      <c r="D505" s="7"/>
      <c r="E505" s="111" t="s">
        <v>272</v>
      </c>
      <c r="F505" s="112"/>
      <c r="G505" s="3">
        <v>19.267199999999999</v>
      </c>
    </row>
    <row r="506" spans="1:7" ht="15" customHeight="1">
      <c r="A506" s="7"/>
      <c r="B506" s="7"/>
      <c r="C506" s="7"/>
      <c r="D506" s="7"/>
      <c r="E506" s="111" t="s">
        <v>273</v>
      </c>
      <c r="F506" s="112"/>
      <c r="G506" s="3">
        <v>90.63</v>
      </c>
    </row>
    <row r="507" spans="1:7" ht="9.9499999999999993" customHeight="1">
      <c r="A507" s="7"/>
      <c r="B507" s="7"/>
      <c r="C507" s="113" t="s">
        <v>238</v>
      </c>
      <c r="D507" s="114"/>
      <c r="E507" s="7"/>
      <c r="F507" s="7"/>
      <c r="G507" s="7"/>
    </row>
    <row r="508" spans="1:7" ht="20.100000000000001" customHeight="1">
      <c r="A508" s="115" t="s">
        <v>492</v>
      </c>
      <c r="B508" s="116"/>
      <c r="C508" s="116"/>
      <c r="D508" s="116"/>
      <c r="E508" s="116"/>
      <c r="F508" s="116"/>
      <c r="G508" s="116"/>
    </row>
    <row r="509" spans="1:7" ht="20.100000000000001" customHeight="1">
      <c r="A509" s="120" t="s">
        <v>456</v>
      </c>
      <c r="B509" s="121"/>
      <c r="C509" s="121"/>
      <c r="D509" s="1" t="s">
        <v>4</v>
      </c>
      <c r="E509" s="1" t="s">
        <v>457</v>
      </c>
      <c r="F509" s="1" t="s">
        <v>458</v>
      </c>
      <c r="G509" s="1" t="s">
        <v>459</v>
      </c>
    </row>
    <row r="510" spans="1:7" ht="15" customHeight="1">
      <c r="A510" s="5" t="s">
        <v>460</v>
      </c>
      <c r="B510" s="118" t="s">
        <v>461</v>
      </c>
      <c r="C510" s="119"/>
      <c r="D510" s="5" t="s">
        <v>214</v>
      </c>
      <c r="E510" s="17">
        <v>2</v>
      </c>
      <c r="F510" s="18">
        <v>12.946300000000001</v>
      </c>
      <c r="G510" s="18">
        <v>25.892600000000002</v>
      </c>
    </row>
    <row r="511" spans="1:7" ht="15" customHeight="1">
      <c r="A511" s="5" t="s">
        <v>462</v>
      </c>
      <c r="B511" s="118" t="s">
        <v>463</v>
      </c>
      <c r="C511" s="119"/>
      <c r="D511" s="5" t="s">
        <v>214</v>
      </c>
      <c r="E511" s="17">
        <v>2</v>
      </c>
      <c r="F511" s="18">
        <v>15.3438</v>
      </c>
      <c r="G511" s="18">
        <v>30.6876</v>
      </c>
    </row>
    <row r="512" spans="1:7" ht="15" customHeight="1">
      <c r="A512" s="16"/>
      <c r="B512" s="16"/>
      <c r="C512" s="16"/>
      <c r="D512" s="16"/>
      <c r="E512" s="90" t="s">
        <v>466</v>
      </c>
      <c r="F512" s="91"/>
      <c r="G512" s="19">
        <v>56.580199999999998</v>
      </c>
    </row>
    <row r="513" spans="1:7" ht="15" customHeight="1">
      <c r="A513" s="7"/>
      <c r="B513" s="7"/>
      <c r="C513" s="7"/>
      <c r="D513" s="7"/>
      <c r="E513" s="111" t="s">
        <v>467</v>
      </c>
      <c r="F513" s="112"/>
      <c r="G513" s="18">
        <v>56.580199999999998</v>
      </c>
    </row>
    <row r="514" spans="1:7" ht="15" customHeight="1">
      <c r="A514" s="7"/>
      <c r="B514" s="7"/>
      <c r="C514" s="7"/>
      <c r="D514" s="7"/>
      <c r="E514" s="111" t="s">
        <v>468</v>
      </c>
      <c r="F514" s="112"/>
      <c r="G514" s="18">
        <v>1</v>
      </c>
    </row>
    <row r="515" spans="1:7" ht="15" customHeight="1">
      <c r="A515" s="7"/>
      <c r="B515" s="7"/>
      <c r="C515" s="7"/>
      <c r="D515" s="7"/>
      <c r="E515" s="111" t="s">
        <v>469</v>
      </c>
      <c r="F515" s="112"/>
      <c r="G515" s="18">
        <v>56.580199999999998</v>
      </c>
    </row>
    <row r="516" spans="1:7" ht="20.100000000000001" customHeight="1">
      <c r="A516" s="120" t="s">
        <v>470</v>
      </c>
      <c r="B516" s="121"/>
      <c r="C516" s="121"/>
      <c r="D516" s="1" t="s">
        <v>4</v>
      </c>
      <c r="E516" s="1" t="s">
        <v>457</v>
      </c>
      <c r="F516" s="1" t="s">
        <v>471</v>
      </c>
      <c r="G516" s="1" t="s">
        <v>472</v>
      </c>
    </row>
    <row r="517" spans="1:7" ht="15" customHeight="1">
      <c r="A517" s="5" t="s">
        <v>493</v>
      </c>
      <c r="B517" s="122" t="s">
        <v>494</v>
      </c>
      <c r="C517" s="123"/>
      <c r="D517" s="5" t="s">
        <v>22</v>
      </c>
      <c r="E517" s="17">
        <v>1</v>
      </c>
      <c r="F517" s="20">
        <v>464.48</v>
      </c>
      <c r="G517" s="18">
        <v>464.48</v>
      </c>
    </row>
    <row r="518" spans="1:7" ht="15" customHeight="1">
      <c r="A518" s="16"/>
      <c r="B518" s="16"/>
      <c r="C518" s="16"/>
      <c r="D518" s="16"/>
      <c r="E518" s="90" t="s">
        <v>475</v>
      </c>
      <c r="F518" s="91"/>
      <c r="G518" s="19">
        <v>464.48</v>
      </c>
    </row>
    <row r="519" spans="1:7" ht="15" customHeight="1">
      <c r="A519" s="7"/>
      <c r="B519" s="7"/>
      <c r="C519" s="7"/>
      <c r="D519" s="7"/>
      <c r="E519" s="111" t="s">
        <v>476</v>
      </c>
      <c r="F519" s="112"/>
      <c r="G519" s="18">
        <v>521.06020000000001</v>
      </c>
    </row>
    <row r="520" spans="1:7" ht="15" customHeight="1">
      <c r="A520" s="7"/>
      <c r="B520" s="7"/>
      <c r="C520" s="7"/>
      <c r="D520" s="7"/>
      <c r="E520" s="111" t="s">
        <v>269</v>
      </c>
      <c r="F520" s="112"/>
      <c r="G520" s="3">
        <v>489.26</v>
      </c>
    </row>
    <row r="521" spans="1:7" ht="15" customHeight="1">
      <c r="A521" s="7"/>
      <c r="B521" s="7"/>
      <c r="C521" s="7"/>
      <c r="D521" s="7"/>
      <c r="E521" s="111" t="s">
        <v>477</v>
      </c>
      <c r="F521" s="112"/>
      <c r="G521" s="3">
        <v>31.8</v>
      </c>
    </row>
    <row r="522" spans="1:7" ht="15" customHeight="1">
      <c r="A522" s="7"/>
      <c r="B522" s="7"/>
      <c r="C522" s="7"/>
      <c r="D522" s="7"/>
      <c r="E522" s="111" t="s">
        <v>271</v>
      </c>
      <c r="F522" s="112"/>
      <c r="G522" s="3">
        <v>521.05999999999995</v>
      </c>
    </row>
    <row r="523" spans="1:7" ht="15" customHeight="1">
      <c r="A523" s="7"/>
      <c r="B523" s="7"/>
      <c r="C523" s="7"/>
      <c r="D523" s="7"/>
      <c r="E523" s="111" t="s">
        <v>478</v>
      </c>
      <c r="F523" s="112"/>
      <c r="G523" s="3">
        <v>161.00749999999999</v>
      </c>
    </row>
    <row r="524" spans="1:7" ht="15" customHeight="1">
      <c r="A524" s="7"/>
      <c r="B524" s="7"/>
      <c r="C524" s="7"/>
      <c r="D524" s="7"/>
      <c r="E524" s="111" t="s">
        <v>273</v>
      </c>
      <c r="F524" s="112"/>
      <c r="G524" s="3">
        <v>682.07</v>
      </c>
    </row>
    <row r="525" spans="1:7" ht="9.9499999999999993" customHeight="1">
      <c r="A525" s="7"/>
      <c r="B525" s="7"/>
      <c r="C525" s="113" t="s">
        <v>238</v>
      </c>
      <c r="D525" s="114"/>
      <c r="E525" s="7"/>
      <c r="F525" s="7"/>
      <c r="G525" s="7"/>
    </row>
    <row r="526" spans="1:7" ht="20.100000000000001" customHeight="1">
      <c r="A526" s="115" t="s">
        <v>495</v>
      </c>
      <c r="B526" s="116"/>
      <c r="C526" s="116"/>
      <c r="D526" s="116"/>
      <c r="E526" s="116"/>
      <c r="F526" s="116"/>
      <c r="G526" s="116"/>
    </row>
    <row r="527" spans="1:7" ht="15" customHeight="1">
      <c r="A527" s="107" t="s">
        <v>275</v>
      </c>
      <c r="B527" s="108"/>
      <c r="C527" s="8" t="s">
        <v>241</v>
      </c>
      <c r="D527" s="8" t="s">
        <v>242</v>
      </c>
      <c r="E527" s="8" t="s">
        <v>243</v>
      </c>
      <c r="F527" s="8" t="s">
        <v>244</v>
      </c>
      <c r="G527" s="8" t="s">
        <v>245</v>
      </c>
    </row>
    <row r="528" spans="1:7" ht="15" customHeight="1">
      <c r="A528" s="10" t="s">
        <v>359</v>
      </c>
      <c r="B528" s="11" t="s">
        <v>360</v>
      </c>
      <c r="C528" s="10" t="s">
        <v>361</v>
      </c>
      <c r="D528" s="10" t="s">
        <v>302</v>
      </c>
      <c r="E528" s="12">
        <v>1</v>
      </c>
      <c r="F528" s="13">
        <v>4.3375000000000004</v>
      </c>
      <c r="G528" s="13">
        <v>4.34</v>
      </c>
    </row>
    <row r="529" spans="1:7" ht="15" customHeight="1">
      <c r="A529" s="10" t="s">
        <v>362</v>
      </c>
      <c r="B529" s="11" t="s">
        <v>363</v>
      </c>
      <c r="C529" s="10" t="s">
        <v>361</v>
      </c>
      <c r="D529" s="10" t="s">
        <v>302</v>
      </c>
      <c r="E529" s="12">
        <v>1</v>
      </c>
      <c r="F529" s="13">
        <v>7.0880999999999998</v>
      </c>
      <c r="G529" s="13">
        <v>7.09</v>
      </c>
    </row>
    <row r="530" spans="1:7" ht="15" customHeight="1">
      <c r="A530" s="7"/>
      <c r="B530" s="7"/>
      <c r="C530" s="7"/>
      <c r="D530" s="7"/>
      <c r="E530" s="109" t="s">
        <v>279</v>
      </c>
      <c r="F530" s="110"/>
      <c r="G530" s="14">
        <v>11.43</v>
      </c>
    </row>
    <row r="531" spans="1:7" ht="15" customHeight="1">
      <c r="A531" s="107" t="s">
        <v>240</v>
      </c>
      <c r="B531" s="108"/>
      <c r="C531" s="8" t="s">
        <v>241</v>
      </c>
      <c r="D531" s="8" t="s">
        <v>242</v>
      </c>
      <c r="E531" s="8" t="s">
        <v>243</v>
      </c>
      <c r="F531" s="8" t="s">
        <v>244</v>
      </c>
      <c r="G531" s="8" t="s">
        <v>245</v>
      </c>
    </row>
    <row r="532" spans="1:7" ht="20.100000000000001" customHeight="1">
      <c r="A532" s="10" t="s">
        <v>496</v>
      </c>
      <c r="B532" s="11" t="s">
        <v>497</v>
      </c>
      <c r="C532" s="10" t="s">
        <v>361</v>
      </c>
      <c r="D532" s="10" t="s">
        <v>316</v>
      </c>
      <c r="E532" s="12">
        <v>1</v>
      </c>
      <c r="F532" s="13">
        <v>34.200000000000003</v>
      </c>
      <c r="G532" s="13">
        <v>34.200000000000003</v>
      </c>
    </row>
    <row r="533" spans="1:7" ht="15" customHeight="1">
      <c r="A533" s="7"/>
      <c r="B533" s="7"/>
      <c r="C533" s="7"/>
      <c r="D533" s="7"/>
      <c r="E533" s="109" t="s">
        <v>258</v>
      </c>
      <c r="F533" s="110"/>
      <c r="G533" s="14">
        <v>34.200000000000003</v>
      </c>
    </row>
    <row r="534" spans="1:7" ht="15" customHeight="1">
      <c r="A534" s="7"/>
      <c r="B534" s="7"/>
      <c r="C534" s="7"/>
      <c r="D534" s="7"/>
      <c r="E534" s="111" t="s">
        <v>269</v>
      </c>
      <c r="F534" s="112"/>
      <c r="G534" s="3">
        <v>45.63</v>
      </c>
    </row>
    <row r="535" spans="1:7" ht="15" customHeight="1">
      <c r="A535" s="7"/>
      <c r="B535" s="7"/>
      <c r="C535" s="7"/>
      <c r="D535" s="7"/>
      <c r="E535" s="111" t="s">
        <v>366</v>
      </c>
      <c r="F535" s="112"/>
      <c r="G535" s="3">
        <v>10.17</v>
      </c>
    </row>
    <row r="536" spans="1:7" ht="15" customHeight="1">
      <c r="A536" s="7"/>
      <c r="B536" s="7"/>
      <c r="C536" s="7"/>
      <c r="D536" s="7"/>
      <c r="E536" s="111" t="s">
        <v>271</v>
      </c>
      <c r="F536" s="112"/>
      <c r="G536" s="3">
        <v>55.8</v>
      </c>
    </row>
    <row r="537" spans="1:7" ht="15" customHeight="1">
      <c r="A537" s="7"/>
      <c r="B537" s="7"/>
      <c r="C537" s="7"/>
      <c r="D537" s="7"/>
      <c r="E537" s="111" t="s">
        <v>272</v>
      </c>
      <c r="F537" s="112"/>
      <c r="G537" s="3">
        <v>15.066000000000001</v>
      </c>
    </row>
    <row r="538" spans="1:7" ht="15" customHeight="1">
      <c r="A538" s="7"/>
      <c r="B538" s="7"/>
      <c r="C538" s="7"/>
      <c r="D538" s="7"/>
      <c r="E538" s="111" t="s">
        <v>273</v>
      </c>
      <c r="F538" s="112"/>
      <c r="G538" s="3">
        <v>70.87</v>
      </c>
    </row>
    <row r="539" spans="1:7" ht="9.9499999999999993" customHeight="1">
      <c r="A539" s="7"/>
      <c r="B539" s="7"/>
      <c r="C539" s="113" t="s">
        <v>238</v>
      </c>
      <c r="D539" s="114"/>
      <c r="E539" s="7"/>
      <c r="F539" s="7"/>
      <c r="G539" s="7"/>
    </row>
    <row r="540" spans="1:7" ht="20.100000000000001" customHeight="1">
      <c r="A540" s="115" t="s">
        <v>498</v>
      </c>
      <c r="B540" s="116"/>
      <c r="C540" s="116"/>
      <c r="D540" s="116"/>
      <c r="E540" s="116"/>
      <c r="F540" s="116"/>
      <c r="G540" s="116"/>
    </row>
    <row r="541" spans="1:7" ht="9.9499999999999993" customHeight="1">
      <c r="A541" s="117"/>
      <c r="B541" s="117"/>
      <c r="C541" s="117"/>
      <c r="D541" s="117"/>
      <c r="E541" s="117"/>
      <c r="F541" s="117"/>
      <c r="G541" s="117"/>
    </row>
    <row r="542" spans="1:7" ht="15" customHeight="1">
      <c r="A542" s="7"/>
      <c r="B542" s="7"/>
      <c r="C542" s="7"/>
      <c r="D542" s="7"/>
      <c r="E542" s="111" t="s">
        <v>269</v>
      </c>
      <c r="F542" s="112"/>
      <c r="G542" s="3">
        <v>8.2200000000000006</v>
      </c>
    </row>
    <row r="543" spans="1:7" ht="15" customHeight="1">
      <c r="A543" s="7"/>
      <c r="B543" s="7"/>
      <c r="C543" s="7"/>
      <c r="D543" s="7"/>
      <c r="E543" s="111" t="s">
        <v>345</v>
      </c>
      <c r="F543" s="112"/>
      <c r="G543" s="3">
        <v>0</v>
      </c>
    </row>
    <row r="544" spans="1:7" ht="15" customHeight="1">
      <c r="A544" s="7"/>
      <c r="B544" s="7"/>
      <c r="C544" s="7"/>
      <c r="D544" s="7"/>
      <c r="E544" s="111" t="s">
        <v>271</v>
      </c>
      <c r="F544" s="112"/>
      <c r="G544" s="3">
        <v>8.2200000000000006</v>
      </c>
    </row>
    <row r="545" spans="1:7" ht="15" customHeight="1">
      <c r="A545" s="7"/>
      <c r="B545" s="7"/>
      <c r="C545" s="7"/>
      <c r="D545" s="7"/>
      <c r="E545" s="111" t="s">
        <v>272</v>
      </c>
      <c r="F545" s="112"/>
      <c r="G545" s="3">
        <v>2.2193999999999998</v>
      </c>
    </row>
    <row r="546" spans="1:7" ht="15" customHeight="1">
      <c r="A546" s="7"/>
      <c r="B546" s="7"/>
      <c r="C546" s="7"/>
      <c r="D546" s="7"/>
      <c r="E546" s="111" t="s">
        <v>273</v>
      </c>
      <c r="F546" s="112"/>
      <c r="G546" s="3">
        <v>10.44</v>
      </c>
    </row>
    <row r="547" spans="1:7" ht="9.9499999999999993" customHeight="1">
      <c r="A547" s="7"/>
      <c r="B547" s="7"/>
      <c r="C547" s="113" t="s">
        <v>238</v>
      </c>
      <c r="D547" s="114"/>
      <c r="E547" s="7"/>
      <c r="F547" s="7"/>
      <c r="G547" s="7"/>
    </row>
    <row r="548" spans="1:7" ht="20.100000000000001" customHeight="1">
      <c r="A548" s="115" t="s">
        <v>499</v>
      </c>
      <c r="B548" s="116"/>
      <c r="C548" s="116"/>
      <c r="D548" s="116"/>
      <c r="E548" s="116"/>
      <c r="F548" s="116"/>
      <c r="G548" s="116"/>
    </row>
    <row r="549" spans="1:7" ht="15" customHeight="1">
      <c r="A549" s="107" t="s">
        <v>275</v>
      </c>
      <c r="B549" s="108"/>
      <c r="C549" s="8" t="s">
        <v>241</v>
      </c>
      <c r="D549" s="8" t="s">
        <v>242</v>
      </c>
      <c r="E549" s="8" t="s">
        <v>243</v>
      </c>
      <c r="F549" s="8" t="s">
        <v>244</v>
      </c>
      <c r="G549" s="8" t="s">
        <v>245</v>
      </c>
    </row>
    <row r="550" spans="1:7" ht="15" customHeight="1">
      <c r="A550" s="10" t="s">
        <v>392</v>
      </c>
      <c r="B550" s="11" t="s">
        <v>327</v>
      </c>
      <c r="C550" s="10" t="s">
        <v>288</v>
      </c>
      <c r="D550" s="10" t="s">
        <v>302</v>
      </c>
      <c r="E550" s="12">
        <v>26</v>
      </c>
      <c r="F550" s="13">
        <v>6.4108000000000001</v>
      </c>
      <c r="G550" s="13">
        <v>166.68</v>
      </c>
    </row>
    <row r="551" spans="1:7" ht="15" customHeight="1">
      <c r="A551" s="10" t="s">
        <v>439</v>
      </c>
      <c r="B551" s="11" t="s">
        <v>440</v>
      </c>
      <c r="C551" s="10" t="s">
        <v>288</v>
      </c>
      <c r="D551" s="10" t="s">
        <v>302</v>
      </c>
      <c r="E551" s="12">
        <v>26</v>
      </c>
      <c r="F551" s="13">
        <v>4.5385</v>
      </c>
      <c r="G551" s="13">
        <v>118</v>
      </c>
    </row>
    <row r="552" spans="1:7" ht="15" customHeight="1">
      <c r="A552" s="7"/>
      <c r="B552" s="7"/>
      <c r="C552" s="7"/>
      <c r="D552" s="7"/>
      <c r="E552" s="109" t="s">
        <v>279</v>
      </c>
      <c r="F552" s="110"/>
      <c r="G552" s="14">
        <v>284.68</v>
      </c>
    </row>
    <row r="553" spans="1:7" ht="15" customHeight="1">
      <c r="A553" s="107" t="s">
        <v>240</v>
      </c>
      <c r="B553" s="108"/>
      <c r="C553" s="8" t="s">
        <v>241</v>
      </c>
      <c r="D553" s="8" t="s">
        <v>242</v>
      </c>
      <c r="E553" s="8" t="s">
        <v>243</v>
      </c>
      <c r="F553" s="8" t="s">
        <v>244</v>
      </c>
      <c r="G553" s="8" t="s">
        <v>245</v>
      </c>
    </row>
    <row r="554" spans="1:7" ht="20.100000000000001" customHeight="1">
      <c r="A554" s="10" t="s">
        <v>500</v>
      </c>
      <c r="B554" s="11" t="s">
        <v>501</v>
      </c>
      <c r="C554" s="10" t="s">
        <v>288</v>
      </c>
      <c r="D554" s="10" t="s">
        <v>316</v>
      </c>
      <c r="E554" s="12">
        <v>1</v>
      </c>
      <c r="F554" s="13">
        <v>850</v>
      </c>
      <c r="G554" s="13">
        <v>850</v>
      </c>
    </row>
    <row r="555" spans="1:7" ht="15" customHeight="1">
      <c r="A555" s="7"/>
      <c r="B555" s="7"/>
      <c r="C555" s="7"/>
      <c r="D555" s="7"/>
      <c r="E555" s="109" t="s">
        <v>258</v>
      </c>
      <c r="F555" s="110"/>
      <c r="G555" s="14">
        <v>850</v>
      </c>
    </row>
    <row r="556" spans="1:7" ht="15" customHeight="1">
      <c r="A556" s="107" t="s">
        <v>259</v>
      </c>
      <c r="B556" s="108"/>
      <c r="C556" s="8" t="s">
        <v>241</v>
      </c>
      <c r="D556" s="8" t="s">
        <v>242</v>
      </c>
      <c r="E556" s="8" t="s">
        <v>243</v>
      </c>
      <c r="F556" s="8" t="s">
        <v>244</v>
      </c>
      <c r="G556" s="8" t="s">
        <v>245</v>
      </c>
    </row>
    <row r="557" spans="1:7" ht="15" customHeight="1">
      <c r="A557" s="10" t="s">
        <v>443</v>
      </c>
      <c r="B557" s="11" t="s">
        <v>444</v>
      </c>
      <c r="C557" s="10" t="s">
        <v>288</v>
      </c>
      <c r="D557" s="10" t="s">
        <v>302</v>
      </c>
      <c r="E557" s="12">
        <v>26</v>
      </c>
      <c r="F557" s="13">
        <v>2.94</v>
      </c>
      <c r="G557" s="13">
        <v>76.44</v>
      </c>
    </row>
    <row r="558" spans="1:7" ht="15" customHeight="1">
      <c r="A558" s="10" t="s">
        <v>395</v>
      </c>
      <c r="B558" s="11" t="s">
        <v>396</v>
      </c>
      <c r="C558" s="10" t="s">
        <v>288</v>
      </c>
      <c r="D558" s="10" t="s">
        <v>302</v>
      </c>
      <c r="E558" s="12">
        <v>26</v>
      </c>
      <c r="F558" s="13">
        <v>2.81</v>
      </c>
      <c r="G558" s="13">
        <v>73.06</v>
      </c>
    </row>
    <row r="559" spans="1:7" ht="15" customHeight="1">
      <c r="A559" s="7"/>
      <c r="B559" s="7"/>
      <c r="C559" s="7"/>
      <c r="D559" s="7"/>
      <c r="E559" s="109" t="s">
        <v>268</v>
      </c>
      <c r="F559" s="110"/>
      <c r="G559" s="14">
        <v>149.5</v>
      </c>
    </row>
    <row r="560" spans="1:7" ht="15" customHeight="1">
      <c r="A560" s="7"/>
      <c r="B560" s="7"/>
      <c r="C560" s="7"/>
      <c r="D560" s="7"/>
      <c r="E560" s="111" t="s">
        <v>269</v>
      </c>
      <c r="F560" s="112"/>
      <c r="G560" s="3">
        <v>1284.18</v>
      </c>
    </row>
    <row r="561" spans="1:7" ht="15" customHeight="1">
      <c r="A561" s="7"/>
      <c r="B561" s="7"/>
      <c r="C561" s="7"/>
      <c r="D561" s="7"/>
      <c r="E561" s="111" t="s">
        <v>317</v>
      </c>
      <c r="F561" s="112"/>
      <c r="G561" s="3">
        <v>327.75</v>
      </c>
    </row>
    <row r="562" spans="1:7" ht="15" customHeight="1">
      <c r="A562" s="7"/>
      <c r="B562" s="7"/>
      <c r="C562" s="7"/>
      <c r="D562" s="7"/>
      <c r="E562" s="111" t="s">
        <v>271</v>
      </c>
      <c r="F562" s="112"/>
      <c r="G562" s="3">
        <v>1611.93</v>
      </c>
    </row>
    <row r="563" spans="1:7" ht="15" customHeight="1">
      <c r="A563" s="7"/>
      <c r="B563" s="7"/>
      <c r="C563" s="7"/>
      <c r="D563" s="7"/>
      <c r="E563" s="111" t="s">
        <v>272</v>
      </c>
      <c r="F563" s="112"/>
      <c r="G563" s="3">
        <v>435.22109999999998</v>
      </c>
    </row>
    <row r="564" spans="1:7" ht="15" customHeight="1">
      <c r="A564" s="7"/>
      <c r="B564" s="7"/>
      <c r="C564" s="7"/>
      <c r="D564" s="7"/>
      <c r="E564" s="111" t="s">
        <v>273</v>
      </c>
      <c r="F564" s="112"/>
      <c r="G564" s="3">
        <v>2047.15</v>
      </c>
    </row>
    <row r="565" spans="1:7" ht="9.9499999999999993" customHeight="1">
      <c r="A565" s="7"/>
      <c r="B565" s="7"/>
      <c r="C565" s="113" t="s">
        <v>238</v>
      </c>
      <c r="D565" s="114"/>
      <c r="E565" s="7"/>
      <c r="F565" s="7"/>
      <c r="G565" s="7"/>
    </row>
    <row r="566" spans="1:7" ht="20.100000000000001" customHeight="1">
      <c r="A566" s="115" t="s">
        <v>502</v>
      </c>
      <c r="B566" s="116"/>
      <c r="C566" s="116"/>
      <c r="D566" s="116"/>
      <c r="E566" s="116"/>
      <c r="F566" s="116"/>
      <c r="G566" s="116"/>
    </row>
    <row r="567" spans="1:7" ht="9.9499999999999993" customHeight="1">
      <c r="A567" s="117"/>
      <c r="B567" s="117"/>
      <c r="C567" s="117"/>
      <c r="D567" s="117"/>
      <c r="E567" s="117"/>
      <c r="F567" s="117"/>
      <c r="G567" s="117"/>
    </row>
    <row r="568" spans="1:7" ht="15" customHeight="1">
      <c r="A568" s="7"/>
      <c r="B568" s="7"/>
      <c r="C568" s="7"/>
      <c r="D568" s="7"/>
      <c r="E568" s="111" t="s">
        <v>269</v>
      </c>
      <c r="F568" s="112"/>
      <c r="G568" s="3">
        <v>14</v>
      </c>
    </row>
    <row r="569" spans="1:7" ht="15" customHeight="1">
      <c r="A569" s="7"/>
      <c r="B569" s="7"/>
      <c r="C569" s="7"/>
      <c r="D569" s="7"/>
      <c r="E569" s="111" t="s">
        <v>345</v>
      </c>
      <c r="F569" s="112"/>
      <c r="G569" s="3">
        <v>0</v>
      </c>
    </row>
    <row r="570" spans="1:7" ht="15" customHeight="1">
      <c r="A570" s="7"/>
      <c r="B570" s="7"/>
      <c r="C570" s="7"/>
      <c r="D570" s="7"/>
      <c r="E570" s="111" t="s">
        <v>271</v>
      </c>
      <c r="F570" s="112"/>
      <c r="G570" s="3">
        <v>14</v>
      </c>
    </row>
    <row r="571" spans="1:7" ht="15" customHeight="1">
      <c r="A571" s="7"/>
      <c r="B571" s="7"/>
      <c r="C571" s="7"/>
      <c r="D571" s="7"/>
      <c r="E571" s="111" t="s">
        <v>272</v>
      </c>
      <c r="F571" s="112"/>
      <c r="G571" s="3">
        <v>3.78</v>
      </c>
    </row>
    <row r="572" spans="1:7" ht="15" customHeight="1">
      <c r="A572" s="7"/>
      <c r="B572" s="7"/>
      <c r="C572" s="7"/>
      <c r="D572" s="7"/>
      <c r="E572" s="111" t="s">
        <v>273</v>
      </c>
      <c r="F572" s="112"/>
      <c r="G572" s="3">
        <v>17.78</v>
      </c>
    </row>
    <row r="573" spans="1:7" ht="9.9499999999999993" customHeight="1">
      <c r="A573" s="7"/>
      <c r="B573" s="7"/>
      <c r="C573" s="113" t="s">
        <v>238</v>
      </c>
      <c r="D573" s="114"/>
      <c r="E573" s="7"/>
      <c r="F573" s="7"/>
      <c r="G573" s="7"/>
    </row>
    <row r="574" spans="1:7" ht="20.100000000000001" customHeight="1">
      <c r="A574" s="115" t="s">
        <v>503</v>
      </c>
      <c r="B574" s="116"/>
      <c r="C574" s="116"/>
      <c r="D574" s="116"/>
      <c r="E574" s="116"/>
      <c r="F574" s="116"/>
      <c r="G574" s="116"/>
    </row>
    <row r="575" spans="1:7" ht="15" customHeight="1">
      <c r="A575" s="107" t="s">
        <v>275</v>
      </c>
      <c r="B575" s="108"/>
      <c r="C575" s="8" t="s">
        <v>241</v>
      </c>
      <c r="D575" s="8" t="s">
        <v>242</v>
      </c>
      <c r="E575" s="8" t="s">
        <v>243</v>
      </c>
      <c r="F575" s="8" t="s">
        <v>244</v>
      </c>
      <c r="G575" s="8" t="s">
        <v>245</v>
      </c>
    </row>
    <row r="576" spans="1:7" ht="27.95" customHeight="1">
      <c r="A576" s="10" t="s">
        <v>326</v>
      </c>
      <c r="B576" s="11" t="s">
        <v>327</v>
      </c>
      <c r="C576" s="10" t="s">
        <v>322</v>
      </c>
      <c r="D576" s="10" t="s">
        <v>302</v>
      </c>
      <c r="E576" s="12">
        <v>1.1000000000000001</v>
      </c>
      <c r="F576" s="13">
        <v>9.5500000000000007</v>
      </c>
      <c r="G576" s="13">
        <v>10.51</v>
      </c>
    </row>
    <row r="577" spans="1:7" ht="27.95" customHeight="1">
      <c r="A577" s="10" t="s">
        <v>504</v>
      </c>
      <c r="B577" s="11" t="s">
        <v>505</v>
      </c>
      <c r="C577" s="10" t="s">
        <v>322</v>
      </c>
      <c r="D577" s="10" t="s">
        <v>302</v>
      </c>
      <c r="E577" s="12">
        <v>1.1000000000000001</v>
      </c>
      <c r="F577" s="13">
        <v>6.55</v>
      </c>
      <c r="G577" s="13">
        <v>7.21</v>
      </c>
    </row>
    <row r="578" spans="1:7" ht="15" customHeight="1">
      <c r="A578" s="7"/>
      <c r="B578" s="7"/>
      <c r="C578" s="7"/>
      <c r="D578" s="7"/>
      <c r="E578" s="109" t="s">
        <v>279</v>
      </c>
      <c r="F578" s="110"/>
      <c r="G578" s="14">
        <v>17.72</v>
      </c>
    </row>
    <row r="579" spans="1:7" ht="15" customHeight="1">
      <c r="A579" s="107" t="s">
        <v>240</v>
      </c>
      <c r="B579" s="108"/>
      <c r="C579" s="8" t="s">
        <v>241</v>
      </c>
      <c r="D579" s="8" t="s">
        <v>242</v>
      </c>
      <c r="E579" s="8" t="s">
        <v>243</v>
      </c>
      <c r="F579" s="8" t="s">
        <v>244</v>
      </c>
      <c r="G579" s="8" t="s">
        <v>245</v>
      </c>
    </row>
    <row r="580" spans="1:7" ht="27.95" customHeight="1">
      <c r="A580" s="10" t="s">
        <v>506</v>
      </c>
      <c r="B580" s="11" t="s">
        <v>507</v>
      </c>
      <c r="C580" s="10" t="s">
        <v>322</v>
      </c>
      <c r="D580" s="10" t="s">
        <v>289</v>
      </c>
      <c r="E580" s="12">
        <v>1.1000000000000001</v>
      </c>
      <c r="F580" s="13">
        <v>22.72</v>
      </c>
      <c r="G580" s="13">
        <v>24.99</v>
      </c>
    </row>
    <row r="581" spans="1:7" ht="15" customHeight="1">
      <c r="A581" s="7"/>
      <c r="B581" s="7"/>
      <c r="C581" s="7"/>
      <c r="D581" s="7"/>
      <c r="E581" s="109" t="s">
        <v>258</v>
      </c>
      <c r="F581" s="110"/>
      <c r="G581" s="14">
        <v>24.99</v>
      </c>
    </row>
    <row r="582" spans="1:7" ht="15" customHeight="1">
      <c r="A582" s="7"/>
      <c r="B582" s="7"/>
      <c r="C582" s="7"/>
      <c r="D582" s="7"/>
      <c r="E582" s="111" t="s">
        <v>269</v>
      </c>
      <c r="F582" s="112"/>
      <c r="G582" s="3">
        <v>42.71</v>
      </c>
    </row>
    <row r="583" spans="1:7" ht="15" customHeight="1">
      <c r="A583" s="7"/>
      <c r="B583" s="7"/>
      <c r="C583" s="7"/>
      <c r="D583" s="7"/>
      <c r="E583" s="111" t="s">
        <v>341</v>
      </c>
      <c r="F583" s="112"/>
      <c r="G583" s="3">
        <v>21.03</v>
      </c>
    </row>
    <row r="584" spans="1:7" ht="15" customHeight="1">
      <c r="A584" s="7"/>
      <c r="B584" s="7"/>
      <c r="C584" s="7"/>
      <c r="D584" s="7"/>
      <c r="E584" s="111" t="s">
        <v>271</v>
      </c>
      <c r="F584" s="112"/>
      <c r="G584" s="3">
        <v>63.74</v>
      </c>
    </row>
    <row r="585" spans="1:7" ht="15" customHeight="1">
      <c r="A585" s="7"/>
      <c r="B585" s="7"/>
      <c r="C585" s="7"/>
      <c r="D585" s="7"/>
      <c r="E585" s="111" t="s">
        <v>272</v>
      </c>
      <c r="F585" s="112"/>
      <c r="G585" s="3">
        <v>17.209800000000001</v>
      </c>
    </row>
    <row r="586" spans="1:7" ht="15" customHeight="1">
      <c r="A586" s="7"/>
      <c r="B586" s="7"/>
      <c r="C586" s="7"/>
      <c r="D586" s="7"/>
      <c r="E586" s="111" t="s">
        <v>273</v>
      </c>
      <c r="F586" s="112"/>
      <c r="G586" s="3">
        <v>80.95</v>
      </c>
    </row>
    <row r="587" spans="1:7" ht="9.9499999999999993" customHeight="1">
      <c r="A587" s="7"/>
      <c r="B587" s="7"/>
      <c r="C587" s="113" t="s">
        <v>238</v>
      </c>
      <c r="D587" s="114"/>
      <c r="E587" s="7"/>
      <c r="F587" s="7"/>
      <c r="G587" s="7"/>
    </row>
    <row r="588" spans="1:7" ht="20.100000000000001" customHeight="1">
      <c r="A588" s="115" t="s">
        <v>508</v>
      </c>
      <c r="B588" s="116"/>
      <c r="C588" s="116"/>
      <c r="D588" s="116"/>
      <c r="E588" s="116"/>
      <c r="F588" s="116"/>
      <c r="G588" s="116"/>
    </row>
    <row r="589" spans="1:7" ht="15" customHeight="1">
      <c r="A589" s="107" t="s">
        <v>275</v>
      </c>
      <c r="B589" s="108"/>
      <c r="C589" s="8" t="s">
        <v>241</v>
      </c>
      <c r="D589" s="8" t="s">
        <v>242</v>
      </c>
      <c r="E589" s="8" t="s">
        <v>243</v>
      </c>
      <c r="F589" s="8" t="s">
        <v>244</v>
      </c>
      <c r="G589" s="8" t="s">
        <v>245</v>
      </c>
    </row>
    <row r="590" spans="1:7" ht="15" customHeight="1">
      <c r="A590" s="10" t="s">
        <v>349</v>
      </c>
      <c r="B590" s="11" t="s">
        <v>350</v>
      </c>
      <c r="C590" s="10" t="s">
        <v>351</v>
      </c>
      <c r="D590" s="10" t="s">
        <v>262</v>
      </c>
      <c r="E590" s="12">
        <v>0.17</v>
      </c>
      <c r="F590" s="13">
        <v>7.2747999999999999</v>
      </c>
      <c r="G590" s="13">
        <v>1.24</v>
      </c>
    </row>
    <row r="591" spans="1:7" ht="15" customHeight="1">
      <c r="A591" s="10" t="s">
        <v>352</v>
      </c>
      <c r="B591" s="11" t="s">
        <v>353</v>
      </c>
      <c r="C591" s="10" t="s">
        <v>351</v>
      </c>
      <c r="D591" s="10" t="s">
        <v>262</v>
      </c>
      <c r="E591" s="12">
        <v>0.17</v>
      </c>
      <c r="F591" s="13">
        <v>9.2492999999999999</v>
      </c>
      <c r="G591" s="13">
        <v>1.57</v>
      </c>
    </row>
    <row r="592" spans="1:7" ht="15" customHeight="1">
      <c r="A592" s="7"/>
      <c r="B592" s="7"/>
      <c r="C592" s="7"/>
      <c r="D592" s="7"/>
      <c r="E592" s="109" t="s">
        <v>279</v>
      </c>
      <c r="F592" s="110"/>
      <c r="G592" s="14">
        <v>2.81</v>
      </c>
    </row>
    <row r="593" spans="1:7" ht="15" customHeight="1">
      <c r="A593" s="107" t="s">
        <v>240</v>
      </c>
      <c r="B593" s="108"/>
      <c r="C593" s="8" t="s">
        <v>241</v>
      </c>
      <c r="D593" s="8" t="s">
        <v>242</v>
      </c>
      <c r="E593" s="8" t="s">
        <v>243</v>
      </c>
      <c r="F593" s="8" t="s">
        <v>244</v>
      </c>
      <c r="G593" s="8" t="s">
        <v>245</v>
      </c>
    </row>
    <row r="594" spans="1:7" ht="15" customHeight="1">
      <c r="A594" s="10" t="s">
        <v>509</v>
      </c>
      <c r="B594" s="11" t="s">
        <v>510</v>
      </c>
      <c r="C594" s="10" t="s">
        <v>351</v>
      </c>
      <c r="D594" s="10" t="s">
        <v>249</v>
      </c>
      <c r="E594" s="12">
        <v>1.02</v>
      </c>
      <c r="F594" s="13">
        <v>18.11</v>
      </c>
      <c r="G594" s="13">
        <v>18.47</v>
      </c>
    </row>
    <row r="595" spans="1:7" ht="15" customHeight="1">
      <c r="A595" s="10" t="s">
        <v>511</v>
      </c>
      <c r="B595" s="11" t="s">
        <v>512</v>
      </c>
      <c r="C595" s="10" t="s">
        <v>351</v>
      </c>
      <c r="D595" s="10" t="s">
        <v>249</v>
      </c>
      <c r="E595" s="12">
        <v>0.1</v>
      </c>
      <c r="F595" s="13">
        <v>1.29</v>
      </c>
      <c r="G595" s="13">
        <v>0.13</v>
      </c>
    </row>
    <row r="596" spans="1:7" ht="15" customHeight="1">
      <c r="A596" s="7"/>
      <c r="B596" s="7"/>
      <c r="C596" s="7"/>
      <c r="D596" s="7"/>
      <c r="E596" s="109" t="s">
        <v>258</v>
      </c>
      <c r="F596" s="110"/>
      <c r="G596" s="14">
        <v>18.600000000000001</v>
      </c>
    </row>
    <row r="597" spans="1:7" ht="15" customHeight="1">
      <c r="A597" s="7"/>
      <c r="B597" s="7"/>
      <c r="C597" s="7"/>
      <c r="D597" s="7"/>
      <c r="E597" s="111" t="s">
        <v>269</v>
      </c>
      <c r="F597" s="112"/>
      <c r="G597" s="3">
        <v>21.41</v>
      </c>
    </row>
    <row r="598" spans="1:7" ht="15" customHeight="1">
      <c r="A598" s="7"/>
      <c r="B598" s="7"/>
      <c r="C598" s="7"/>
      <c r="D598" s="7"/>
      <c r="E598" s="111" t="s">
        <v>357</v>
      </c>
      <c r="F598" s="112"/>
      <c r="G598" s="3">
        <v>2.5099999999999998</v>
      </c>
    </row>
    <row r="599" spans="1:7" ht="15" customHeight="1">
      <c r="A599" s="7"/>
      <c r="B599" s="7"/>
      <c r="C599" s="7"/>
      <c r="D599" s="7"/>
      <c r="E599" s="111" t="s">
        <v>271</v>
      </c>
      <c r="F599" s="112"/>
      <c r="G599" s="3">
        <v>23.92</v>
      </c>
    </row>
    <row r="600" spans="1:7" ht="15" customHeight="1">
      <c r="A600" s="7"/>
      <c r="B600" s="7"/>
      <c r="C600" s="7"/>
      <c r="D600" s="7"/>
      <c r="E600" s="111" t="s">
        <v>272</v>
      </c>
      <c r="F600" s="112"/>
      <c r="G600" s="3">
        <v>6.4584000000000001</v>
      </c>
    </row>
    <row r="601" spans="1:7" ht="15" customHeight="1">
      <c r="A601" s="7"/>
      <c r="B601" s="7"/>
      <c r="C601" s="7"/>
      <c r="D601" s="7"/>
      <c r="E601" s="111" t="s">
        <v>273</v>
      </c>
      <c r="F601" s="112"/>
      <c r="G601" s="3">
        <v>30.38</v>
      </c>
    </row>
    <row r="602" spans="1:7" ht="9.9499999999999993" customHeight="1">
      <c r="A602" s="7"/>
      <c r="B602" s="7"/>
      <c r="C602" s="113" t="s">
        <v>238</v>
      </c>
      <c r="D602" s="114"/>
      <c r="E602" s="7"/>
      <c r="F602" s="7"/>
      <c r="G602" s="7"/>
    </row>
    <row r="603" spans="1:7" ht="20.100000000000001" customHeight="1">
      <c r="A603" s="115" t="s">
        <v>513</v>
      </c>
      <c r="B603" s="116"/>
      <c r="C603" s="116"/>
      <c r="D603" s="116"/>
      <c r="E603" s="116"/>
      <c r="F603" s="116"/>
      <c r="G603" s="116"/>
    </row>
    <row r="604" spans="1:7" ht="9.9499999999999993" customHeight="1">
      <c r="A604" s="117"/>
      <c r="B604" s="117"/>
      <c r="C604" s="117"/>
      <c r="D604" s="117"/>
      <c r="E604" s="117"/>
      <c r="F604" s="117"/>
      <c r="G604" s="117"/>
    </row>
    <row r="605" spans="1:7" ht="15" customHeight="1">
      <c r="A605" s="7"/>
      <c r="B605" s="7"/>
      <c r="C605" s="7"/>
      <c r="D605" s="7"/>
      <c r="E605" s="111" t="s">
        <v>269</v>
      </c>
      <c r="F605" s="112"/>
      <c r="G605" s="3">
        <v>26.83</v>
      </c>
    </row>
    <row r="606" spans="1:7" ht="15" customHeight="1">
      <c r="A606" s="7"/>
      <c r="B606" s="7"/>
      <c r="C606" s="7"/>
      <c r="D606" s="7"/>
      <c r="E606" s="111" t="s">
        <v>345</v>
      </c>
      <c r="F606" s="112"/>
      <c r="G606" s="3">
        <v>0</v>
      </c>
    </row>
    <row r="607" spans="1:7" ht="15" customHeight="1">
      <c r="A607" s="7"/>
      <c r="B607" s="7"/>
      <c r="C607" s="7"/>
      <c r="D607" s="7"/>
      <c r="E607" s="111" t="s">
        <v>271</v>
      </c>
      <c r="F607" s="112"/>
      <c r="G607" s="3">
        <v>26.83</v>
      </c>
    </row>
    <row r="608" spans="1:7" ht="15" customHeight="1">
      <c r="A608" s="7"/>
      <c r="B608" s="7"/>
      <c r="C608" s="7"/>
      <c r="D608" s="7"/>
      <c r="E608" s="111" t="s">
        <v>272</v>
      </c>
      <c r="F608" s="112"/>
      <c r="G608" s="3">
        <v>7.2441000000000004</v>
      </c>
    </row>
    <row r="609" spans="1:7" ht="15" customHeight="1">
      <c r="A609" s="7"/>
      <c r="B609" s="7"/>
      <c r="C609" s="7"/>
      <c r="D609" s="7"/>
      <c r="E609" s="111" t="s">
        <v>273</v>
      </c>
      <c r="F609" s="112"/>
      <c r="G609" s="3">
        <v>34.07</v>
      </c>
    </row>
    <row r="610" spans="1:7" ht="9.9499999999999993" customHeight="1">
      <c r="A610" s="7"/>
      <c r="B610" s="7"/>
      <c r="C610" s="113" t="s">
        <v>238</v>
      </c>
      <c r="D610" s="114"/>
      <c r="E610" s="7"/>
      <c r="F610" s="7"/>
      <c r="G610" s="7"/>
    </row>
    <row r="611" spans="1:7" ht="20.100000000000001" customHeight="1">
      <c r="A611" s="115" t="s">
        <v>514</v>
      </c>
      <c r="B611" s="116"/>
      <c r="C611" s="116"/>
      <c r="D611" s="116"/>
      <c r="E611" s="116"/>
      <c r="F611" s="116"/>
      <c r="G611" s="116"/>
    </row>
    <row r="612" spans="1:7" ht="15" customHeight="1">
      <c r="A612" s="107" t="s">
        <v>259</v>
      </c>
      <c r="B612" s="108"/>
      <c r="C612" s="8" t="s">
        <v>241</v>
      </c>
      <c r="D612" s="8" t="s">
        <v>242</v>
      </c>
      <c r="E612" s="8" t="s">
        <v>243</v>
      </c>
      <c r="F612" s="8" t="s">
        <v>244</v>
      </c>
      <c r="G612" s="8" t="s">
        <v>245</v>
      </c>
    </row>
    <row r="613" spans="1:7" ht="20.100000000000001" customHeight="1">
      <c r="A613" s="10" t="s">
        <v>515</v>
      </c>
      <c r="B613" s="11" t="s">
        <v>516</v>
      </c>
      <c r="C613" s="10" t="s">
        <v>517</v>
      </c>
      <c r="D613" s="10" t="s">
        <v>267</v>
      </c>
      <c r="E613" s="12">
        <v>9.5000000000000001E-2</v>
      </c>
      <c r="F613" s="13">
        <v>9.49</v>
      </c>
      <c r="G613" s="13">
        <v>0.9</v>
      </c>
    </row>
    <row r="614" spans="1:7" ht="27.95" customHeight="1">
      <c r="A614" s="10" t="s">
        <v>518</v>
      </c>
      <c r="B614" s="11" t="s">
        <v>519</v>
      </c>
      <c r="C614" s="10" t="s">
        <v>517</v>
      </c>
      <c r="D614" s="10" t="s">
        <v>267</v>
      </c>
      <c r="E614" s="12">
        <v>1.7999999999999999E-2</v>
      </c>
      <c r="F614" s="13">
        <v>90.52</v>
      </c>
      <c r="G614" s="13">
        <v>1.63</v>
      </c>
    </row>
    <row r="615" spans="1:7" ht="15" customHeight="1">
      <c r="A615" s="10" t="s">
        <v>520</v>
      </c>
      <c r="B615" s="11" t="s">
        <v>521</v>
      </c>
      <c r="C615" s="10" t="s">
        <v>517</v>
      </c>
      <c r="D615" s="10" t="s">
        <v>267</v>
      </c>
      <c r="E615" s="12">
        <v>5.7000000000000002E-2</v>
      </c>
      <c r="F615" s="13">
        <v>1636.26</v>
      </c>
      <c r="G615" s="13">
        <v>93.27</v>
      </c>
    </row>
    <row r="616" spans="1:7" ht="15" customHeight="1">
      <c r="A616" s="10" t="s">
        <v>522</v>
      </c>
      <c r="B616" s="11" t="s">
        <v>523</v>
      </c>
      <c r="C616" s="10" t="s">
        <v>517</v>
      </c>
      <c r="D616" s="10" t="s">
        <v>254</v>
      </c>
      <c r="E616" s="12">
        <v>0.45</v>
      </c>
      <c r="F616" s="13">
        <v>74.22</v>
      </c>
      <c r="G616" s="13">
        <v>33.4</v>
      </c>
    </row>
    <row r="617" spans="1:7" ht="15" customHeight="1">
      <c r="A617" s="7"/>
      <c r="B617" s="7"/>
      <c r="C617" s="7"/>
      <c r="D617" s="7"/>
      <c r="E617" s="109" t="s">
        <v>268</v>
      </c>
      <c r="F617" s="110"/>
      <c r="G617" s="14">
        <v>129.19999999999999</v>
      </c>
    </row>
    <row r="618" spans="1:7" ht="15" customHeight="1">
      <c r="A618" s="7"/>
      <c r="B618" s="7"/>
      <c r="C618" s="7"/>
      <c r="D618" s="7"/>
      <c r="E618" s="111" t="s">
        <v>269</v>
      </c>
      <c r="F618" s="112"/>
      <c r="G618" s="3">
        <v>129.19999999999999</v>
      </c>
    </row>
    <row r="619" spans="1:7" ht="15" customHeight="1">
      <c r="A619" s="7"/>
      <c r="B619" s="7"/>
      <c r="C619" s="7"/>
      <c r="D619" s="7"/>
      <c r="E619" s="111" t="s">
        <v>524</v>
      </c>
      <c r="F619" s="112"/>
      <c r="G619" s="3">
        <v>34.51</v>
      </c>
    </row>
    <row r="620" spans="1:7" ht="15" customHeight="1">
      <c r="A620" s="7"/>
      <c r="B620" s="7"/>
      <c r="C620" s="7"/>
      <c r="D620" s="7"/>
      <c r="E620" s="111" t="s">
        <v>271</v>
      </c>
      <c r="F620" s="112"/>
      <c r="G620" s="3">
        <v>163.71</v>
      </c>
    </row>
    <row r="621" spans="1:7" ht="15" customHeight="1">
      <c r="A621" s="7"/>
      <c r="B621" s="7"/>
      <c r="C621" s="7"/>
      <c r="D621" s="7"/>
      <c r="E621" s="111" t="s">
        <v>272</v>
      </c>
      <c r="F621" s="112"/>
      <c r="G621" s="3">
        <v>44.201700000000002</v>
      </c>
    </row>
    <row r="622" spans="1:7" ht="15" customHeight="1">
      <c r="A622" s="7"/>
      <c r="B622" s="7"/>
      <c r="C622" s="7"/>
      <c r="D622" s="7"/>
      <c r="E622" s="111" t="s">
        <v>273</v>
      </c>
      <c r="F622" s="112"/>
      <c r="G622" s="3">
        <v>207.91</v>
      </c>
    </row>
    <row r="623" spans="1:7" ht="9.9499999999999993" customHeight="1">
      <c r="A623" s="7"/>
      <c r="B623" s="7"/>
      <c r="C623" s="113" t="s">
        <v>238</v>
      </c>
      <c r="D623" s="114"/>
      <c r="E623" s="7"/>
      <c r="F623" s="7"/>
      <c r="G623" s="7"/>
    </row>
    <row r="624" spans="1:7" ht="20.100000000000001" customHeight="1">
      <c r="A624" s="115" t="s">
        <v>525</v>
      </c>
      <c r="B624" s="116"/>
      <c r="C624" s="116"/>
      <c r="D624" s="116"/>
      <c r="E624" s="116"/>
      <c r="F624" s="116"/>
      <c r="G624" s="116"/>
    </row>
    <row r="625" spans="1:7" ht="9.9499999999999993" customHeight="1">
      <c r="A625" s="117"/>
      <c r="B625" s="117"/>
      <c r="C625" s="117"/>
      <c r="D625" s="117"/>
      <c r="E625" s="117"/>
      <c r="F625" s="117"/>
      <c r="G625" s="117"/>
    </row>
    <row r="626" spans="1:7" ht="15" customHeight="1">
      <c r="A626" s="7"/>
      <c r="B626" s="7"/>
      <c r="C626" s="7"/>
      <c r="D626" s="7"/>
      <c r="E626" s="111" t="s">
        <v>269</v>
      </c>
      <c r="F626" s="112"/>
      <c r="G626" s="3">
        <v>6.3</v>
      </c>
    </row>
    <row r="627" spans="1:7" ht="15" customHeight="1">
      <c r="A627" s="7"/>
      <c r="B627" s="7"/>
      <c r="C627" s="7"/>
      <c r="D627" s="7"/>
      <c r="E627" s="111" t="s">
        <v>345</v>
      </c>
      <c r="F627" s="112"/>
      <c r="G627" s="3">
        <v>0</v>
      </c>
    </row>
    <row r="628" spans="1:7" ht="15" customHeight="1">
      <c r="A628" s="7"/>
      <c r="B628" s="7"/>
      <c r="C628" s="7"/>
      <c r="D628" s="7"/>
      <c r="E628" s="111" t="s">
        <v>271</v>
      </c>
      <c r="F628" s="112"/>
      <c r="G628" s="3">
        <v>6.3</v>
      </c>
    </row>
    <row r="629" spans="1:7" ht="15" customHeight="1">
      <c r="A629" s="7"/>
      <c r="B629" s="7"/>
      <c r="C629" s="7"/>
      <c r="D629" s="7"/>
      <c r="E629" s="111" t="s">
        <v>272</v>
      </c>
      <c r="F629" s="112"/>
      <c r="G629" s="3">
        <v>1.7010000000000001</v>
      </c>
    </row>
    <row r="630" spans="1:7" ht="15" customHeight="1">
      <c r="A630" s="7"/>
      <c r="B630" s="7"/>
      <c r="C630" s="7"/>
      <c r="D630" s="7"/>
      <c r="E630" s="111" t="s">
        <v>273</v>
      </c>
      <c r="F630" s="112"/>
      <c r="G630" s="3">
        <v>8</v>
      </c>
    </row>
    <row r="631" spans="1:7" ht="9.9499999999999993" customHeight="1">
      <c r="A631" s="7"/>
      <c r="B631" s="7"/>
      <c r="C631" s="113" t="s">
        <v>238</v>
      </c>
      <c r="D631" s="114"/>
      <c r="E631" s="7"/>
      <c r="F631" s="7"/>
      <c r="G631" s="7"/>
    </row>
    <row r="632" spans="1:7" ht="20.100000000000001" customHeight="1">
      <c r="A632" s="115" t="s">
        <v>526</v>
      </c>
      <c r="B632" s="116"/>
      <c r="C632" s="116"/>
      <c r="D632" s="116"/>
      <c r="E632" s="116"/>
      <c r="F632" s="116"/>
      <c r="G632" s="116"/>
    </row>
    <row r="633" spans="1:7" ht="15" customHeight="1">
      <c r="A633" s="107" t="s">
        <v>259</v>
      </c>
      <c r="B633" s="108"/>
      <c r="C633" s="8" t="s">
        <v>241</v>
      </c>
      <c r="D633" s="8" t="s">
        <v>242</v>
      </c>
      <c r="E633" s="8" t="s">
        <v>243</v>
      </c>
      <c r="F633" s="8" t="s">
        <v>244</v>
      </c>
      <c r="G633" s="8" t="s">
        <v>245</v>
      </c>
    </row>
    <row r="634" spans="1:7" ht="20.100000000000001" customHeight="1">
      <c r="A634" s="10" t="s">
        <v>527</v>
      </c>
      <c r="B634" s="11" t="s">
        <v>528</v>
      </c>
      <c r="C634" s="10" t="s">
        <v>288</v>
      </c>
      <c r="D634" s="10" t="s">
        <v>307</v>
      </c>
      <c r="E634" s="12">
        <v>1.9400000000000001E-2</v>
      </c>
      <c r="F634" s="13">
        <v>148.43</v>
      </c>
      <c r="G634" s="13">
        <v>2.88</v>
      </c>
    </row>
    <row r="635" spans="1:7" ht="20.100000000000001" customHeight="1">
      <c r="A635" s="10" t="s">
        <v>529</v>
      </c>
      <c r="B635" s="11" t="s">
        <v>530</v>
      </c>
      <c r="C635" s="10" t="s">
        <v>288</v>
      </c>
      <c r="D635" s="10" t="s">
        <v>310</v>
      </c>
      <c r="E635" s="12">
        <v>2.1100000000000001E-2</v>
      </c>
      <c r="F635" s="13">
        <v>52.58</v>
      </c>
      <c r="G635" s="13">
        <v>1.1100000000000001</v>
      </c>
    </row>
    <row r="636" spans="1:7" ht="15" customHeight="1">
      <c r="A636" s="10" t="s">
        <v>531</v>
      </c>
      <c r="B636" s="11" t="s">
        <v>532</v>
      </c>
      <c r="C636" s="10" t="s">
        <v>288</v>
      </c>
      <c r="D636" s="10" t="s">
        <v>302</v>
      </c>
      <c r="E636" s="12">
        <v>4.0500000000000001E-2</v>
      </c>
      <c r="F636" s="13">
        <v>8.5299999999999994</v>
      </c>
      <c r="G636" s="13">
        <v>0.35</v>
      </c>
    </row>
    <row r="637" spans="1:7" ht="15" customHeight="1">
      <c r="A637" s="7"/>
      <c r="B637" s="7"/>
      <c r="C637" s="7"/>
      <c r="D637" s="7"/>
      <c r="E637" s="109" t="s">
        <v>268</v>
      </c>
      <c r="F637" s="110"/>
      <c r="G637" s="14">
        <v>4.34</v>
      </c>
    </row>
    <row r="638" spans="1:7" ht="15" customHeight="1">
      <c r="A638" s="7"/>
      <c r="B638" s="7"/>
      <c r="C638" s="7"/>
      <c r="D638" s="7"/>
      <c r="E638" s="111" t="s">
        <v>269</v>
      </c>
      <c r="F638" s="112"/>
      <c r="G638" s="3">
        <v>4.34</v>
      </c>
    </row>
    <row r="639" spans="1:7" ht="15" customHeight="1">
      <c r="A639" s="7"/>
      <c r="B639" s="7"/>
      <c r="C639" s="7"/>
      <c r="D639" s="7"/>
      <c r="E639" s="111" t="s">
        <v>317</v>
      </c>
      <c r="F639" s="112"/>
      <c r="G639" s="3">
        <v>-0.15</v>
      </c>
    </row>
    <row r="640" spans="1:7" ht="15" customHeight="1">
      <c r="A640" s="7"/>
      <c r="B640" s="7"/>
      <c r="C640" s="7"/>
      <c r="D640" s="7"/>
      <c r="E640" s="111" t="s">
        <v>271</v>
      </c>
      <c r="F640" s="112"/>
      <c r="G640" s="3">
        <v>4.1900000000000004</v>
      </c>
    </row>
    <row r="641" spans="1:7" ht="15" customHeight="1">
      <c r="A641" s="7"/>
      <c r="B641" s="7"/>
      <c r="C641" s="7"/>
      <c r="D641" s="7"/>
      <c r="E641" s="111" t="s">
        <v>272</v>
      </c>
      <c r="F641" s="112"/>
      <c r="G641" s="3">
        <v>1.1313</v>
      </c>
    </row>
    <row r="642" spans="1:7" ht="15" customHeight="1">
      <c r="A642" s="7"/>
      <c r="B642" s="7"/>
      <c r="C642" s="7"/>
      <c r="D642" s="7"/>
      <c r="E642" s="111" t="s">
        <v>273</v>
      </c>
      <c r="F642" s="112"/>
      <c r="G642" s="3">
        <v>5.32</v>
      </c>
    </row>
    <row r="643" spans="1:7" ht="9.9499999999999993" customHeight="1">
      <c r="A643" s="7"/>
      <c r="B643" s="7"/>
      <c r="C643" s="113" t="s">
        <v>238</v>
      </c>
      <c r="D643" s="114"/>
      <c r="E643" s="7"/>
      <c r="F643" s="7"/>
      <c r="G643" s="7"/>
    </row>
    <row r="644" spans="1:7" ht="20.100000000000001" customHeight="1">
      <c r="A644" s="115" t="s">
        <v>533</v>
      </c>
      <c r="B644" s="116"/>
      <c r="C644" s="116"/>
      <c r="D644" s="116"/>
      <c r="E644" s="116"/>
      <c r="F644" s="116"/>
      <c r="G644" s="116"/>
    </row>
    <row r="645" spans="1:7" ht="15" customHeight="1">
      <c r="A645" s="107" t="s">
        <v>259</v>
      </c>
      <c r="B645" s="108"/>
      <c r="C645" s="8" t="s">
        <v>241</v>
      </c>
      <c r="D645" s="8" t="s">
        <v>242</v>
      </c>
      <c r="E645" s="8" t="s">
        <v>243</v>
      </c>
      <c r="F645" s="8" t="s">
        <v>244</v>
      </c>
      <c r="G645" s="8" t="s">
        <v>245</v>
      </c>
    </row>
    <row r="646" spans="1:7" ht="20.100000000000001" customHeight="1">
      <c r="A646" s="10" t="s">
        <v>527</v>
      </c>
      <c r="B646" s="11" t="s">
        <v>528</v>
      </c>
      <c r="C646" s="10" t="s">
        <v>288</v>
      </c>
      <c r="D646" s="10" t="s">
        <v>307</v>
      </c>
      <c r="E646" s="12">
        <v>2.5000000000000001E-2</v>
      </c>
      <c r="F646" s="13">
        <v>148.43</v>
      </c>
      <c r="G646" s="13">
        <v>3.71</v>
      </c>
    </row>
    <row r="647" spans="1:7" ht="20.100000000000001" customHeight="1">
      <c r="A647" s="10" t="s">
        <v>529</v>
      </c>
      <c r="B647" s="11" t="s">
        <v>530</v>
      </c>
      <c r="C647" s="10" t="s">
        <v>288</v>
      </c>
      <c r="D647" s="10" t="s">
        <v>310</v>
      </c>
      <c r="E647" s="12">
        <v>3.3000000000000002E-2</v>
      </c>
      <c r="F647" s="13">
        <v>52.58</v>
      </c>
      <c r="G647" s="13">
        <v>1.74</v>
      </c>
    </row>
    <row r="648" spans="1:7" ht="15" customHeight="1">
      <c r="A648" s="10" t="s">
        <v>531</v>
      </c>
      <c r="B648" s="11" t="s">
        <v>532</v>
      </c>
      <c r="C648" s="10" t="s">
        <v>288</v>
      </c>
      <c r="D648" s="10" t="s">
        <v>302</v>
      </c>
      <c r="E648" s="12">
        <v>2.1999999999999999E-2</v>
      </c>
      <c r="F648" s="13">
        <v>8.5299999999999994</v>
      </c>
      <c r="G648" s="13">
        <v>0.19</v>
      </c>
    </row>
    <row r="649" spans="1:7" ht="20.100000000000001" customHeight="1">
      <c r="A649" s="10" t="s">
        <v>534</v>
      </c>
      <c r="B649" s="11" t="s">
        <v>535</v>
      </c>
      <c r="C649" s="10" t="s">
        <v>288</v>
      </c>
      <c r="D649" s="10" t="s">
        <v>307</v>
      </c>
      <c r="E649" s="12">
        <v>1.6E-2</v>
      </c>
      <c r="F649" s="13">
        <v>15.26</v>
      </c>
      <c r="G649" s="13">
        <v>0.24</v>
      </c>
    </row>
    <row r="650" spans="1:7" ht="20.100000000000001" customHeight="1">
      <c r="A650" s="10" t="s">
        <v>536</v>
      </c>
      <c r="B650" s="11" t="s">
        <v>537</v>
      </c>
      <c r="C650" s="10" t="s">
        <v>288</v>
      </c>
      <c r="D650" s="10" t="s">
        <v>310</v>
      </c>
      <c r="E650" s="12">
        <v>1.4999999999999999E-2</v>
      </c>
      <c r="F650" s="13">
        <v>11.27</v>
      </c>
      <c r="G650" s="13">
        <v>0.17</v>
      </c>
    </row>
    <row r="651" spans="1:7" ht="20.100000000000001" customHeight="1">
      <c r="A651" s="10" t="s">
        <v>538</v>
      </c>
      <c r="B651" s="11" t="s">
        <v>539</v>
      </c>
      <c r="C651" s="10" t="s">
        <v>288</v>
      </c>
      <c r="D651" s="10" t="s">
        <v>313</v>
      </c>
      <c r="E651" s="12">
        <v>1</v>
      </c>
      <c r="F651" s="13">
        <v>1.03</v>
      </c>
      <c r="G651" s="13">
        <v>1.03</v>
      </c>
    </row>
    <row r="652" spans="1:7" ht="15" customHeight="1">
      <c r="A652" s="7"/>
      <c r="B652" s="7"/>
      <c r="C652" s="7"/>
      <c r="D652" s="7"/>
      <c r="E652" s="109" t="s">
        <v>268</v>
      </c>
      <c r="F652" s="110"/>
      <c r="G652" s="14">
        <v>7.08</v>
      </c>
    </row>
    <row r="653" spans="1:7" ht="15" customHeight="1">
      <c r="A653" s="7"/>
      <c r="B653" s="7"/>
      <c r="C653" s="7"/>
      <c r="D653" s="7"/>
      <c r="E653" s="111" t="s">
        <v>269</v>
      </c>
      <c r="F653" s="112"/>
      <c r="G653" s="3">
        <v>7.08</v>
      </c>
    </row>
    <row r="654" spans="1:7" ht="15" customHeight="1">
      <c r="A654" s="7"/>
      <c r="B654" s="7"/>
      <c r="C654" s="7"/>
      <c r="D654" s="7"/>
      <c r="E654" s="111" t="s">
        <v>317</v>
      </c>
      <c r="F654" s="112"/>
      <c r="G654" s="3">
        <v>0.03</v>
      </c>
    </row>
    <row r="655" spans="1:7" ht="15" customHeight="1">
      <c r="A655" s="7"/>
      <c r="B655" s="7"/>
      <c r="C655" s="7"/>
      <c r="D655" s="7"/>
      <c r="E655" s="111" t="s">
        <v>271</v>
      </c>
      <c r="F655" s="112"/>
      <c r="G655" s="3">
        <v>7.11</v>
      </c>
    </row>
    <row r="656" spans="1:7" ht="15" customHeight="1">
      <c r="A656" s="7"/>
      <c r="B656" s="7"/>
      <c r="C656" s="7"/>
      <c r="D656" s="7"/>
      <c r="E656" s="111" t="s">
        <v>272</v>
      </c>
      <c r="F656" s="112"/>
      <c r="G656" s="3">
        <v>1.9197</v>
      </c>
    </row>
    <row r="657" spans="1:7" ht="15" customHeight="1">
      <c r="A657" s="7"/>
      <c r="B657" s="7"/>
      <c r="C657" s="7"/>
      <c r="D657" s="7"/>
      <c r="E657" s="111" t="s">
        <v>273</v>
      </c>
      <c r="F657" s="112"/>
      <c r="G657" s="3">
        <v>9.0299999999999994</v>
      </c>
    </row>
    <row r="658" spans="1:7" ht="9.9499999999999993" customHeight="1">
      <c r="A658" s="7"/>
      <c r="B658" s="7"/>
      <c r="C658" s="113" t="s">
        <v>238</v>
      </c>
      <c r="D658" s="114"/>
      <c r="E658" s="7"/>
      <c r="F658" s="7"/>
      <c r="G658" s="7"/>
    </row>
    <row r="659" spans="1:7" ht="20.100000000000001" customHeight="1">
      <c r="A659" s="115" t="s">
        <v>540</v>
      </c>
      <c r="B659" s="116"/>
      <c r="C659" s="116"/>
      <c r="D659" s="116"/>
      <c r="E659" s="116"/>
      <c r="F659" s="116"/>
      <c r="G659" s="116"/>
    </row>
    <row r="660" spans="1:7" ht="15" customHeight="1">
      <c r="A660" s="107" t="s">
        <v>374</v>
      </c>
      <c r="B660" s="108"/>
      <c r="C660" s="8" t="s">
        <v>241</v>
      </c>
      <c r="D660" s="8" t="s">
        <v>242</v>
      </c>
      <c r="E660" s="8" t="s">
        <v>243</v>
      </c>
      <c r="F660" s="8" t="s">
        <v>244</v>
      </c>
      <c r="G660" s="8" t="s">
        <v>245</v>
      </c>
    </row>
    <row r="661" spans="1:7" ht="27.95" customHeight="1">
      <c r="A661" s="10" t="s">
        <v>375</v>
      </c>
      <c r="B661" s="11" t="s">
        <v>376</v>
      </c>
      <c r="C661" s="10" t="s">
        <v>377</v>
      </c>
      <c r="D661" s="10" t="s">
        <v>378</v>
      </c>
      <c r="E661" s="12">
        <v>1</v>
      </c>
      <c r="F661" s="13">
        <v>3.78</v>
      </c>
      <c r="G661" s="13">
        <v>0.04</v>
      </c>
    </row>
    <row r="662" spans="1:7" ht="15" customHeight="1">
      <c r="A662" s="7"/>
      <c r="B662" s="7"/>
      <c r="C662" s="7"/>
      <c r="D662" s="7"/>
      <c r="E662" s="109" t="s">
        <v>379</v>
      </c>
      <c r="F662" s="110"/>
      <c r="G662" s="14">
        <v>0.04</v>
      </c>
    </row>
    <row r="663" spans="1:7" ht="15" customHeight="1">
      <c r="A663" s="107" t="s">
        <v>275</v>
      </c>
      <c r="B663" s="108"/>
      <c r="C663" s="8" t="s">
        <v>241</v>
      </c>
      <c r="D663" s="8" t="s">
        <v>242</v>
      </c>
      <c r="E663" s="8" t="s">
        <v>243</v>
      </c>
      <c r="F663" s="8" t="s">
        <v>244</v>
      </c>
      <c r="G663" s="8" t="s">
        <v>245</v>
      </c>
    </row>
    <row r="664" spans="1:7" ht="15" customHeight="1">
      <c r="A664" s="10" t="s">
        <v>380</v>
      </c>
      <c r="B664" s="11" t="s">
        <v>381</v>
      </c>
      <c r="C664" s="10" t="s">
        <v>377</v>
      </c>
      <c r="D664" s="10" t="s">
        <v>302</v>
      </c>
      <c r="E664" s="12">
        <v>0.1</v>
      </c>
      <c r="F664" s="13">
        <v>5.3475999999999999</v>
      </c>
      <c r="G664" s="13">
        <v>0.53</v>
      </c>
    </row>
    <row r="665" spans="1:7" ht="15" customHeight="1">
      <c r="A665" s="7"/>
      <c r="B665" s="7"/>
      <c r="C665" s="7"/>
      <c r="D665" s="7"/>
      <c r="E665" s="109" t="s">
        <v>279</v>
      </c>
      <c r="F665" s="110"/>
      <c r="G665" s="14">
        <v>0.53</v>
      </c>
    </row>
    <row r="666" spans="1:7" ht="15" customHeight="1">
      <c r="A666" s="107" t="s">
        <v>240</v>
      </c>
      <c r="B666" s="108"/>
      <c r="C666" s="8" t="s">
        <v>241</v>
      </c>
      <c r="D666" s="8" t="s">
        <v>242</v>
      </c>
      <c r="E666" s="8" t="s">
        <v>243</v>
      </c>
      <c r="F666" s="8" t="s">
        <v>244</v>
      </c>
      <c r="G666" s="8" t="s">
        <v>245</v>
      </c>
    </row>
    <row r="667" spans="1:7" ht="15" customHeight="1">
      <c r="A667" s="10" t="s">
        <v>541</v>
      </c>
      <c r="B667" s="11" t="s">
        <v>542</v>
      </c>
      <c r="C667" s="10" t="s">
        <v>377</v>
      </c>
      <c r="D667" s="10" t="s">
        <v>316</v>
      </c>
      <c r="E667" s="12">
        <v>1</v>
      </c>
      <c r="F667" s="13">
        <v>3</v>
      </c>
      <c r="G667" s="13">
        <v>3</v>
      </c>
    </row>
    <row r="668" spans="1:7" ht="15" customHeight="1">
      <c r="A668" s="7"/>
      <c r="B668" s="7"/>
      <c r="C668" s="7"/>
      <c r="D668" s="7"/>
      <c r="E668" s="109" t="s">
        <v>258</v>
      </c>
      <c r="F668" s="110"/>
      <c r="G668" s="14">
        <v>3</v>
      </c>
    </row>
    <row r="669" spans="1:7" ht="15" customHeight="1">
      <c r="A669" s="7"/>
      <c r="B669" s="7"/>
      <c r="C669" s="7"/>
      <c r="D669" s="7"/>
      <c r="E669" s="111" t="s">
        <v>269</v>
      </c>
      <c r="F669" s="112"/>
      <c r="G669" s="3">
        <v>3.55</v>
      </c>
    </row>
    <row r="670" spans="1:7" ht="15" customHeight="1">
      <c r="A670" s="7"/>
      <c r="B670" s="7"/>
      <c r="C670" s="7"/>
      <c r="D670" s="7"/>
      <c r="E670" s="111" t="s">
        <v>384</v>
      </c>
      <c r="F670" s="112"/>
      <c r="G670" s="3">
        <v>0.68</v>
      </c>
    </row>
    <row r="671" spans="1:7" ht="15" customHeight="1">
      <c r="A671" s="7"/>
      <c r="B671" s="7"/>
      <c r="C671" s="7"/>
      <c r="D671" s="7"/>
      <c r="E671" s="111" t="s">
        <v>271</v>
      </c>
      <c r="F671" s="112"/>
      <c r="G671" s="3">
        <v>4.2300000000000004</v>
      </c>
    </row>
    <row r="672" spans="1:7" ht="15" customHeight="1">
      <c r="A672" s="7"/>
      <c r="B672" s="7"/>
      <c r="C672" s="7"/>
      <c r="D672" s="7"/>
      <c r="E672" s="111" t="s">
        <v>272</v>
      </c>
      <c r="F672" s="112"/>
      <c r="G672" s="3">
        <v>1.1420999999999999</v>
      </c>
    </row>
    <row r="673" spans="1:7" ht="15" customHeight="1">
      <c r="A673" s="7"/>
      <c r="B673" s="7"/>
      <c r="C673" s="7"/>
      <c r="D673" s="7"/>
      <c r="E673" s="111" t="s">
        <v>273</v>
      </c>
      <c r="F673" s="112"/>
      <c r="G673" s="3">
        <v>5.37</v>
      </c>
    </row>
    <row r="674" spans="1:7" ht="9.9499999999999993" customHeight="1">
      <c r="A674" s="7"/>
      <c r="B674" s="7"/>
      <c r="C674" s="113" t="s">
        <v>238</v>
      </c>
      <c r="D674" s="114"/>
      <c r="E674" s="7"/>
      <c r="F674" s="7"/>
      <c r="G674" s="7"/>
    </row>
    <row r="675" spans="1:7" ht="20.100000000000001" customHeight="1">
      <c r="A675" s="115" t="s">
        <v>543</v>
      </c>
      <c r="B675" s="116"/>
      <c r="C675" s="116"/>
      <c r="D675" s="116"/>
      <c r="E675" s="116"/>
      <c r="F675" s="116"/>
      <c r="G675" s="116"/>
    </row>
    <row r="676" spans="1:7" ht="15" customHeight="1">
      <c r="A676" s="107" t="s">
        <v>275</v>
      </c>
      <c r="B676" s="108"/>
      <c r="C676" s="8" t="s">
        <v>241</v>
      </c>
      <c r="D676" s="8" t="s">
        <v>242</v>
      </c>
      <c r="E676" s="8" t="s">
        <v>243</v>
      </c>
      <c r="F676" s="8" t="s">
        <v>244</v>
      </c>
      <c r="G676" s="8" t="s">
        <v>245</v>
      </c>
    </row>
    <row r="677" spans="1:7" ht="15" customHeight="1">
      <c r="A677" s="10" t="s">
        <v>544</v>
      </c>
      <c r="B677" s="11" t="s">
        <v>363</v>
      </c>
      <c r="C677" s="10" t="s">
        <v>278</v>
      </c>
      <c r="D677" s="10" t="s">
        <v>262</v>
      </c>
      <c r="E677" s="12">
        <v>6.3E-2</v>
      </c>
      <c r="F677" s="13">
        <v>7.13</v>
      </c>
      <c r="G677" s="13">
        <v>0.45</v>
      </c>
    </row>
    <row r="678" spans="1:7" ht="15" customHeight="1">
      <c r="A678" s="7"/>
      <c r="B678" s="7"/>
      <c r="C678" s="7"/>
      <c r="D678" s="7"/>
      <c r="E678" s="109" t="s">
        <v>279</v>
      </c>
      <c r="F678" s="110"/>
      <c r="G678" s="14">
        <v>0.45</v>
      </c>
    </row>
    <row r="679" spans="1:7" ht="15" customHeight="1">
      <c r="A679" s="107" t="s">
        <v>240</v>
      </c>
      <c r="B679" s="108"/>
      <c r="C679" s="8" t="s">
        <v>241</v>
      </c>
      <c r="D679" s="8" t="s">
        <v>242</v>
      </c>
      <c r="E679" s="8" t="s">
        <v>243</v>
      </c>
      <c r="F679" s="8" t="s">
        <v>244</v>
      </c>
      <c r="G679" s="8" t="s">
        <v>245</v>
      </c>
    </row>
    <row r="680" spans="1:7" ht="15" customHeight="1">
      <c r="A680" s="10" t="s">
        <v>545</v>
      </c>
      <c r="B680" s="11" t="s">
        <v>546</v>
      </c>
      <c r="C680" s="10" t="s">
        <v>278</v>
      </c>
      <c r="D680" s="10" t="s">
        <v>547</v>
      </c>
      <c r="E680" s="12">
        <v>2.1000000000000001E-2</v>
      </c>
      <c r="F680" s="13">
        <v>63.3</v>
      </c>
      <c r="G680" s="13">
        <v>1.33</v>
      </c>
    </row>
    <row r="681" spans="1:7" ht="15" customHeight="1">
      <c r="A681" s="7"/>
      <c r="B681" s="7"/>
      <c r="C681" s="7"/>
      <c r="D681" s="7"/>
      <c r="E681" s="109" t="s">
        <v>258</v>
      </c>
      <c r="F681" s="110"/>
      <c r="G681" s="14">
        <v>1.33</v>
      </c>
    </row>
    <row r="682" spans="1:7" ht="15" customHeight="1">
      <c r="A682" s="7"/>
      <c r="B682" s="7"/>
      <c r="C682" s="7"/>
      <c r="D682" s="7"/>
      <c r="E682" s="111" t="s">
        <v>269</v>
      </c>
      <c r="F682" s="112"/>
      <c r="G682" s="3">
        <v>1.78</v>
      </c>
    </row>
    <row r="683" spans="1:7" ht="15" customHeight="1">
      <c r="A683" s="7"/>
      <c r="B683" s="7"/>
      <c r="C683" s="7"/>
      <c r="D683" s="7"/>
      <c r="E683" s="111" t="s">
        <v>280</v>
      </c>
      <c r="F683" s="112"/>
      <c r="G683" s="3">
        <v>0.51</v>
      </c>
    </row>
    <row r="684" spans="1:7" ht="15" customHeight="1">
      <c r="A684" s="7"/>
      <c r="B684" s="7"/>
      <c r="C684" s="7"/>
      <c r="D684" s="7"/>
      <c r="E684" s="111" t="s">
        <v>271</v>
      </c>
      <c r="F684" s="112"/>
      <c r="G684" s="3">
        <v>2.29</v>
      </c>
    </row>
    <row r="685" spans="1:7" ht="15" customHeight="1">
      <c r="A685" s="7"/>
      <c r="B685" s="7"/>
      <c r="C685" s="7"/>
      <c r="D685" s="7"/>
      <c r="E685" s="111" t="s">
        <v>272</v>
      </c>
      <c r="F685" s="112"/>
      <c r="G685" s="3">
        <v>0.61829999999999996</v>
      </c>
    </row>
    <row r="686" spans="1:7" ht="15" customHeight="1">
      <c r="A686" s="7"/>
      <c r="B686" s="7"/>
      <c r="C686" s="7"/>
      <c r="D686" s="7"/>
      <c r="E686" s="111" t="s">
        <v>273</v>
      </c>
      <c r="F686" s="112"/>
      <c r="G686" s="3">
        <v>2.91</v>
      </c>
    </row>
    <row r="687" spans="1:7" ht="9.9499999999999993" customHeight="1">
      <c r="A687" s="7"/>
      <c r="B687" s="7"/>
      <c r="C687" s="113" t="s">
        <v>238</v>
      </c>
      <c r="D687" s="114"/>
      <c r="E687" s="7"/>
      <c r="F687" s="7"/>
      <c r="G687" s="7"/>
    </row>
    <row r="688" spans="1:7" ht="20.100000000000001" customHeight="1">
      <c r="A688" s="115" t="s">
        <v>548</v>
      </c>
      <c r="B688" s="116"/>
      <c r="C688" s="116"/>
      <c r="D688" s="116"/>
      <c r="E688" s="116"/>
      <c r="F688" s="116"/>
      <c r="G688" s="116"/>
    </row>
    <row r="689" spans="1:7" ht="15" customHeight="1">
      <c r="A689" s="107" t="s">
        <v>240</v>
      </c>
      <c r="B689" s="108"/>
      <c r="C689" s="8" t="s">
        <v>241</v>
      </c>
      <c r="D689" s="8" t="s">
        <v>242</v>
      </c>
      <c r="E689" s="8" t="s">
        <v>243</v>
      </c>
      <c r="F689" s="8" t="s">
        <v>244</v>
      </c>
      <c r="G689" s="8" t="s">
        <v>245</v>
      </c>
    </row>
    <row r="690" spans="1:7" ht="20.100000000000001" customHeight="1">
      <c r="A690" s="10" t="s">
        <v>549</v>
      </c>
      <c r="B690" s="11" t="s">
        <v>550</v>
      </c>
      <c r="C690" s="10" t="s">
        <v>248</v>
      </c>
      <c r="D690" s="10" t="s">
        <v>551</v>
      </c>
      <c r="E690" s="12">
        <v>3.226</v>
      </c>
      <c r="F690" s="13">
        <v>32.54</v>
      </c>
      <c r="G690" s="13">
        <v>104.97</v>
      </c>
    </row>
    <row r="691" spans="1:7" ht="15" customHeight="1">
      <c r="A691" s="7"/>
      <c r="B691" s="7"/>
      <c r="C691" s="7"/>
      <c r="D691" s="7"/>
      <c r="E691" s="109" t="s">
        <v>258</v>
      </c>
      <c r="F691" s="110"/>
      <c r="G691" s="14">
        <v>104.97</v>
      </c>
    </row>
    <row r="692" spans="1:7" ht="15" customHeight="1">
      <c r="A692" s="107" t="s">
        <v>259</v>
      </c>
      <c r="B692" s="108"/>
      <c r="C692" s="8" t="s">
        <v>241</v>
      </c>
      <c r="D692" s="8" t="s">
        <v>242</v>
      </c>
      <c r="E692" s="8" t="s">
        <v>243</v>
      </c>
      <c r="F692" s="8" t="s">
        <v>244</v>
      </c>
      <c r="G692" s="8" t="s">
        <v>245</v>
      </c>
    </row>
    <row r="693" spans="1:7" ht="15" customHeight="1">
      <c r="A693" s="10" t="s">
        <v>552</v>
      </c>
      <c r="B693" s="11" t="s">
        <v>553</v>
      </c>
      <c r="C693" s="10" t="s">
        <v>248</v>
      </c>
      <c r="D693" s="10" t="s">
        <v>262</v>
      </c>
      <c r="E693" s="12">
        <v>0.33</v>
      </c>
      <c r="F693" s="13">
        <v>12.7</v>
      </c>
      <c r="G693" s="13">
        <v>4.1900000000000004</v>
      </c>
    </row>
    <row r="694" spans="1:7" ht="15" customHeight="1">
      <c r="A694" s="7"/>
      <c r="B694" s="7"/>
      <c r="C694" s="7"/>
      <c r="D694" s="7"/>
      <c r="E694" s="109" t="s">
        <v>268</v>
      </c>
      <c r="F694" s="110"/>
      <c r="G694" s="14">
        <v>4.1900000000000004</v>
      </c>
    </row>
    <row r="695" spans="1:7" ht="15" customHeight="1">
      <c r="A695" s="7"/>
      <c r="B695" s="7"/>
      <c r="C695" s="7"/>
      <c r="D695" s="7"/>
      <c r="E695" s="111" t="s">
        <v>269</v>
      </c>
      <c r="F695" s="112"/>
      <c r="G695" s="3">
        <v>109.16</v>
      </c>
    </row>
    <row r="696" spans="1:7" ht="15" customHeight="1">
      <c r="A696" s="7"/>
      <c r="B696" s="7"/>
      <c r="C696" s="7"/>
      <c r="D696" s="7"/>
      <c r="E696" s="111" t="s">
        <v>270</v>
      </c>
      <c r="F696" s="112"/>
      <c r="G696" s="3">
        <v>2.0299999999999998</v>
      </c>
    </row>
    <row r="697" spans="1:7" ht="15" customHeight="1">
      <c r="A697" s="7"/>
      <c r="B697" s="7"/>
      <c r="C697" s="7"/>
      <c r="D697" s="7"/>
      <c r="E697" s="111" t="s">
        <v>271</v>
      </c>
      <c r="F697" s="112"/>
      <c r="G697" s="3">
        <v>111.19</v>
      </c>
    </row>
    <row r="698" spans="1:7" ht="15" customHeight="1">
      <c r="A698" s="7"/>
      <c r="B698" s="7"/>
      <c r="C698" s="7"/>
      <c r="D698" s="7"/>
      <c r="E698" s="111" t="s">
        <v>272</v>
      </c>
      <c r="F698" s="112"/>
      <c r="G698" s="3">
        <v>30.0213</v>
      </c>
    </row>
    <row r="699" spans="1:7" ht="15" customHeight="1">
      <c r="A699" s="7"/>
      <c r="B699" s="7"/>
      <c r="C699" s="7"/>
      <c r="D699" s="7"/>
      <c r="E699" s="111" t="s">
        <v>273</v>
      </c>
      <c r="F699" s="112"/>
      <c r="G699" s="3">
        <v>141.21</v>
      </c>
    </row>
    <row r="700" spans="1:7" ht="9.9499999999999993" customHeight="1">
      <c r="A700" s="7"/>
      <c r="B700" s="7"/>
      <c r="C700" s="113" t="s">
        <v>238</v>
      </c>
      <c r="D700" s="114"/>
      <c r="E700" s="7"/>
      <c r="F700" s="7"/>
      <c r="G700" s="7"/>
    </row>
    <row r="701" spans="1:7" ht="20.100000000000001" customHeight="1">
      <c r="A701" s="115" t="s">
        <v>554</v>
      </c>
      <c r="B701" s="116"/>
      <c r="C701" s="116"/>
      <c r="D701" s="116"/>
      <c r="E701" s="116"/>
      <c r="F701" s="116"/>
      <c r="G701" s="116"/>
    </row>
    <row r="702" spans="1:7" ht="9.9499999999999993" customHeight="1">
      <c r="A702" s="117"/>
      <c r="B702" s="117"/>
      <c r="C702" s="117"/>
      <c r="D702" s="117"/>
      <c r="E702" s="117"/>
      <c r="F702" s="117"/>
      <c r="G702" s="117"/>
    </row>
    <row r="703" spans="1:7" ht="15" customHeight="1">
      <c r="A703" s="7"/>
      <c r="B703" s="7"/>
      <c r="C703" s="7"/>
      <c r="D703" s="7"/>
      <c r="E703" s="111" t="s">
        <v>269</v>
      </c>
      <c r="F703" s="112"/>
      <c r="G703" s="3">
        <v>23.03</v>
      </c>
    </row>
    <row r="704" spans="1:7" ht="15" customHeight="1">
      <c r="A704" s="7"/>
      <c r="B704" s="7"/>
      <c r="C704" s="7"/>
      <c r="D704" s="7"/>
      <c r="E704" s="111" t="s">
        <v>345</v>
      </c>
      <c r="F704" s="112"/>
      <c r="G704" s="3">
        <v>0</v>
      </c>
    </row>
    <row r="705" spans="1:7" ht="15" customHeight="1">
      <c r="A705" s="7"/>
      <c r="B705" s="7"/>
      <c r="C705" s="7"/>
      <c r="D705" s="7"/>
      <c r="E705" s="111" t="s">
        <v>271</v>
      </c>
      <c r="F705" s="112"/>
      <c r="G705" s="3">
        <v>23.03</v>
      </c>
    </row>
    <row r="706" spans="1:7" ht="15" customHeight="1">
      <c r="A706" s="7"/>
      <c r="B706" s="7"/>
      <c r="C706" s="7"/>
      <c r="D706" s="7"/>
      <c r="E706" s="111" t="s">
        <v>272</v>
      </c>
      <c r="F706" s="112"/>
      <c r="G706" s="3">
        <v>6.2180999999999997</v>
      </c>
    </row>
    <row r="707" spans="1:7" ht="15" customHeight="1">
      <c r="A707" s="7"/>
      <c r="B707" s="7"/>
      <c r="C707" s="7"/>
      <c r="D707" s="7"/>
      <c r="E707" s="111" t="s">
        <v>273</v>
      </c>
      <c r="F707" s="112"/>
      <c r="G707" s="3">
        <v>29.25</v>
      </c>
    </row>
    <row r="708" spans="1:7" ht="9.9499999999999993" customHeight="1">
      <c r="A708" s="7"/>
      <c r="B708" s="7"/>
      <c r="C708" s="113" t="s">
        <v>238</v>
      </c>
      <c r="D708" s="114"/>
      <c r="E708" s="7"/>
      <c r="F708" s="7"/>
      <c r="G708" s="7"/>
    </row>
    <row r="709" spans="1:7" ht="20.100000000000001" customHeight="1">
      <c r="A709" s="115" t="s">
        <v>555</v>
      </c>
      <c r="B709" s="116"/>
      <c r="C709" s="116"/>
      <c r="D709" s="116"/>
      <c r="E709" s="116"/>
      <c r="F709" s="116"/>
      <c r="G709" s="116"/>
    </row>
    <row r="710" spans="1:7" ht="15" customHeight="1">
      <c r="A710" s="107" t="s">
        <v>240</v>
      </c>
      <c r="B710" s="108"/>
      <c r="C710" s="8" t="s">
        <v>241</v>
      </c>
      <c r="D710" s="8" t="s">
        <v>242</v>
      </c>
      <c r="E710" s="8" t="s">
        <v>243</v>
      </c>
      <c r="F710" s="8" t="s">
        <v>244</v>
      </c>
      <c r="G710" s="8" t="s">
        <v>245</v>
      </c>
    </row>
    <row r="711" spans="1:7" ht="20.100000000000001" customHeight="1">
      <c r="A711" s="10" t="s">
        <v>556</v>
      </c>
      <c r="B711" s="11" t="s">
        <v>557</v>
      </c>
      <c r="C711" s="10" t="s">
        <v>288</v>
      </c>
      <c r="D711" s="10" t="s">
        <v>316</v>
      </c>
      <c r="E711" s="12">
        <v>1</v>
      </c>
      <c r="F711" s="13">
        <v>5.05</v>
      </c>
      <c r="G711" s="13">
        <v>5.05</v>
      </c>
    </row>
    <row r="712" spans="1:7" ht="15" customHeight="1">
      <c r="A712" s="7"/>
      <c r="B712" s="7"/>
      <c r="C712" s="7"/>
      <c r="D712" s="7"/>
      <c r="E712" s="109" t="s">
        <v>258</v>
      </c>
      <c r="F712" s="110"/>
      <c r="G712" s="14">
        <v>5.05</v>
      </c>
    </row>
    <row r="713" spans="1:7" ht="15" customHeight="1">
      <c r="A713" s="7"/>
      <c r="B713" s="7"/>
      <c r="C713" s="7"/>
      <c r="D713" s="7"/>
      <c r="E713" s="111" t="s">
        <v>269</v>
      </c>
      <c r="F713" s="112"/>
      <c r="G713" s="3">
        <v>5.05</v>
      </c>
    </row>
    <row r="714" spans="1:7" ht="15" customHeight="1">
      <c r="A714" s="7"/>
      <c r="B714" s="7"/>
      <c r="C714" s="7"/>
      <c r="D714" s="7"/>
      <c r="E714" s="111" t="s">
        <v>345</v>
      </c>
      <c r="F714" s="112"/>
      <c r="G714" s="3">
        <v>0</v>
      </c>
    </row>
    <row r="715" spans="1:7" ht="15" customHeight="1">
      <c r="A715" s="7"/>
      <c r="B715" s="7"/>
      <c r="C715" s="7"/>
      <c r="D715" s="7"/>
      <c r="E715" s="111" t="s">
        <v>271</v>
      </c>
      <c r="F715" s="112"/>
      <c r="G715" s="3">
        <v>5.05</v>
      </c>
    </row>
    <row r="716" spans="1:7" ht="15" customHeight="1">
      <c r="A716" s="7"/>
      <c r="B716" s="7"/>
      <c r="C716" s="7"/>
      <c r="D716" s="7"/>
      <c r="E716" s="111" t="s">
        <v>272</v>
      </c>
      <c r="F716" s="112"/>
      <c r="G716" s="3">
        <v>1.3634999999999999</v>
      </c>
    </row>
    <row r="717" spans="1:7" ht="15" customHeight="1">
      <c r="A717" s="7"/>
      <c r="B717" s="7"/>
      <c r="C717" s="7"/>
      <c r="D717" s="7"/>
      <c r="E717" s="111" t="s">
        <v>273</v>
      </c>
      <c r="F717" s="112"/>
      <c r="G717" s="3">
        <v>6.41</v>
      </c>
    </row>
    <row r="718" spans="1:7" ht="9.9499999999999993" customHeight="1">
      <c r="A718" s="7"/>
      <c r="B718" s="7"/>
      <c r="C718" s="113" t="s">
        <v>238</v>
      </c>
      <c r="D718" s="114"/>
      <c r="E718" s="7"/>
      <c r="F718" s="7"/>
      <c r="G718" s="7"/>
    </row>
    <row r="719" spans="1:7" ht="20.100000000000001" customHeight="1">
      <c r="A719" s="115" t="s">
        <v>558</v>
      </c>
      <c r="B719" s="116"/>
      <c r="C719" s="116"/>
      <c r="D719" s="116"/>
      <c r="E719" s="116"/>
      <c r="F719" s="116"/>
      <c r="G719" s="116"/>
    </row>
    <row r="720" spans="1:7" ht="15" customHeight="1">
      <c r="A720" s="107" t="s">
        <v>275</v>
      </c>
      <c r="B720" s="108"/>
      <c r="C720" s="8" t="s">
        <v>241</v>
      </c>
      <c r="D720" s="8" t="s">
        <v>242</v>
      </c>
      <c r="E720" s="8" t="s">
        <v>243</v>
      </c>
      <c r="F720" s="8" t="s">
        <v>244</v>
      </c>
      <c r="G720" s="8" t="s">
        <v>245</v>
      </c>
    </row>
    <row r="721" spans="1:7" ht="15" customHeight="1">
      <c r="A721" s="10" t="s">
        <v>392</v>
      </c>
      <c r="B721" s="11" t="s">
        <v>327</v>
      </c>
      <c r="C721" s="10" t="s">
        <v>288</v>
      </c>
      <c r="D721" s="10" t="s">
        <v>302</v>
      </c>
      <c r="E721" s="12">
        <v>0.05</v>
      </c>
      <c r="F721" s="13">
        <v>6.4108000000000001</v>
      </c>
      <c r="G721" s="13">
        <v>0.32</v>
      </c>
    </row>
    <row r="722" spans="1:7" ht="15" customHeight="1">
      <c r="A722" s="7"/>
      <c r="B722" s="7"/>
      <c r="C722" s="7"/>
      <c r="D722" s="7"/>
      <c r="E722" s="109" t="s">
        <v>279</v>
      </c>
      <c r="F722" s="110"/>
      <c r="G722" s="14">
        <v>0.32</v>
      </c>
    </row>
    <row r="723" spans="1:7" ht="15" customHeight="1">
      <c r="A723" s="107" t="s">
        <v>240</v>
      </c>
      <c r="B723" s="108"/>
      <c r="C723" s="8" t="s">
        <v>241</v>
      </c>
      <c r="D723" s="8" t="s">
        <v>242</v>
      </c>
      <c r="E723" s="8" t="s">
        <v>243</v>
      </c>
      <c r="F723" s="8" t="s">
        <v>244</v>
      </c>
      <c r="G723" s="8" t="s">
        <v>245</v>
      </c>
    </row>
    <row r="724" spans="1:7" ht="20.100000000000001" customHeight="1">
      <c r="A724" s="10" t="s">
        <v>559</v>
      </c>
      <c r="B724" s="11" t="s">
        <v>560</v>
      </c>
      <c r="C724" s="10" t="s">
        <v>288</v>
      </c>
      <c r="D724" s="10" t="s">
        <v>316</v>
      </c>
      <c r="E724" s="12">
        <v>1</v>
      </c>
      <c r="F724" s="13">
        <v>3.29</v>
      </c>
      <c r="G724" s="13">
        <v>3.29</v>
      </c>
    </row>
    <row r="725" spans="1:7" ht="15" customHeight="1">
      <c r="A725" s="7"/>
      <c r="B725" s="7"/>
      <c r="C725" s="7"/>
      <c r="D725" s="7"/>
      <c r="E725" s="109" t="s">
        <v>258</v>
      </c>
      <c r="F725" s="110"/>
      <c r="G725" s="14">
        <v>3.29</v>
      </c>
    </row>
    <row r="726" spans="1:7" ht="15" customHeight="1">
      <c r="A726" s="107" t="s">
        <v>259</v>
      </c>
      <c r="B726" s="108"/>
      <c r="C726" s="8" t="s">
        <v>241</v>
      </c>
      <c r="D726" s="8" t="s">
        <v>242</v>
      </c>
      <c r="E726" s="8" t="s">
        <v>243</v>
      </c>
      <c r="F726" s="8" t="s">
        <v>244</v>
      </c>
      <c r="G726" s="8" t="s">
        <v>245</v>
      </c>
    </row>
    <row r="727" spans="1:7" ht="20.100000000000001" customHeight="1">
      <c r="A727" s="10" t="s">
        <v>561</v>
      </c>
      <c r="B727" s="11" t="s">
        <v>562</v>
      </c>
      <c r="C727" s="10" t="s">
        <v>288</v>
      </c>
      <c r="D727" s="10" t="s">
        <v>302</v>
      </c>
      <c r="E727" s="12">
        <v>5.6000000000000001E-2</v>
      </c>
      <c r="F727" s="13">
        <v>2.14</v>
      </c>
      <c r="G727" s="13">
        <v>0.12</v>
      </c>
    </row>
    <row r="728" spans="1:7" ht="15" customHeight="1">
      <c r="A728" s="10" t="s">
        <v>395</v>
      </c>
      <c r="B728" s="11" t="s">
        <v>396</v>
      </c>
      <c r="C728" s="10" t="s">
        <v>288</v>
      </c>
      <c r="D728" s="10" t="s">
        <v>302</v>
      </c>
      <c r="E728" s="12">
        <v>0.05</v>
      </c>
      <c r="F728" s="13">
        <v>2.81</v>
      </c>
      <c r="G728" s="13">
        <v>0.14000000000000001</v>
      </c>
    </row>
    <row r="729" spans="1:7" ht="15" customHeight="1">
      <c r="A729" s="7"/>
      <c r="B729" s="7"/>
      <c r="C729" s="7"/>
      <c r="D729" s="7"/>
      <c r="E729" s="109" t="s">
        <v>268</v>
      </c>
      <c r="F729" s="110"/>
      <c r="G729" s="14">
        <v>0.26</v>
      </c>
    </row>
    <row r="730" spans="1:7" ht="15" customHeight="1">
      <c r="A730" s="7"/>
      <c r="B730" s="7"/>
      <c r="C730" s="7"/>
      <c r="D730" s="7"/>
      <c r="E730" s="111" t="s">
        <v>269</v>
      </c>
      <c r="F730" s="112"/>
      <c r="G730" s="3">
        <v>3.87</v>
      </c>
    </row>
    <row r="731" spans="1:7" ht="15" customHeight="1">
      <c r="A731" s="7"/>
      <c r="B731" s="7"/>
      <c r="C731" s="7"/>
      <c r="D731" s="7"/>
      <c r="E731" s="111" t="s">
        <v>317</v>
      </c>
      <c r="F731" s="112"/>
      <c r="G731" s="3">
        <v>0.35</v>
      </c>
    </row>
    <row r="732" spans="1:7" ht="15" customHeight="1">
      <c r="A732" s="7"/>
      <c r="B732" s="7"/>
      <c r="C732" s="7"/>
      <c r="D732" s="7"/>
      <c r="E732" s="111" t="s">
        <v>271</v>
      </c>
      <c r="F732" s="112"/>
      <c r="G732" s="3">
        <v>4.22</v>
      </c>
    </row>
    <row r="733" spans="1:7" ht="15" customHeight="1">
      <c r="A733" s="7"/>
      <c r="B733" s="7"/>
      <c r="C733" s="7"/>
      <c r="D733" s="7"/>
      <c r="E733" s="111" t="s">
        <v>272</v>
      </c>
      <c r="F733" s="112"/>
      <c r="G733" s="3">
        <v>1.1394</v>
      </c>
    </row>
    <row r="734" spans="1:7" ht="15" customHeight="1">
      <c r="A734" s="7"/>
      <c r="B734" s="7"/>
      <c r="C734" s="7"/>
      <c r="D734" s="7"/>
      <c r="E734" s="111" t="s">
        <v>273</v>
      </c>
      <c r="F734" s="112"/>
      <c r="G734" s="3">
        <v>5.36</v>
      </c>
    </row>
    <row r="735" spans="1:7" ht="9.9499999999999993" customHeight="1">
      <c r="A735" s="7"/>
      <c r="B735" s="7"/>
      <c r="C735" s="113" t="s">
        <v>238</v>
      </c>
      <c r="D735" s="114"/>
      <c r="E735" s="7"/>
      <c r="F735" s="7"/>
      <c r="G735" s="7"/>
    </row>
    <row r="736" spans="1:7" ht="20.100000000000001" customHeight="1">
      <c r="A736" s="115" t="s">
        <v>563</v>
      </c>
      <c r="B736" s="116"/>
      <c r="C736" s="116"/>
      <c r="D736" s="116"/>
      <c r="E736" s="116"/>
      <c r="F736" s="116"/>
      <c r="G736" s="116"/>
    </row>
    <row r="737" spans="1:7" ht="9.9499999999999993" customHeight="1">
      <c r="A737" s="117"/>
      <c r="B737" s="117"/>
      <c r="C737" s="117"/>
      <c r="D737" s="117"/>
      <c r="E737" s="117"/>
      <c r="F737" s="117"/>
      <c r="G737" s="117"/>
    </row>
    <row r="738" spans="1:7" ht="15" customHeight="1">
      <c r="A738" s="7"/>
      <c r="B738" s="7"/>
      <c r="C738" s="7"/>
      <c r="D738" s="7"/>
      <c r="E738" s="111" t="s">
        <v>269</v>
      </c>
      <c r="F738" s="112"/>
      <c r="G738" s="3">
        <v>12.85</v>
      </c>
    </row>
    <row r="739" spans="1:7" ht="15" customHeight="1">
      <c r="A739" s="7"/>
      <c r="B739" s="7"/>
      <c r="C739" s="7"/>
      <c r="D739" s="7"/>
      <c r="E739" s="111" t="s">
        <v>345</v>
      </c>
      <c r="F739" s="112"/>
      <c r="G739" s="3">
        <v>0</v>
      </c>
    </row>
    <row r="740" spans="1:7" ht="15" customHeight="1">
      <c r="A740" s="7"/>
      <c r="B740" s="7"/>
      <c r="C740" s="7"/>
      <c r="D740" s="7"/>
      <c r="E740" s="111" t="s">
        <v>271</v>
      </c>
      <c r="F740" s="112"/>
      <c r="G740" s="3">
        <v>12.85</v>
      </c>
    </row>
    <row r="741" spans="1:7" ht="15" customHeight="1">
      <c r="A741" s="7"/>
      <c r="B741" s="7"/>
      <c r="C741" s="7"/>
      <c r="D741" s="7"/>
      <c r="E741" s="111" t="s">
        <v>272</v>
      </c>
      <c r="F741" s="112"/>
      <c r="G741" s="3">
        <v>3.4695</v>
      </c>
    </row>
    <row r="742" spans="1:7" ht="15" customHeight="1">
      <c r="A742" s="7"/>
      <c r="B742" s="7"/>
      <c r="C742" s="7"/>
      <c r="D742" s="7"/>
      <c r="E742" s="111" t="s">
        <v>273</v>
      </c>
      <c r="F742" s="112"/>
      <c r="G742" s="3">
        <v>16.32</v>
      </c>
    </row>
    <row r="743" spans="1:7" ht="9.9499999999999993" customHeight="1">
      <c r="A743" s="7"/>
      <c r="B743" s="7"/>
      <c r="C743" s="113" t="s">
        <v>238</v>
      </c>
      <c r="D743" s="114"/>
      <c r="E743" s="7"/>
      <c r="F743" s="7"/>
      <c r="G743" s="7"/>
    </row>
    <row r="744" spans="1:7" ht="20.100000000000001" customHeight="1">
      <c r="A744" s="115" t="s">
        <v>564</v>
      </c>
      <c r="B744" s="116"/>
      <c r="C744" s="116"/>
      <c r="D744" s="116"/>
      <c r="E744" s="116"/>
      <c r="F744" s="116"/>
      <c r="G744" s="116"/>
    </row>
    <row r="745" spans="1:7" ht="15" customHeight="1">
      <c r="A745" s="107" t="s">
        <v>259</v>
      </c>
      <c r="B745" s="108"/>
      <c r="C745" s="8" t="s">
        <v>241</v>
      </c>
      <c r="D745" s="8" t="s">
        <v>242</v>
      </c>
      <c r="E745" s="8" t="s">
        <v>243</v>
      </c>
      <c r="F745" s="8" t="s">
        <v>244</v>
      </c>
      <c r="G745" s="8" t="s">
        <v>245</v>
      </c>
    </row>
    <row r="746" spans="1:7" ht="15" customHeight="1">
      <c r="A746" s="10" t="s">
        <v>565</v>
      </c>
      <c r="B746" s="11" t="s">
        <v>566</v>
      </c>
      <c r="C746" s="10" t="s">
        <v>351</v>
      </c>
      <c r="D746" s="10" t="s">
        <v>267</v>
      </c>
      <c r="E746" s="12">
        <v>0.9</v>
      </c>
      <c r="F746" s="13">
        <v>21.82</v>
      </c>
      <c r="G746" s="13">
        <v>19.64</v>
      </c>
    </row>
    <row r="747" spans="1:7" ht="15" customHeight="1">
      <c r="A747" s="10" t="s">
        <v>567</v>
      </c>
      <c r="B747" s="11" t="s">
        <v>568</v>
      </c>
      <c r="C747" s="10" t="s">
        <v>351</v>
      </c>
      <c r="D747" s="10" t="s">
        <v>267</v>
      </c>
      <c r="E747" s="12">
        <v>0.9</v>
      </c>
      <c r="F747" s="13">
        <v>339.92</v>
      </c>
      <c r="G747" s="13">
        <v>305.93</v>
      </c>
    </row>
    <row r="748" spans="1:7" ht="15" customHeight="1">
      <c r="A748" s="10" t="s">
        <v>569</v>
      </c>
      <c r="B748" s="11" t="s">
        <v>570</v>
      </c>
      <c r="C748" s="10" t="s">
        <v>351</v>
      </c>
      <c r="D748" s="10" t="s">
        <v>267</v>
      </c>
      <c r="E748" s="12">
        <v>0.3</v>
      </c>
      <c r="F748" s="13">
        <v>768.77</v>
      </c>
      <c r="G748" s="13">
        <v>230.63</v>
      </c>
    </row>
    <row r="749" spans="1:7" ht="15" customHeight="1">
      <c r="A749" s="10" t="s">
        <v>571</v>
      </c>
      <c r="B749" s="11" t="s">
        <v>572</v>
      </c>
      <c r="C749" s="10" t="s">
        <v>351</v>
      </c>
      <c r="D749" s="10" t="s">
        <v>267</v>
      </c>
      <c r="E749" s="12">
        <v>7.0000000000000007E-2</v>
      </c>
      <c r="F749" s="13">
        <v>1762.5</v>
      </c>
      <c r="G749" s="13">
        <v>123.38</v>
      </c>
    </row>
    <row r="750" spans="1:7" ht="15" customHeight="1">
      <c r="A750" s="10" t="s">
        <v>573</v>
      </c>
      <c r="B750" s="11" t="s">
        <v>574</v>
      </c>
      <c r="C750" s="10" t="s">
        <v>351</v>
      </c>
      <c r="D750" s="10" t="s">
        <v>254</v>
      </c>
      <c r="E750" s="12">
        <v>6</v>
      </c>
      <c r="F750" s="13">
        <v>48.06</v>
      </c>
      <c r="G750" s="13">
        <v>288.36</v>
      </c>
    </row>
    <row r="751" spans="1:7" ht="15" customHeight="1">
      <c r="A751" s="10" t="s">
        <v>575</v>
      </c>
      <c r="B751" s="11" t="s">
        <v>576</v>
      </c>
      <c r="C751" s="10" t="s">
        <v>351</v>
      </c>
      <c r="D751" s="10" t="s">
        <v>254</v>
      </c>
      <c r="E751" s="12">
        <v>1.2</v>
      </c>
      <c r="F751" s="13">
        <v>74.02</v>
      </c>
      <c r="G751" s="13">
        <v>88.82</v>
      </c>
    </row>
    <row r="752" spans="1:7" ht="15" customHeight="1">
      <c r="A752" s="10" t="s">
        <v>577</v>
      </c>
      <c r="B752" s="11" t="s">
        <v>578</v>
      </c>
      <c r="C752" s="10" t="s">
        <v>351</v>
      </c>
      <c r="D752" s="10" t="s">
        <v>254</v>
      </c>
      <c r="E752" s="12">
        <v>13</v>
      </c>
      <c r="F752" s="13">
        <v>5</v>
      </c>
      <c r="G752" s="13">
        <v>65</v>
      </c>
    </row>
    <row r="753" spans="1:7" ht="15" customHeight="1">
      <c r="A753" s="10" t="s">
        <v>579</v>
      </c>
      <c r="B753" s="11" t="s">
        <v>580</v>
      </c>
      <c r="C753" s="10" t="s">
        <v>351</v>
      </c>
      <c r="D753" s="10" t="s">
        <v>254</v>
      </c>
      <c r="E753" s="12">
        <v>13</v>
      </c>
      <c r="F753" s="13">
        <v>20.73</v>
      </c>
      <c r="G753" s="13">
        <v>269.49</v>
      </c>
    </row>
    <row r="754" spans="1:7" ht="15" customHeight="1">
      <c r="A754" s="10" t="s">
        <v>581</v>
      </c>
      <c r="B754" s="11" t="s">
        <v>582</v>
      </c>
      <c r="C754" s="10" t="s">
        <v>351</v>
      </c>
      <c r="D754" s="10" t="s">
        <v>254</v>
      </c>
      <c r="E754" s="12">
        <v>1.4</v>
      </c>
      <c r="F754" s="13">
        <v>43.19</v>
      </c>
      <c r="G754" s="13">
        <v>60.47</v>
      </c>
    </row>
    <row r="755" spans="1:7" ht="15" customHeight="1">
      <c r="A755" s="10" t="s">
        <v>583</v>
      </c>
      <c r="B755" s="11" t="s">
        <v>584</v>
      </c>
      <c r="C755" s="10" t="s">
        <v>351</v>
      </c>
      <c r="D755" s="10" t="s">
        <v>254</v>
      </c>
      <c r="E755" s="12">
        <v>1.4</v>
      </c>
      <c r="F755" s="13">
        <v>23.43</v>
      </c>
      <c r="G755" s="13">
        <v>32.799999999999997</v>
      </c>
    </row>
    <row r="756" spans="1:7" ht="15" customHeight="1">
      <c r="A756" s="10" t="s">
        <v>585</v>
      </c>
      <c r="B756" s="11" t="s">
        <v>586</v>
      </c>
      <c r="C756" s="10" t="s">
        <v>351</v>
      </c>
      <c r="D756" s="10" t="s">
        <v>254</v>
      </c>
      <c r="E756" s="12">
        <v>13</v>
      </c>
      <c r="F756" s="13">
        <v>4.88</v>
      </c>
      <c r="G756" s="13">
        <v>63.44</v>
      </c>
    </row>
    <row r="757" spans="1:7" ht="15" customHeight="1">
      <c r="A757" s="7"/>
      <c r="B757" s="7"/>
      <c r="C757" s="7"/>
      <c r="D757" s="7"/>
      <c r="E757" s="109" t="s">
        <v>268</v>
      </c>
      <c r="F757" s="110"/>
      <c r="G757" s="14">
        <v>1547.96</v>
      </c>
    </row>
    <row r="758" spans="1:7" ht="15" customHeight="1">
      <c r="A758" s="7"/>
      <c r="B758" s="7"/>
      <c r="C758" s="7"/>
      <c r="D758" s="7"/>
      <c r="E758" s="111" t="s">
        <v>269</v>
      </c>
      <c r="F758" s="112"/>
      <c r="G758" s="3">
        <v>1547.96</v>
      </c>
    </row>
    <row r="759" spans="1:7" ht="15" customHeight="1">
      <c r="A759" s="7"/>
      <c r="B759" s="7"/>
      <c r="C759" s="7"/>
      <c r="D759" s="7"/>
      <c r="E759" s="111" t="s">
        <v>357</v>
      </c>
      <c r="F759" s="112"/>
      <c r="G759" s="3">
        <v>625.28</v>
      </c>
    </row>
    <row r="760" spans="1:7" ht="15" customHeight="1">
      <c r="A760" s="7"/>
      <c r="B760" s="7"/>
      <c r="C760" s="7"/>
      <c r="D760" s="7"/>
      <c r="E760" s="111" t="s">
        <v>271</v>
      </c>
      <c r="F760" s="112"/>
      <c r="G760" s="3">
        <v>2173.2399999999998</v>
      </c>
    </row>
    <row r="761" spans="1:7" ht="15" customHeight="1">
      <c r="A761" s="7"/>
      <c r="B761" s="7"/>
      <c r="C761" s="7"/>
      <c r="D761" s="7"/>
      <c r="E761" s="111" t="s">
        <v>272</v>
      </c>
      <c r="F761" s="112"/>
      <c r="G761" s="3">
        <v>586.77480000000003</v>
      </c>
    </row>
    <row r="762" spans="1:7" ht="15" customHeight="1">
      <c r="A762" s="7"/>
      <c r="B762" s="7"/>
      <c r="C762" s="7"/>
      <c r="D762" s="7"/>
      <c r="E762" s="111" t="s">
        <v>273</v>
      </c>
      <c r="F762" s="112"/>
      <c r="G762" s="3">
        <v>2760.01</v>
      </c>
    </row>
    <row r="763" spans="1:7" ht="9.9499999999999993" customHeight="1">
      <c r="A763" s="7"/>
      <c r="B763" s="7"/>
      <c r="C763" s="113" t="s">
        <v>238</v>
      </c>
      <c r="D763" s="114"/>
      <c r="E763" s="7"/>
      <c r="F763" s="7"/>
      <c r="G763" s="7"/>
    </row>
    <row r="764" spans="1:7" ht="20.100000000000001" customHeight="1">
      <c r="A764" s="115" t="s">
        <v>587</v>
      </c>
      <c r="B764" s="116"/>
      <c r="C764" s="116"/>
      <c r="D764" s="116"/>
      <c r="E764" s="116"/>
      <c r="F764" s="116"/>
      <c r="G764" s="116"/>
    </row>
    <row r="765" spans="1:7" ht="15" customHeight="1">
      <c r="A765" s="107" t="s">
        <v>374</v>
      </c>
      <c r="B765" s="108"/>
      <c r="C765" s="8" t="s">
        <v>241</v>
      </c>
      <c r="D765" s="8" t="s">
        <v>242</v>
      </c>
      <c r="E765" s="8" t="s">
        <v>243</v>
      </c>
      <c r="F765" s="8" t="s">
        <v>244</v>
      </c>
      <c r="G765" s="8" t="s">
        <v>245</v>
      </c>
    </row>
    <row r="766" spans="1:7" ht="15" customHeight="1">
      <c r="A766" s="10" t="s">
        <v>588</v>
      </c>
      <c r="B766" s="11" t="s">
        <v>589</v>
      </c>
      <c r="C766" s="10" t="s">
        <v>248</v>
      </c>
      <c r="D766" s="10" t="s">
        <v>262</v>
      </c>
      <c r="E766" s="12">
        <v>1</v>
      </c>
      <c r="F766" s="13">
        <v>0.99</v>
      </c>
      <c r="G766" s="13">
        <v>0.99</v>
      </c>
    </row>
    <row r="767" spans="1:7" ht="15" customHeight="1">
      <c r="A767" s="10" t="s">
        <v>590</v>
      </c>
      <c r="B767" s="11" t="s">
        <v>591</v>
      </c>
      <c r="C767" s="10" t="s">
        <v>248</v>
      </c>
      <c r="D767" s="10" t="s">
        <v>262</v>
      </c>
      <c r="E767" s="12">
        <v>1</v>
      </c>
      <c r="F767" s="13">
        <v>2.5099999999999998</v>
      </c>
      <c r="G767" s="13">
        <v>2.5099999999999998</v>
      </c>
    </row>
    <row r="768" spans="1:7" ht="15" customHeight="1">
      <c r="A768" s="10" t="s">
        <v>592</v>
      </c>
      <c r="B768" s="11" t="s">
        <v>593</v>
      </c>
      <c r="C768" s="10" t="s">
        <v>248</v>
      </c>
      <c r="D768" s="10" t="s">
        <v>262</v>
      </c>
      <c r="E768" s="12">
        <v>1</v>
      </c>
      <c r="F768" s="13">
        <v>0.34</v>
      </c>
      <c r="G768" s="13">
        <v>0.34</v>
      </c>
    </row>
    <row r="769" spans="1:7" ht="15" customHeight="1">
      <c r="A769" s="10" t="s">
        <v>594</v>
      </c>
      <c r="B769" s="11" t="s">
        <v>595</v>
      </c>
      <c r="C769" s="10" t="s">
        <v>248</v>
      </c>
      <c r="D769" s="10" t="s">
        <v>262</v>
      </c>
      <c r="E769" s="12">
        <v>1</v>
      </c>
      <c r="F769" s="13">
        <v>0.04</v>
      </c>
      <c r="G769" s="13">
        <v>0.04</v>
      </c>
    </row>
    <row r="770" spans="1:7" ht="15" customHeight="1">
      <c r="A770" s="7"/>
      <c r="B770" s="7"/>
      <c r="C770" s="7"/>
      <c r="D770" s="7"/>
      <c r="E770" s="109" t="s">
        <v>379</v>
      </c>
      <c r="F770" s="110"/>
      <c r="G770" s="14">
        <v>3.88</v>
      </c>
    </row>
    <row r="771" spans="1:7" ht="15" customHeight="1">
      <c r="A771" s="107" t="s">
        <v>275</v>
      </c>
      <c r="B771" s="108"/>
      <c r="C771" s="8" t="s">
        <v>241</v>
      </c>
      <c r="D771" s="8" t="s">
        <v>242</v>
      </c>
      <c r="E771" s="8" t="s">
        <v>243</v>
      </c>
      <c r="F771" s="8" t="s">
        <v>244</v>
      </c>
      <c r="G771" s="8" t="s">
        <v>245</v>
      </c>
    </row>
    <row r="772" spans="1:7" ht="15" customHeight="1">
      <c r="A772" s="10" t="s">
        <v>596</v>
      </c>
      <c r="B772" s="11" t="s">
        <v>363</v>
      </c>
      <c r="C772" s="10" t="s">
        <v>248</v>
      </c>
      <c r="D772" s="10" t="s">
        <v>262</v>
      </c>
      <c r="E772" s="12">
        <v>1</v>
      </c>
      <c r="F772" s="13">
        <v>7.9678000000000004</v>
      </c>
      <c r="G772" s="13">
        <v>7.97</v>
      </c>
    </row>
    <row r="773" spans="1:7" ht="15" customHeight="1">
      <c r="A773" s="7"/>
      <c r="B773" s="7"/>
      <c r="C773" s="7"/>
      <c r="D773" s="7"/>
      <c r="E773" s="109" t="s">
        <v>279</v>
      </c>
      <c r="F773" s="110"/>
      <c r="G773" s="14">
        <v>7.97</v>
      </c>
    </row>
    <row r="774" spans="1:7" ht="15" customHeight="1">
      <c r="A774" s="107" t="s">
        <v>240</v>
      </c>
      <c r="B774" s="108"/>
      <c r="C774" s="8" t="s">
        <v>241</v>
      </c>
      <c r="D774" s="8" t="s">
        <v>242</v>
      </c>
      <c r="E774" s="8" t="s">
        <v>243</v>
      </c>
      <c r="F774" s="8" t="s">
        <v>244</v>
      </c>
      <c r="G774" s="8" t="s">
        <v>245</v>
      </c>
    </row>
    <row r="775" spans="1:7" ht="20.100000000000001" customHeight="1">
      <c r="A775" s="10" t="s">
        <v>597</v>
      </c>
      <c r="B775" s="11" t="s">
        <v>598</v>
      </c>
      <c r="C775" s="10" t="s">
        <v>248</v>
      </c>
      <c r="D775" s="10" t="s">
        <v>262</v>
      </c>
      <c r="E775" s="12">
        <v>1</v>
      </c>
      <c r="F775" s="13">
        <v>0.55000000000000004</v>
      </c>
      <c r="G775" s="13">
        <v>0.55000000000000004</v>
      </c>
    </row>
    <row r="776" spans="1:7" ht="20.100000000000001" customHeight="1">
      <c r="A776" s="10" t="s">
        <v>599</v>
      </c>
      <c r="B776" s="11" t="s">
        <v>600</v>
      </c>
      <c r="C776" s="10" t="s">
        <v>248</v>
      </c>
      <c r="D776" s="10" t="s">
        <v>262</v>
      </c>
      <c r="E776" s="12">
        <v>1</v>
      </c>
      <c r="F776" s="13">
        <v>0.94</v>
      </c>
      <c r="G776" s="13">
        <v>0.94</v>
      </c>
    </row>
    <row r="777" spans="1:7" ht="15" customHeight="1">
      <c r="A777" s="7"/>
      <c r="B777" s="7"/>
      <c r="C777" s="7"/>
      <c r="D777" s="7"/>
      <c r="E777" s="109" t="s">
        <v>258</v>
      </c>
      <c r="F777" s="110"/>
      <c r="G777" s="14">
        <v>1.49</v>
      </c>
    </row>
    <row r="778" spans="1:7" ht="15" customHeight="1">
      <c r="A778" s="107" t="s">
        <v>259</v>
      </c>
      <c r="B778" s="108"/>
      <c r="C778" s="8" t="s">
        <v>241</v>
      </c>
      <c r="D778" s="8" t="s">
        <v>242</v>
      </c>
      <c r="E778" s="8" t="s">
        <v>243</v>
      </c>
      <c r="F778" s="8" t="s">
        <v>244</v>
      </c>
      <c r="G778" s="8" t="s">
        <v>245</v>
      </c>
    </row>
    <row r="779" spans="1:7" ht="20.100000000000001" customHeight="1">
      <c r="A779" s="10" t="s">
        <v>601</v>
      </c>
      <c r="B779" s="11" t="s">
        <v>602</v>
      </c>
      <c r="C779" s="10" t="s">
        <v>248</v>
      </c>
      <c r="D779" s="10" t="s">
        <v>262</v>
      </c>
      <c r="E779" s="12">
        <v>1</v>
      </c>
      <c r="F779" s="13">
        <v>0.24</v>
      </c>
      <c r="G779" s="13">
        <v>0.24</v>
      </c>
    </row>
    <row r="780" spans="1:7" ht="15" customHeight="1">
      <c r="A780" s="7"/>
      <c r="B780" s="7"/>
      <c r="C780" s="7"/>
      <c r="D780" s="7"/>
      <c r="E780" s="109" t="s">
        <v>268</v>
      </c>
      <c r="F780" s="110"/>
      <c r="G780" s="14">
        <v>0.24</v>
      </c>
    </row>
    <row r="781" spans="1:7" ht="15" customHeight="1">
      <c r="A781" s="7"/>
      <c r="B781" s="7"/>
      <c r="C781" s="7"/>
      <c r="D781" s="7"/>
      <c r="E781" s="111" t="s">
        <v>269</v>
      </c>
      <c r="F781" s="112"/>
      <c r="G781" s="3">
        <v>13.58</v>
      </c>
    </row>
    <row r="782" spans="1:7" ht="15" customHeight="1">
      <c r="A782" s="7"/>
      <c r="B782" s="7"/>
      <c r="C782" s="7"/>
      <c r="D782" s="7"/>
      <c r="E782" s="111" t="s">
        <v>270</v>
      </c>
      <c r="F782" s="112"/>
      <c r="G782" s="3">
        <v>6.87</v>
      </c>
    </row>
    <row r="783" spans="1:7" ht="15" customHeight="1">
      <c r="A783" s="7"/>
      <c r="B783" s="7"/>
      <c r="C783" s="7"/>
      <c r="D783" s="7"/>
      <c r="E783" s="111" t="s">
        <v>271</v>
      </c>
      <c r="F783" s="112"/>
      <c r="G783" s="3">
        <v>20.45</v>
      </c>
    </row>
    <row r="784" spans="1:7" ht="15" customHeight="1">
      <c r="A784" s="7"/>
      <c r="B784" s="7"/>
      <c r="C784" s="7"/>
      <c r="D784" s="7"/>
      <c r="E784" s="111" t="s">
        <v>272</v>
      </c>
      <c r="F784" s="112"/>
      <c r="G784" s="3">
        <v>5.5214999999999996</v>
      </c>
    </row>
    <row r="785" spans="1:7" ht="15" customHeight="1">
      <c r="A785" s="7"/>
      <c r="B785" s="7"/>
      <c r="C785" s="7"/>
      <c r="D785" s="7"/>
      <c r="E785" s="111" t="s">
        <v>273</v>
      </c>
      <c r="F785" s="112"/>
      <c r="G785" s="3">
        <v>25.97</v>
      </c>
    </row>
    <row r="786" spans="1:7" ht="9.9499999999999993" customHeight="1">
      <c r="A786" s="7"/>
      <c r="B786" s="7"/>
      <c r="C786" s="113" t="s">
        <v>238</v>
      </c>
      <c r="D786" s="114"/>
      <c r="E786" s="7"/>
      <c r="F786" s="7"/>
      <c r="G786" s="7"/>
    </row>
    <row r="787" spans="1:7" ht="20.100000000000001" customHeight="1">
      <c r="A787" s="115" t="s">
        <v>603</v>
      </c>
      <c r="B787" s="116"/>
      <c r="C787" s="116"/>
      <c r="D787" s="116"/>
      <c r="E787" s="116"/>
      <c r="F787" s="116"/>
      <c r="G787" s="116"/>
    </row>
    <row r="788" spans="1:7" ht="9.9499999999999993" customHeight="1">
      <c r="A788" s="117"/>
      <c r="B788" s="117"/>
      <c r="C788" s="117"/>
      <c r="D788" s="117"/>
      <c r="E788" s="117"/>
      <c r="F788" s="117"/>
      <c r="G788" s="117"/>
    </row>
    <row r="789" spans="1:7" ht="15" customHeight="1">
      <c r="A789" s="7"/>
      <c r="B789" s="7"/>
      <c r="C789" s="7"/>
      <c r="D789" s="7"/>
      <c r="E789" s="111" t="s">
        <v>269</v>
      </c>
      <c r="F789" s="112"/>
      <c r="G789" s="3">
        <v>5.59</v>
      </c>
    </row>
    <row r="790" spans="1:7" ht="15" customHeight="1">
      <c r="A790" s="7"/>
      <c r="B790" s="7"/>
      <c r="C790" s="7"/>
      <c r="D790" s="7"/>
      <c r="E790" s="111" t="s">
        <v>270</v>
      </c>
      <c r="F790" s="112"/>
      <c r="G790" s="3">
        <v>4.6900000000000004</v>
      </c>
    </row>
    <row r="791" spans="1:7" ht="15" customHeight="1">
      <c r="A791" s="7"/>
      <c r="B791" s="7"/>
      <c r="C791" s="7"/>
      <c r="D791" s="7"/>
      <c r="E791" s="111" t="s">
        <v>271</v>
      </c>
      <c r="F791" s="112"/>
      <c r="G791" s="3">
        <v>10.28</v>
      </c>
    </row>
    <row r="792" spans="1:7" ht="15" customHeight="1">
      <c r="A792" s="7"/>
      <c r="B792" s="7"/>
      <c r="C792" s="7"/>
      <c r="D792" s="7"/>
      <c r="E792" s="111" t="s">
        <v>272</v>
      </c>
      <c r="F792" s="112"/>
      <c r="G792" s="3">
        <v>2.7755999999999998</v>
      </c>
    </row>
    <row r="793" spans="1:7" ht="15" customHeight="1">
      <c r="A793" s="7"/>
      <c r="B793" s="7"/>
      <c r="C793" s="7"/>
      <c r="D793" s="7"/>
      <c r="E793" s="111" t="s">
        <v>273</v>
      </c>
      <c r="F793" s="112"/>
      <c r="G793" s="3">
        <v>13.06</v>
      </c>
    </row>
    <row r="794" spans="1:7" ht="9.9499999999999993" customHeight="1">
      <c r="A794" s="7"/>
      <c r="B794" s="7"/>
      <c r="C794" s="113" t="s">
        <v>238</v>
      </c>
      <c r="D794" s="114"/>
      <c r="E794" s="7"/>
      <c r="F794" s="7"/>
      <c r="G794" s="7"/>
    </row>
    <row r="795" spans="1:7" ht="20.100000000000001" customHeight="1">
      <c r="A795" s="115" t="s">
        <v>604</v>
      </c>
      <c r="B795" s="116"/>
      <c r="C795" s="116"/>
      <c r="D795" s="116"/>
      <c r="E795" s="116"/>
      <c r="F795" s="116"/>
      <c r="G795" s="116"/>
    </row>
    <row r="796" spans="1:7" ht="15" customHeight="1">
      <c r="A796" s="107" t="s">
        <v>259</v>
      </c>
      <c r="B796" s="108"/>
      <c r="C796" s="8" t="s">
        <v>241</v>
      </c>
      <c r="D796" s="8" t="s">
        <v>242</v>
      </c>
      <c r="E796" s="8" t="s">
        <v>243</v>
      </c>
      <c r="F796" s="8" t="s">
        <v>244</v>
      </c>
      <c r="G796" s="8" t="s">
        <v>245</v>
      </c>
    </row>
    <row r="797" spans="1:7" ht="15" customHeight="1">
      <c r="A797" s="10" t="s">
        <v>605</v>
      </c>
      <c r="B797" s="11" t="s">
        <v>606</v>
      </c>
      <c r="C797" s="10" t="s">
        <v>288</v>
      </c>
      <c r="D797" s="10" t="s">
        <v>607</v>
      </c>
      <c r="E797" s="12">
        <v>29.71</v>
      </c>
      <c r="F797" s="13">
        <v>15.14</v>
      </c>
      <c r="G797" s="13">
        <v>449.81</v>
      </c>
    </row>
    <row r="798" spans="1:7" ht="15" customHeight="1">
      <c r="A798" s="7"/>
      <c r="B798" s="7"/>
      <c r="C798" s="7"/>
      <c r="D798" s="7"/>
      <c r="E798" s="109" t="s">
        <v>268</v>
      </c>
      <c r="F798" s="110"/>
      <c r="G798" s="14">
        <v>449.81</v>
      </c>
    </row>
    <row r="799" spans="1:7" ht="15" customHeight="1">
      <c r="A799" s="7"/>
      <c r="B799" s="7"/>
      <c r="C799" s="7"/>
      <c r="D799" s="7"/>
      <c r="E799" s="111" t="s">
        <v>269</v>
      </c>
      <c r="F799" s="112"/>
      <c r="G799" s="3">
        <v>449.81</v>
      </c>
    </row>
    <row r="800" spans="1:7" ht="15" customHeight="1">
      <c r="A800" s="7"/>
      <c r="B800" s="7"/>
      <c r="C800" s="7"/>
      <c r="D800" s="7"/>
      <c r="E800" s="111" t="s">
        <v>345</v>
      </c>
      <c r="F800" s="112"/>
      <c r="G800" s="3">
        <v>0</v>
      </c>
    </row>
    <row r="801" spans="1:7" ht="15" customHeight="1">
      <c r="A801" s="7"/>
      <c r="B801" s="7"/>
      <c r="C801" s="7"/>
      <c r="D801" s="7"/>
      <c r="E801" s="111" t="s">
        <v>271</v>
      </c>
      <c r="F801" s="112"/>
      <c r="G801" s="3">
        <v>449.81</v>
      </c>
    </row>
    <row r="802" spans="1:7" ht="15" customHeight="1">
      <c r="A802" s="7"/>
      <c r="B802" s="7"/>
      <c r="C802" s="7"/>
      <c r="D802" s="7"/>
      <c r="E802" s="111" t="s">
        <v>272</v>
      </c>
      <c r="F802" s="112"/>
      <c r="G802" s="3">
        <v>121.4487</v>
      </c>
    </row>
    <row r="803" spans="1:7" ht="15" customHeight="1">
      <c r="A803" s="7"/>
      <c r="B803" s="7"/>
      <c r="C803" s="7"/>
      <c r="D803" s="7"/>
      <c r="E803" s="111" t="s">
        <v>273</v>
      </c>
      <c r="F803" s="112"/>
      <c r="G803" s="3">
        <v>571.26</v>
      </c>
    </row>
  </sheetData>
  <mergeCells count="661">
    <mergeCell ref="E803:F803"/>
    <mergeCell ref="E798:F798"/>
    <mergeCell ref="E799:F799"/>
    <mergeCell ref="E800:F800"/>
    <mergeCell ref="E801:F801"/>
    <mergeCell ref="E802:F802"/>
    <mergeCell ref="E792:F792"/>
    <mergeCell ref="E793:F793"/>
    <mergeCell ref="C794:D794"/>
    <mergeCell ref="A795:G795"/>
    <mergeCell ref="A796:B796"/>
    <mergeCell ref="A787:G787"/>
    <mergeCell ref="A788:G788"/>
    <mergeCell ref="E789:F789"/>
    <mergeCell ref="E790:F790"/>
    <mergeCell ref="E791:F791"/>
    <mergeCell ref="E782:F782"/>
    <mergeCell ref="E783:F783"/>
    <mergeCell ref="E784:F784"/>
    <mergeCell ref="E785:F785"/>
    <mergeCell ref="C786:D786"/>
    <mergeCell ref="A774:B774"/>
    <mergeCell ref="E777:F777"/>
    <mergeCell ref="A778:B778"/>
    <mergeCell ref="E780:F780"/>
    <mergeCell ref="E781:F781"/>
    <mergeCell ref="A764:G764"/>
    <mergeCell ref="A765:B765"/>
    <mergeCell ref="E770:F770"/>
    <mergeCell ref="A771:B771"/>
    <mergeCell ref="E773:F773"/>
    <mergeCell ref="E759:F759"/>
    <mergeCell ref="E760:F760"/>
    <mergeCell ref="E761:F761"/>
    <mergeCell ref="E762:F762"/>
    <mergeCell ref="C763:D763"/>
    <mergeCell ref="C743:D743"/>
    <mergeCell ref="A744:G744"/>
    <mergeCell ref="A745:B745"/>
    <mergeCell ref="E757:F757"/>
    <mergeCell ref="E758:F758"/>
    <mergeCell ref="E738:F738"/>
    <mergeCell ref="E739:F739"/>
    <mergeCell ref="E740:F740"/>
    <mergeCell ref="E741:F741"/>
    <mergeCell ref="E742:F742"/>
    <mergeCell ref="E733:F733"/>
    <mergeCell ref="E734:F734"/>
    <mergeCell ref="C735:D735"/>
    <mergeCell ref="A736:G736"/>
    <mergeCell ref="A737:G737"/>
    <mergeCell ref="A726:B726"/>
    <mergeCell ref="E729:F729"/>
    <mergeCell ref="E730:F730"/>
    <mergeCell ref="E731:F731"/>
    <mergeCell ref="E732:F732"/>
    <mergeCell ref="A719:G719"/>
    <mergeCell ref="A720:B720"/>
    <mergeCell ref="E722:F722"/>
    <mergeCell ref="A723:B723"/>
    <mergeCell ref="E725:F725"/>
    <mergeCell ref="E714:F714"/>
    <mergeCell ref="E715:F715"/>
    <mergeCell ref="E716:F716"/>
    <mergeCell ref="E717:F717"/>
    <mergeCell ref="C718:D718"/>
    <mergeCell ref="C708:D708"/>
    <mergeCell ref="A709:G709"/>
    <mergeCell ref="A710:B710"/>
    <mergeCell ref="E712:F712"/>
    <mergeCell ref="E713:F713"/>
    <mergeCell ref="E703:F703"/>
    <mergeCell ref="E704:F704"/>
    <mergeCell ref="E705:F705"/>
    <mergeCell ref="E706:F706"/>
    <mergeCell ref="E707:F707"/>
    <mergeCell ref="E698:F698"/>
    <mergeCell ref="E699:F699"/>
    <mergeCell ref="C700:D700"/>
    <mergeCell ref="A701:G701"/>
    <mergeCell ref="A702:G702"/>
    <mergeCell ref="A692:B692"/>
    <mergeCell ref="E694:F694"/>
    <mergeCell ref="E695:F695"/>
    <mergeCell ref="E696:F696"/>
    <mergeCell ref="E697:F697"/>
    <mergeCell ref="E686:F686"/>
    <mergeCell ref="C687:D687"/>
    <mergeCell ref="A688:G688"/>
    <mergeCell ref="A689:B689"/>
    <mergeCell ref="E691:F691"/>
    <mergeCell ref="E681:F681"/>
    <mergeCell ref="E682:F682"/>
    <mergeCell ref="E683:F683"/>
    <mergeCell ref="E684:F684"/>
    <mergeCell ref="E685:F685"/>
    <mergeCell ref="C674:D674"/>
    <mergeCell ref="A675:G675"/>
    <mergeCell ref="A676:B676"/>
    <mergeCell ref="E678:F678"/>
    <mergeCell ref="A679:B679"/>
    <mergeCell ref="E669:F669"/>
    <mergeCell ref="E670:F670"/>
    <mergeCell ref="E671:F671"/>
    <mergeCell ref="E672:F672"/>
    <mergeCell ref="E673:F673"/>
    <mergeCell ref="E662:F662"/>
    <mergeCell ref="A663:B663"/>
    <mergeCell ref="E665:F665"/>
    <mergeCell ref="A666:B666"/>
    <mergeCell ref="E668:F668"/>
    <mergeCell ref="E656:F656"/>
    <mergeCell ref="E657:F657"/>
    <mergeCell ref="C658:D658"/>
    <mergeCell ref="A659:G659"/>
    <mergeCell ref="A660:B660"/>
    <mergeCell ref="A645:B645"/>
    <mergeCell ref="E652:F652"/>
    <mergeCell ref="E653:F653"/>
    <mergeCell ref="E654:F654"/>
    <mergeCell ref="E655:F655"/>
    <mergeCell ref="E640:F640"/>
    <mergeCell ref="E641:F641"/>
    <mergeCell ref="E642:F642"/>
    <mergeCell ref="C643:D643"/>
    <mergeCell ref="A644:G644"/>
    <mergeCell ref="A632:G632"/>
    <mergeCell ref="A633:B633"/>
    <mergeCell ref="E637:F637"/>
    <mergeCell ref="E638:F638"/>
    <mergeCell ref="E639:F639"/>
    <mergeCell ref="E627:F627"/>
    <mergeCell ref="E628:F628"/>
    <mergeCell ref="E629:F629"/>
    <mergeCell ref="E630:F630"/>
    <mergeCell ref="C631:D631"/>
    <mergeCell ref="E622:F622"/>
    <mergeCell ref="C623:D623"/>
    <mergeCell ref="A624:G624"/>
    <mergeCell ref="A625:G625"/>
    <mergeCell ref="E626:F626"/>
    <mergeCell ref="E617:F617"/>
    <mergeCell ref="E618:F618"/>
    <mergeCell ref="E619:F619"/>
    <mergeCell ref="E620:F620"/>
    <mergeCell ref="E621:F621"/>
    <mergeCell ref="E608:F608"/>
    <mergeCell ref="E609:F609"/>
    <mergeCell ref="C610:D610"/>
    <mergeCell ref="A611:G611"/>
    <mergeCell ref="A612:B612"/>
    <mergeCell ref="A603:G603"/>
    <mergeCell ref="A604:G604"/>
    <mergeCell ref="E605:F605"/>
    <mergeCell ref="E606:F606"/>
    <mergeCell ref="E607:F607"/>
    <mergeCell ref="E598:F598"/>
    <mergeCell ref="E599:F599"/>
    <mergeCell ref="E600:F600"/>
    <mergeCell ref="E601:F601"/>
    <mergeCell ref="C602:D602"/>
    <mergeCell ref="A589:B589"/>
    <mergeCell ref="E592:F592"/>
    <mergeCell ref="A593:B593"/>
    <mergeCell ref="E596:F596"/>
    <mergeCell ref="E597:F597"/>
    <mergeCell ref="E584:F584"/>
    <mergeCell ref="E585:F585"/>
    <mergeCell ref="E586:F586"/>
    <mergeCell ref="C587:D587"/>
    <mergeCell ref="A588:G588"/>
    <mergeCell ref="E578:F578"/>
    <mergeCell ref="A579:B579"/>
    <mergeCell ref="E581:F581"/>
    <mergeCell ref="E582:F582"/>
    <mergeCell ref="E583:F583"/>
    <mergeCell ref="E571:F571"/>
    <mergeCell ref="E572:F572"/>
    <mergeCell ref="C573:D573"/>
    <mergeCell ref="A574:G574"/>
    <mergeCell ref="A575:B575"/>
    <mergeCell ref="A566:G566"/>
    <mergeCell ref="A567:G567"/>
    <mergeCell ref="E568:F568"/>
    <mergeCell ref="E569:F569"/>
    <mergeCell ref="E570:F570"/>
    <mergeCell ref="E561:F561"/>
    <mergeCell ref="E562:F562"/>
    <mergeCell ref="E563:F563"/>
    <mergeCell ref="E564:F564"/>
    <mergeCell ref="C565:D565"/>
    <mergeCell ref="A553:B553"/>
    <mergeCell ref="E555:F555"/>
    <mergeCell ref="A556:B556"/>
    <mergeCell ref="E559:F559"/>
    <mergeCell ref="E560:F560"/>
    <mergeCell ref="E546:F546"/>
    <mergeCell ref="C547:D547"/>
    <mergeCell ref="A548:G548"/>
    <mergeCell ref="A549:B549"/>
    <mergeCell ref="E552:F552"/>
    <mergeCell ref="A541:G541"/>
    <mergeCell ref="E542:F542"/>
    <mergeCell ref="E543:F543"/>
    <mergeCell ref="E544:F544"/>
    <mergeCell ref="E545:F545"/>
    <mergeCell ref="E536:F536"/>
    <mergeCell ref="E537:F537"/>
    <mergeCell ref="E538:F538"/>
    <mergeCell ref="C539:D539"/>
    <mergeCell ref="A540:G540"/>
    <mergeCell ref="E530:F530"/>
    <mergeCell ref="A531:B531"/>
    <mergeCell ref="E533:F533"/>
    <mergeCell ref="E534:F534"/>
    <mergeCell ref="E535:F535"/>
    <mergeCell ref="E523:F523"/>
    <mergeCell ref="E524:F524"/>
    <mergeCell ref="C525:D525"/>
    <mergeCell ref="A526:G526"/>
    <mergeCell ref="A527:B527"/>
    <mergeCell ref="E518:F518"/>
    <mergeCell ref="E519:F519"/>
    <mergeCell ref="E520:F520"/>
    <mergeCell ref="E521:F521"/>
    <mergeCell ref="E522:F522"/>
    <mergeCell ref="E513:F513"/>
    <mergeCell ref="E514:F514"/>
    <mergeCell ref="E515:F515"/>
    <mergeCell ref="A516:C516"/>
    <mergeCell ref="B517:C517"/>
    <mergeCell ref="A508:G508"/>
    <mergeCell ref="A509:C509"/>
    <mergeCell ref="B510:C510"/>
    <mergeCell ref="B511:C511"/>
    <mergeCell ref="E512:F512"/>
    <mergeCell ref="E503:F503"/>
    <mergeCell ref="E504:F504"/>
    <mergeCell ref="E505:F505"/>
    <mergeCell ref="E506:F506"/>
    <mergeCell ref="C507:D507"/>
    <mergeCell ref="A495:B495"/>
    <mergeCell ref="E498:F498"/>
    <mergeCell ref="A499:B499"/>
    <mergeCell ref="E501:F501"/>
    <mergeCell ref="E502:F502"/>
    <mergeCell ref="E490:F490"/>
    <mergeCell ref="E491:F491"/>
    <mergeCell ref="E492:F492"/>
    <mergeCell ref="C493:D493"/>
    <mergeCell ref="A494:G494"/>
    <mergeCell ref="C485:D485"/>
    <mergeCell ref="A486:G486"/>
    <mergeCell ref="A487:G487"/>
    <mergeCell ref="E488:F488"/>
    <mergeCell ref="E489:F489"/>
    <mergeCell ref="E480:F480"/>
    <mergeCell ref="E481:F481"/>
    <mergeCell ref="E482:F482"/>
    <mergeCell ref="E483:F483"/>
    <mergeCell ref="E484:F484"/>
    <mergeCell ref="E475:F475"/>
    <mergeCell ref="E476:F476"/>
    <mergeCell ref="C477:D477"/>
    <mergeCell ref="A478:G478"/>
    <mergeCell ref="A479:G479"/>
    <mergeCell ref="A469:B469"/>
    <mergeCell ref="E471:F471"/>
    <mergeCell ref="E472:F472"/>
    <mergeCell ref="E473:F473"/>
    <mergeCell ref="E474:F474"/>
    <mergeCell ref="E464:F464"/>
    <mergeCell ref="E465:F465"/>
    <mergeCell ref="E466:F466"/>
    <mergeCell ref="C467:D467"/>
    <mergeCell ref="A468:G468"/>
    <mergeCell ref="A457:G457"/>
    <mergeCell ref="A458:B458"/>
    <mergeCell ref="E461:F461"/>
    <mergeCell ref="E462:F462"/>
    <mergeCell ref="E463:F463"/>
    <mergeCell ref="E452:F452"/>
    <mergeCell ref="E453:F453"/>
    <mergeCell ref="E454:F454"/>
    <mergeCell ref="E455:F455"/>
    <mergeCell ref="C456:D456"/>
    <mergeCell ref="A447:C447"/>
    <mergeCell ref="B448:C448"/>
    <mergeCell ref="E449:F449"/>
    <mergeCell ref="E450:F450"/>
    <mergeCell ref="E451:F451"/>
    <mergeCell ref="B442:C442"/>
    <mergeCell ref="E443:F443"/>
    <mergeCell ref="E444:F444"/>
    <mergeCell ref="E445:F445"/>
    <mergeCell ref="E446:F446"/>
    <mergeCell ref="C437:D437"/>
    <mergeCell ref="A438:G438"/>
    <mergeCell ref="A439:C439"/>
    <mergeCell ref="B440:C440"/>
    <mergeCell ref="B441:C441"/>
    <mergeCell ref="E432:F432"/>
    <mergeCell ref="E433:F433"/>
    <mergeCell ref="E434:F434"/>
    <mergeCell ref="E435:F435"/>
    <mergeCell ref="E436:F436"/>
    <mergeCell ref="E426:F426"/>
    <mergeCell ref="C427:D427"/>
    <mergeCell ref="A428:G428"/>
    <mergeCell ref="A429:B429"/>
    <mergeCell ref="E431:F431"/>
    <mergeCell ref="A421:G421"/>
    <mergeCell ref="E422:F422"/>
    <mergeCell ref="E423:F423"/>
    <mergeCell ref="E424:F424"/>
    <mergeCell ref="E425:F425"/>
    <mergeCell ref="E416:F416"/>
    <mergeCell ref="E417:F417"/>
    <mergeCell ref="E418:F418"/>
    <mergeCell ref="C419:D419"/>
    <mergeCell ref="A420:G420"/>
    <mergeCell ref="A410:G410"/>
    <mergeCell ref="A411:B411"/>
    <mergeCell ref="E413:F413"/>
    <mergeCell ref="E414:F414"/>
    <mergeCell ref="E415:F415"/>
    <mergeCell ref="E405:F405"/>
    <mergeCell ref="E406:F406"/>
    <mergeCell ref="E407:F407"/>
    <mergeCell ref="E408:F408"/>
    <mergeCell ref="C409:D409"/>
    <mergeCell ref="C399:D399"/>
    <mergeCell ref="A400:G400"/>
    <mergeCell ref="A401:B401"/>
    <mergeCell ref="E403:F403"/>
    <mergeCell ref="E404:F404"/>
    <mergeCell ref="E394:F394"/>
    <mergeCell ref="E395:F395"/>
    <mergeCell ref="E396:F396"/>
    <mergeCell ref="E397:F397"/>
    <mergeCell ref="E398:F398"/>
    <mergeCell ref="E386:F386"/>
    <mergeCell ref="A387:B387"/>
    <mergeCell ref="E389:F389"/>
    <mergeCell ref="A390:B390"/>
    <mergeCell ref="E393:F393"/>
    <mergeCell ref="E379:F379"/>
    <mergeCell ref="E380:F380"/>
    <mergeCell ref="C381:D381"/>
    <mergeCell ref="A382:G382"/>
    <mergeCell ref="A383:B383"/>
    <mergeCell ref="A373:B373"/>
    <mergeCell ref="E375:F375"/>
    <mergeCell ref="E376:F376"/>
    <mergeCell ref="E377:F377"/>
    <mergeCell ref="E378:F378"/>
    <mergeCell ref="E366:F366"/>
    <mergeCell ref="C367:D367"/>
    <mergeCell ref="A368:G368"/>
    <mergeCell ref="A369:B369"/>
    <mergeCell ref="E372:F372"/>
    <mergeCell ref="A361:G361"/>
    <mergeCell ref="E362:F362"/>
    <mergeCell ref="E363:F363"/>
    <mergeCell ref="E364:F364"/>
    <mergeCell ref="E365:F365"/>
    <mergeCell ref="E356:F356"/>
    <mergeCell ref="E357:F357"/>
    <mergeCell ref="E358:F358"/>
    <mergeCell ref="C359:D359"/>
    <mergeCell ref="A360:G360"/>
    <mergeCell ref="E350:F350"/>
    <mergeCell ref="A351:B351"/>
    <mergeCell ref="E353:F353"/>
    <mergeCell ref="E354:F354"/>
    <mergeCell ref="E355:F355"/>
    <mergeCell ref="E343:F343"/>
    <mergeCell ref="E344:F344"/>
    <mergeCell ref="C345:D345"/>
    <mergeCell ref="A346:G346"/>
    <mergeCell ref="A347:B347"/>
    <mergeCell ref="A337:B337"/>
    <mergeCell ref="E339:F339"/>
    <mergeCell ref="E340:F340"/>
    <mergeCell ref="E341:F341"/>
    <mergeCell ref="E342:F342"/>
    <mergeCell ref="E332:F332"/>
    <mergeCell ref="E333:F333"/>
    <mergeCell ref="E334:F334"/>
    <mergeCell ref="C335:D335"/>
    <mergeCell ref="A336:G336"/>
    <mergeCell ref="E325:F325"/>
    <mergeCell ref="A326:B326"/>
    <mergeCell ref="E329:F329"/>
    <mergeCell ref="E330:F330"/>
    <mergeCell ref="E331:F331"/>
    <mergeCell ref="E319:F319"/>
    <mergeCell ref="E320:F320"/>
    <mergeCell ref="C321:D321"/>
    <mergeCell ref="A322:G322"/>
    <mergeCell ref="A323:B323"/>
    <mergeCell ref="A314:G314"/>
    <mergeCell ref="A315:G315"/>
    <mergeCell ref="E316:F316"/>
    <mergeCell ref="E317:F317"/>
    <mergeCell ref="E318:F318"/>
    <mergeCell ref="E309:F309"/>
    <mergeCell ref="E310:F310"/>
    <mergeCell ref="E311:F311"/>
    <mergeCell ref="E312:F312"/>
    <mergeCell ref="C313:D313"/>
    <mergeCell ref="A301:B301"/>
    <mergeCell ref="E304:F304"/>
    <mergeCell ref="A305:B305"/>
    <mergeCell ref="E307:F307"/>
    <mergeCell ref="E308:F308"/>
    <mergeCell ref="E296:F296"/>
    <mergeCell ref="E297:F297"/>
    <mergeCell ref="E298:F298"/>
    <mergeCell ref="C299:D299"/>
    <mergeCell ref="A300:G300"/>
    <mergeCell ref="C291:D291"/>
    <mergeCell ref="A292:G292"/>
    <mergeCell ref="A293:G293"/>
    <mergeCell ref="E294:F294"/>
    <mergeCell ref="E295:F295"/>
    <mergeCell ref="E286:F286"/>
    <mergeCell ref="E287:F287"/>
    <mergeCell ref="E288:F288"/>
    <mergeCell ref="E289:F289"/>
    <mergeCell ref="E290:F290"/>
    <mergeCell ref="E281:F281"/>
    <mergeCell ref="E282:F282"/>
    <mergeCell ref="C283:D283"/>
    <mergeCell ref="A284:G284"/>
    <mergeCell ref="A285:G285"/>
    <mergeCell ref="A276:G276"/>
    <mergeCell ref="A277:G277"/>
    <mergeCell ref="E278:F278"/>
    <mergeCell ref="E279:F279"/>
    <mergeCell ref="E280:F280"/>
    <mergeCell ref="E271:F271"/>
    <mergeCell ref="E272:F272"/>
    <mergeCell ref="E273:F273"/>
    <mergeCell ref="E274:F274"/>
    <mergeCell ref="C275:D275"/>
    <mergeCell ref="E266:F266"/>
    <mergeCell ref="C267:D267"/>
    <mergeCell ref="A268:G268"/>
    <mergeCell ref="A269:G269"/>
    <mergeCell ref="E270:F270"/>
    <mergeCell ref="A261:G261"/>
    <mergeCell ref="E262:F262"/>
    <mergeCell ref="E263:F263"/>
    <mergeCell ref="E264:F264"/>
    <mergeCell ref="E265:F265"/>
    <mergeCell ref="E256:F256"/>
    <mergeCell ref="E257:F257"/>
    <mergeCell ref="E258:F258"/>
    <mergeCell ref="C259:D259"/>
    <mergeCell ref="A260:G260"/>
    <mergeCell ref="E250:F250"/>
    <mergeCell ref="A251:B251"/>
    <mergeCell ref="E253:F253"/>
    <mergeCell ref="E254:F254"/>
    <mergeCell ref="E255:F255"/>
    <mergeCell ref="E243:F243"/>
    <mergeCell ref="E244:F244"/>
    <mergeCell ref="C245:D245"/>
    <mergeCell ref="A246:G246"/>
    <mergeCell ref="A247:B247"/>
    <mergeCell ref="A238:G238"/>
    <mergeCell ref="A239:G239"/>
    <mergeCell ref="E240:F240"/>
    <mergeCell ref="E241:F241"/>
    <mergeCell ref="E242:F242"/>
    <mergeCell ref="E233:F233"/>
    <mergeCell ref="E234:F234"/>
    <mergeCell ref="E235:F235"/>
    <mergeCell ref="E236:F236"/>
    <mergeCell ref="C237:D237"/>
    <mergeCell ref="C227:D227"/>
    <mergeCell ref="A228:G228"/>
    <mergeCell ref="A229:B229"/>
    <mergeCell ref="E231:F231"/>
    <mergeCell ref="E232:F232"/>
    <mergeCell ref="E222:F222"/>
    <mergeCell ref="E223:F223"/>
    <mergeCell ref="E224:F224"/>
    <mergeCell ref="E225:F225"/>
    <mergeCell ref="E226:F226"/>
    <mergeCell ref="E217:F217"/>
    <mergeCell ref="E218:F218"/>
    <mergeCell ref="C219:D219"/>
    <mergeCell ref="A220:G220"/>
    <mergeCell ref="A221:G221"/>
    <mergeCell ref="A211:B211"/>
    <mergeCell ref="E213:F213"/>
    <mergeCell ref="E214:F214"/>
    <mergeCell ref="E215:F215"/>
    <mergeCell ref="E216:F216"/>
    <mergeCell ref="A204:G204"/>
    <mergeCell ref="A205:B205"/>
    <mergeCell ref="E207:F207"/>
    <mergeCell ref="A208:B208"/>
    <mergeCell ref="E210:F210"/>
    <mergeCell ref="E199:F199"/>
    <mergeCell ref="E200:F200"/>
    <mergeCell ref="E201:F201"/>
    <mergeCell ref="E202:F202"/>
    <mergeCell ref="C203:D203"/>
    <mergeCell ref="C193:D193"/>
    <mergeCell ref="A194:G194"/>
    <mergeCell ref="A195:B195"/>
    <mergeCell ref="E197:F197"/>
    <mergeCell ref="E198:F198"/>
    <mergeCell ref="E188:F188"/>
    <mergeCell ref="E189:F189"/>
    <mergeCell ref="E190:F190"/>
    <mergeCell ref="E191:F191"/>
    <mergeCell ref="E192:F192"/>
    <mergeCell ref="A180:G180"/>
    <mergeCell ref="A181:B181"/>
    <mergeCell ref="E184:F184"/>
    <mergeCell ref="A185:B185"/>
    <mergeCell ref="E187:F187"/>
    <mergeCell ref="E175:F175"/>
    <mergeCell ref="E176:F176"/>
    <mergeCell ref="E177:F177"/>
    <mergeCell ref="E178:F178"/>
    <mergeCell ref="C179:D179"/>
    <mergeCell ref="A168:B168"/>
    <mergeCell ref="E170:F170"/>
    <mergeCell ref="A171:B171"/>
    <mergeCell ref="E173:F173"/>
    <mergeCell ref="E174:F174"/>
    <mergeCell ref="E162:F162"/>
    <mergeCell ref="C163:D163"/>
    <mergeCell ref="A164:G164"/>
    <mergeCell ref="A165:B165"/>
    <mergeCell ref="E167:F167"/>
    <mergeCell ref="E157:F157"/>
    <mergeCell ref="E158:F158"/>
    <mergeCell ref="E159:F159"/>
    <mergeCell ref="E160:F160"/>
    <mergeCell ref="E161:F161"/>
    <mergeCell ref="E151:F151"/>
    <mergeCell ref="E152:F152"/>
    <mergeCell ref="C153:D153"/>
    <mergeCell ref="A154:G154"/>
    <mergeCell ref="A155:B155"/>
    <mergeCell ref="A145:B145"/>
    <mergeCell ref="E147:F147"/>
    <mergeCell ref="E148:F148"/>
    <mergeCell ref="E149:F149"/>
    <mergeCell ref="E150:F150"/>
    <mergeCell ref="E138:F138"/>
    <mergeCell ref="C139:D139"/>
    <mergeCell ref="A140:G140"/>
    <mergeCell ref="A141:B141"/>
    <mergeCell ref="E144:F144"/>
    <mergeCell ref="E133:F133"/>
    <mergeCell ref="E134:F134"/>
    <mergeCell ref="E135:F135"/>
    <mergeCell ref="E136:F136"/>
    <mergeCell ref="E137:F137"/>
    <mergeCell ref="C125:D125"/>
    <mergeCell ref="A126:G126"/>
    <mergeCell ref="A127:B127"/>
    <mergeCell ref="E130:F130"/>
    <mergeCell ref="A131:B131"/>
    <mergeCell ref="E120:F120"/>
    <mergeCell ref="E121:F121"/>
    <mergeCell ref="E122:F122"/>
    <mergeCell ref="E123:F123"/>
    <mergeCell ref="E124:F124"/>
    <mergeCell ref="A112:G112"/>
    <mergeCell ref="A113:B113"/>
    <mergeCell ref="E116:F116"/>
    <mergeCell ref="A117:B117"/>
    <mergeCell ref="E119:F119"/>
    <mergeCell ref="E107:F107"/>
    <mergeCell ref="E108:F108"/>
    <mergeCell ref="E109:F109"/>
    <mergeCell ref="E110:F110"/>
    <mergeCell ref="C111:D111"/>
    <mergeCell ref="E102:F102"/>
    <mergeCell ref="C103:D103"/>
    <mergeCell ref="A104:G104"/>
    <mergeCell ref="A105:G105"/>
    <mergeCell ref="E106:F106"/>
    <mergeCell ref="A97:G97"/>
    <mergeCell ref="E98:F98"/>
    <mergeCell ref="E99:F99"/>
    <mergeCell ref="E100:F100"/>
    <mergeCell ref="E101:F101"/>
    <mergeCell ref="E92:F92"/>
    <mergeCell ref="E93:F93"/>
    <mergeCell ref="E94:F94"/>
    <mergeCell ref="C95:D95"/>
    <mergeCell ref="A96:G96"/>
    <mergeCell ref="A86:G86"/>
    <mergeCell ref="A87:B87"/>
    <mergeCell ref="E89:F89"/>
    <mergeCell ref="E90:F90"/>
    <mergeCell ref="E91:F91"/>
    <mergeCell ref="E81:F81"/>
    <mergeCell ref="E82:F82"/>
    <mergeCell ref="E83:F83"/>
    <mergeCell ref="E84:F84"/>
    <mergeCell ref="C85:D85"/>
    <mergeCell ref="A69:B69"/>
    <mergeCell ref="E73:F73"/>
    <mergeCell ref="A74:B74"/>
    <mergeCell ref="E79:F79"/>
    <mergeCell ref="E80:F80"/>
    <mergeCell ref="E62:F62"/>
    <mergeCell ref="C63:D63"/>
    <mergeCell ref="A64:G64"/>
    <mergeCell ref="A65:B65"/>
    <mergeCell ref="E68:F68"/>
    <mergeCell ref="E57:F57"/>
    <mergeCell ref="E58:F58"/>
    <mergeCell ref="E59:F59"/>
    <mergeCell ref="E60:F60"/>
    <mergeCell ref="E61:F61"/>
    <mergeCell ref="C41:D41"/>
    <mergeCell ref="A42:G42"/>
    <mergeCell ref="A43:B43"/>
    <mergeCell ref="E49:F49"/>
    <mergeCell ref="A50:B50"/>
    <mergeCell ref="E36:F36"/>
    <mergeCell ref="E37:F37"/>
    <mergeCell ref="E38:F38"/>
    <mergeCell ref="E39:F39"/>
    <mergeCell ref="E40:F40"/>
    <mergeCell ref="E29:F29"/>
    <mergeCell ref="C30:D30"/>
    <mergeCell ref="A31:G31"/>
    <mergeCell ref="A32:B32"/>
    <mergeCell ref="E35:F35"/>
    <mergeCell ref="E24:F24"/>
    <mergeCell ref="E25:F25"/>
    <mergeCell ref="E26:F26"/>
    <mergeCell ref="E27:F27"/>
    <mergeCell ref="E28:F28"/>
    <mergeCell ref="E18:F18"/>
    <mergeCell ref="E19:F19"/>
    <mergeCell ref="C20:D20"/>
    <mergeCell ref="A21:G21"/>
    <mergeCell ref="A22:B22"/>
    <mergeCell ref="A10:B10"/>
    <mergeCell ref="E14:F14"/>
    <mergeCell ref="E15:F15"/>
    <mergeCell ref="E16:F16"/>
    <mergeCell ref="E17:F17"/>
    <mergeCell ref="A1:G1"/>
    <mergeCell ref="C2:D2"/>
    <mergeCell ref="A3:G3"/>
    <mergeCell ref="A4:B4"/>
    <mergeCell ref="E9:F9"/>
  </mergeCells>
  <pageMargins left="0.27777777777777779" right="0.27777777777777779" top="0.27777777777777779" bottom="0.27777777777777779" header="0" footer="0"/>
  <pageSetup paperSize="9" scale="85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D65"/>
  <sheetViews>
    <sheetView workbookViewId="0">
      <selection activeCell="D25" sqref="D25"/>
    </sheetView>
  </sheetViews>
  <sheetFormatPr defaultRowHeight="15"/>
  <cols>
    <col min="1" max="1" width="59.28515625" customWidth="1"/>
    <col min="2" max="2" width="18.7109375" customWidth="1"/>
    <col min="3" max="3" width="25" customWidth="1"/>
    <col min="4" max="4" width="12.42578125" customWidth="1"/>
  </cols>
  <sheetData>
    <row r="1" spans="1:4" ht="252" customHeight="1">
      <c r="A1" s="87"/>
      <c r="B1" s="87"/>
      <c r="C1" s="87"/>
      <c r="D1" s="87"/>
    </row>
    <row r="2" spans="1:4" ht="9.9499999999999993" customHeight="1">
      <c r="A2" s="7"/>
      <c r="B2" s="9" t="s">
        <v>238</v>
      </c>
      <c r="C2" s="7"/>
      <c r="D2" s="7"/>
    </row>
    <row r="3" spans="1:4" ht="20.100000000000001" customHeight="1">
      <c r="A3" s="115" t="s">
        <v>608</v>
      </c>
      <c r="B3" s="116"/>
      <c r="C3" s="116"/>
      <c r="D3" s="116"/>
    </row>
    <row r="4" spans="1:4" ht="9.9499999999999993" customHeight="1">
      <c r="A4" s="117"/>
      <c r="B4" s="117"/>
      <c r="C4" s="117"/>
      <c r="D4" s="117"/>
    </row>
    <row r="5" spans="1:4" ht="15" customHeight="1">
      <c r="A5" s="7"/>
      <c r="B5" s="7"/>
      <c r="C5" s="15" t="s">
        <v>269</v>
      </c>
      <c r="D5" s="3">
        <v>23.03</v>
      </c>
    </row>
    <row r="6" spans="1:4" ht="15" customHeight="1">
      <c r="A6" s="7"/>
      <c r="B6" s="7"/>
      <c r="C6" s="15" t="s">
        <v>345</v>
      </c>
      <c r="D6" s="3">
        <v>0</v>
      </c>
    </row>
    <row r="7" spans="1:4" ht="15" customHeight="1">
      <c r="A7" s="7"/>
      <c r="B7" s="7"/>
      <c r="C7" s="15" t="s">
        <v>271</v>
      </c>
      <c r="D7" s="3">
        <v>23.03</v>
      </c>
    </row>
    <row r="8" spans="1:4" ht="15" customHeight="1">
      <c r="A8" s="7"/>
      <c r="B8" s="7"/>
      <c r="C8" s="15" t="s">
        <v>272</v>
      </c>
      <c r="D8" s="3">
        <v>6.2180999999999997</v>
      </c>
    </row>
    <row r="9" spans="1:4" ht="15" customHeight="1">
      <c r="A9" s="7"/>
      <c r="B9" s="7"/>
      <c r="C9" s="15" t="s">
        <v>273</v>
      </c>
      <c r="D9" s="3">
        <v>29.25</v>
      </c>
    </row>
    <row r="10" spans="1:4" ht="9.9499999999999993" customHeight="1">
      <c r="A10" s="7"/>
      <c r="B10" s="9" t="s">
        <v>238</v>
      </c>
      <c r="C10" s="7"/>
      <c r="D10" s="7"/>
    </row>
    <row r="11" spans="1:4" ht="20.100000000000001" customHeight="1">
      <c r="A11" s="115" t="s">
        <v>609</v>
      </c>
      <c r="B11" s="116"/>
      <c r="C11" s="116"/>
      <c r="D11" s="116"/>
    </row>
    <row r="12" spans="1:4" ht="9.9499999999999993" customHeight="1">
      <c r="A12" s="117"/>
      <c r="B12" s="117"/>
      <c r="C12" s="117"/>
      <c r="D12" s="117"/>
    </row>
    <row r="13" spans="1:4" ht="15" customHeight="1">
      <c r="A13" s="7"/>
      <c r="B13" s="7"/>
      <c r="C13" s="15" t="s">
        <v>269</v>
      </c>
      <c r="D13" s="3">
        <v>12.85</v>
      </c>
    </row>
    <row r="14" spans="1:4" ht="15" customHeight="1">
      <c r="A14" s="7"/>
      <c r="B14" s="7"/>
      <c r="C14" s="15" t="s">
        <v>345</v>
      </c>
      <c r="D14" s="3">
        <v>0</v>
      </c>
    </row>
    <row r="15" spans="1:4" ht="15" customHeight="1">
      <c r="A15" s="7"/>
      <c r="B15" s="7"/>
      <c r="C15" s="15" t="s">
        <v>271</v>
      </c>
      <c r="D15" s="3">
        <v>12.85</v>
      </c>
    </row>
    <row r="16" spans="1:4" ht="15" customHeight="1">
      <c r="A16" s="7"/>
      <c r="B16" s="7"/>
      <c r="C16" s="15" t="s">
        <v>272</v>
      </c>
      <c r="D16" s="3">
        <v>3.4695</v>
      </c>
    </row>
    <row r="17" spans="1:4" ht="15" customHeight="1">
      <c r="A17" s="7"/>
      <c r="B17" s="7"/>
      <c r="C17" s="15" t="s">
        <v>273</v>
      </c>
      <c r="D17" s="3">
        <v>16.32</v>
      </c>
    </row>
    <row r="19" spans="1:4" ht="25.5" customHeight="1">
      <c r="A19" s="124" t="s">
        <v>1741</v>
      </c>
      <c r="B19" s="116"/>
      <c r="C19" s="116"/>
      <c r="D19" s="116"/>
    </row>
    <row r="20" spans="1:4">
      <c r="A20" s="117"/>
      <c r="B20" s="117"/>
      <c r="C20" s="117"/>
      <c r="D20" s="117"/>
    </row>
    <row r="21" spans="1:4">
      <c r="A21" s="7"/>
      <c r="B21" s="7"/>
      <c r="C21" s="15" t="s">
        <v>269</v>
      </c>
      <c r="D21" s="3">
        <f>COTAÇÕES!M4</f>
        <v>10212.393333333333</v>
      </c>
    </row>
    <row r="22" spans="1:4">
      <c r="A22" s="7"/>
      <c r="B22" s="7"/>
      <c r="C22" s="15" t="s">
        <v>345</v>
      </c>
      <c r="D22" s="3">
        <v>0</v>
      </c>
    </row>
    <row r="23" spans="1:4">
      <c r="A23" s="7"/>
      <c r="B23" s="7"/>
      <c r="C23" s="15" t="s">
        <v>271</v>
      </c>
      <c r="D23" s="3">
        <f>SUM(D21:D22)</f>
        <v>10212.393333333333</v>
      </c>
    </row>
    <row r="24" spans="1:4">
      <c r="A24" s="7"/>
      <c r="B24" s="7"/>
      <c r="C24" s="15" t="s">
        <v>272</v>
      </c>
      <c r="D24" s="3">
        <f>D21*0.27</f>
        <v>2757.3462000000004</v>
      </c>
    </row>
    <row r="25" spans="1:4">
      <c r="A25" s="7"/>
      <c r="B25" s="7"/>
      <c r="C25" s="15" t="s">
        <v>273</v>
      </c>
      <c r="D25" s="3">
        <f>SUM(D21,D24)</f>
        <v>12969.739533333333</v>
      </c>
    </row>
    <row r="27" spans="1:4">
      <c r="A27" s="124" t="s">
        <v>1742</v>
      </c>
      <c r="B27" s="116"/>
      <c r="C27" s="116"/>
      <c r="D27" s="116"/>
    </row>
    <row r="28" spans="1:4">
      <c r="A28" s="117"/>
      <c r="B28" s="117"/>
      <c r="C28" s="117"/>
      <c r="D28" s="117"/>
    </row>
    <row r="29" spans="1:4">
      <c r="A29" s="7"/>
      <c r="B29" s="7"/>
      <c r="C29" s="15" t="s">
        <v>269</v>
      </c>
      <c r="D29" s="3">
        <f>COTAÇÕES!L5</f>
        <v>23.434666666666669</v>
      </c>
    </row>
    <row r="30" spans="1:4">
      <c r="A30" s="7"/>
      <c r="B30" s="7"/>
      <c r="C30" s="15" t="s">
        <v>345</v>
      </c>
      <c r="D30" s="3">
        <v>0</v>
      </c>
    </row>
    <row r="31" spans="1:4">
      <c r="A31" s="7"/>
      <c r="B31" s="7"/>
      <c r="C31" s="15" t="s">
        <v>271</v>
      </c>
      <c r="D31" s="3">
        <f>SUM(D29:D30)</f>
        <v>23.434666666666669</v>
      </c>
    </row>
    <row r="32" spans="1:4">
      <c r="A32" s="7"/>
      <c r="B32" s="7"/>
      <c r="C32" s="15" t="s">
        <v>272</v>
      </c>
      <c r="D32" s="3">
        <f>D29*0.27</f>
        <v>6.3273600000000005</v>
      </c>
    </row>
    <row r="33" spans="1:4">
      <c r="A33" s="7"/>
      <c r="B33" s="7"/>
      <c r="C33" s="15" t="s">
        <v>273</v>
      </c>
      <c r="D33" s="3">
        <f>SUM(D29,D32)</f>
        <v>29.762026666666671</v>
      </c>
    </row>
    <row r="35" spans="1:4" ht="23.25" customHeight="1">
      <c r="A35" s="124" t="s">
        <v>1743</v>
      </c>
      <c r="B35" s="116"/>
      <c r="C35" s="116"/>
      <c r="D35" s="116"/>
    </row>
    <row r="36" spans="1:4">
      <c r="A36" s="117"/>
      <c r="B36" s="117"/>
      <c r="C36" s="117"/>
      <c r="D36" s="117"/>
    </row>
    <row r="37" spans="1:4">
      <c r="A37" s="7"/>
      <c r="B37" s="7"/>
      <c r="C37" s="15" t="s">
        <v>269</v>
      </c>
      <c r="D37" s="3">
        <f>COTAÇÕES!L6</f>
        <v>269.65552500000001</v>
      </c>
    </row>
    <row r="38" spans="1:4">
      <c r="A38" s="7"/>
      <c r="B38" s="7"/>
      <c r="C38" s="15" t="s">
        <v>345</v>
      </c>
      <c r="D38" s="3">
        <v>0</v>
      </c>
    </row>
    <row r="39" spans="1:4">
      <c r="A39" s="7"/>
      <c r="B39" s="7"/>
      <c r="C39" s="15" t="s">
        <v>271</v>
      </c>
      <c r="D39" s="3">
        <f>SUM(D37:D38)</f>
        <v>269.65552500000001</v>
      </c>
    </row>
    <row r="40" spans="1:4">
      <c r="A40" s="7"/>
      <c r="B40" s="7"/>
      <c r="C40" s="15" t="s">
        <v>272</v>
      </c>
      <c r="D40" s="3">
        <f>D37*0.27</f>
        <v>72.806991750000009</v>
      </c>
    </row>
    <row r="41" spans="1:4">
      <c r="A41" s="7"/>
      <c r="B41" s="7"/>
      <c r="C41" s="15" t="s">
        <v>273</v>
      </c>
      <c r="D41" s="3">
        <f>SUM(D37,D40)</f>
        <v>342.46251675000002</v>
      </c>
    </row>
    <row r="43" spans="1:4">
      <c r="A43" s="124" t="s">
        <v>1744</v>
      </c>
      <c r="B43" s="116"/>
      <c r="C43" s="116"/>
      <c r="D43" s="116"/>
    </row>
    <row r="44" spans="1:4">
      <c r="A44" s="117"/>
      <c r="B44" s="117"/>
      <c r="C44" s="117"/>
      <c r="D44" s="117"/>
    </row>
    <row r="45" spans="1:4">
      <c r="A45" s="7"/>
      <c r="B45" s="7"/>
      <c r="C45" s="15" t="s">
        <v>269</v>
      </c>
      <c r="D45" s="3">
        <f>COTAÇÕES!L7</f>
        <v>15.280000000000001</v>
      </c>
    </row>
    <row r="46" spans="1:4">
      <c r="A46" s="7"/>
      <c r="B46" s="7"/>
      <c r="C46" s="15" t="s">
        <v>345</v>
      </c>
      <c r="D46" s="3">
        <v>0</v>
      </c>
    </row>
    <row r="47" spans="1:4">
      <c r="A47" s="7"/>
      <c r="B47" s="7"/>
      <c r="C47" s="15" t="s">
        <v>271</v>
      </c>
      <c r="D47" s="3">
        <f>SUM(D45:D46)</f>
        <v>15.280000000000001</v>
      </c>
    </row>
    <row r="48" spans="1:4">
      <c r="A48" s="7"/>
      <c r="B48" s="7"/>
      <c r="C48" s="15" t="s">
        <v>272</v>
      </c>
      <c r="D48" s="3">
        <f>D45*0.27</f>
        <v>4.1256000000000004</v>
      </c>
    </row>
    <row r="49" spans="1:4">
      <c r="A49" s="7"/>
      <c r="B49" s="7"/>
      <c r="C49" s="15" t="s">
        <v>273</v>
      </c>
      <c r="D49" s="3">
        <f>SUM(D45,D48)</f>
        <v>19.4056</v>
      </c>
    </row>
    <row r="51" spans="1:4">
      <c r="A51" s="124" t="s">
        <v>1745</v>
      </c>
      <c r="B51" s="116"/>
      <c r="C51" s="116"/>
      <c r="D51" s="116"/>
    </row>
    <row r="52" spans="1:4">
      <c r="A52" s="117"/>
      <c r="B52" s="117"/>
      <c r="C52" s="117"/>
      <c r="D52" s="117"/>
    </row>
    <row r="53" spans="1:4">
      <c r="A53" s="7"/>
      <c r="B53" s="7"/>
      <c r="C53" s="15" t="s">
        <v>269</v>
      </c>
      <c r="D53" s="3">
        <f>COTAÇÕES!L8</f>
        <v>108.0975</v>
      </c>
    </row>
    <row r="54" spans="1:4">
      <c r="A54" s="7"/>
      <c r="B54" s="7"/>
      <c r="C54" s="15" t="s">
        <v>345</v>
      </c>
      <c r="D54" s="3">
        <v>0</v>
      </c>
    </row>
    <row r="55" spans="1:4">
      <c r="A55" s="7"/>
      <c r="B55" s="7"/>
      <c r="C55" s="15" t="s">
        <v>271</v>
      </c>
      <c r="D55" s="3">
        <f>SUM(D53:D54)</f>
        <v>108.0975</v>
      </c>
    </row>
    <row r="56" spans="1:4">
      <c r="A56" s="7"/>
      <c r="B56" s="7"/>
      <c r="C56" s="15" t="s">
        <v>272</v>
      </c>
      <c r="D56" s="3">
        <f>D53*0.27</f>
        <v>29.186325</v>
      </c>
    </row>
    <row r="57" spans="1:4">
      <c r="A57" s="7"/>
      <c r="B57" s="7"/>
      <c r="C57" s="15" t="s">
        <v>273</v>
      </c>
      <c r="D57" s="3">
        <f>SUM(D53,D56)</f>
        <v>137.28382500000001</v>
      </c>
    </row>
    <row r="59" spans="1:4">
      <c r="A59" s="124" t="s">
        <v>1746</v>
      </c>
      <c r="B59" s="116"/>
      <c r="C59" s="116"/>
      <c r="D59" s="116"/>
    </row>
    <row r="60" spans="1:4">
      <c r="A60" s="117"/>
      <c r="B60" s="117"/>
      <c r="C60" s="117"/>
      <c r="D60" s="117"/>
    </row>
    <row r="61" spans="1:4">
      <c r="A61" s="7"/>
      <c r="B61" s="7"/>
      <c r="C61" s="15" t="s">
        <v>269</v>
      </c>
      <c r="D61" s="3">
        <f>COTAÇÕES!L9</f>
        <v>30.796666666666667</v>
      </c>
    </row>
    <row r="62" spans="1:4">
      <c r="A62" s="7"/>
      <c r="B62" s="7"/>
      <c r="C62" s="15" t="s">
        <v>345</v>
      </c>
      <c r="D62" s="3">
        <v>0</v>
      </c>
    </row>
    <row r="63" spans="1:4">
      <c r="A63" s="7"/>
      <c r="B63" s="7"/>
      <c r="C63" s="15" t="s">
        <v>271</v>
      </c>
      <c r="D63" s="3">
        <f>SUM(D61:D62)</f>
        <v>30.796666666666667</v>
      </c>
    </row>
    <row r="64" spans="1:4">
      <c r="A64" s="7"/>
      <c r="B64" s="7"/>
      <c r="C64" s="15" t="s">
        <v>272</v>
      </c>
      <c r="D64" s="3">
        <f>D61*0.27</f>
        <v>8.315100000000001</v>
      </c>
    </row>
    <row r="65" spans="1:4">
      <c r="A65" s="7"/>
      <c r="B65" s="7"/>
      <c r="C65" s="15" t="s">
        <v>273</v>
      </c>
      <c r="D65" s="3">
        <f>SUM(D61,D64)</f>
        <v>39.111766666666668</v>
      </c>
    </row>
  </sheetData>
  <mergeCells count="17">
    <mergeCell ref="A59:D59"/>
    <mergeCell ref="A60:D60"/>
    <mergeCell ref="A36:D36"/>
    <mergeCell ref="A43:D43"/>
    <mergeCell ref="A44:D44"/>
    <mergeCell ref="A51:D51"/>
    <mergeCell ref="A52:D52"/>
    <mergeCell ref="A19:D19"/>
    <mergeCell ref="A20:D20"/>
    <mergeCell ref="A27:D27"/>
    <mergeCell ref="A28:D28"/>
    <mergeCell ref="A35:D35"/>
    <mergeCell ref="A1:D1"/>
    <mergeCell ref="A3:D3"/>
    <mergeCell ref="A4:D4"/>
    <mergeCell ref="A11:D11"/>
    <mergeCell ref="A12:D12"/>
  </mergeCells>
  <pageMargins left="0.27777777777777779" right="0.27777777777777779" top="0.27777777777777779" bottom="0.27777777777777779" header="0" footer="0"/>
  <pageSetup paperSize="9" scale="85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G1400"/>
  <sheetViews>
    <sheetView topLeftCell="A52" workbookViewId="0">
      <selection sqref="A1:G1"/>
    </sheetView>
  </sheetViews>
  <sheetFormatPr defaultRowHeight="15"/>
  <cols>
    <col min="1" max="1" width="10.28515625" customWidth="1"/>
    <col min="2" max="2" width="48.85546875" customWidth="1"/>
    <col min="3" max="3" width="12.42578125" customWidth="1"/>
    <col min="4" max="4" width="6.140625" customWidth="1"/>
    <col min="5" max="7" width="12.42578125" customWidth="1"/>
  </cols>
  <sheetData>
    <row r="1" spans="1:7" ht="252" customHeight="1">
      <c r="A1" s="87"/>
      <c r="B1" s="87"/>
      <c r="C1" s="87"/>
      <c r="D1" s="87"/>
      <c r="E1" s="87"/>
      <c r="F1" s="87"/>
      <c r="G1" s="87"/>
    </row>
    <row r="2" spans="1:7" ht="9.9499999999999993" customHeight="1">
      <c r="A2" s="7"/>
      <c r="B2" s="7"/>
      <c r="C2" s="113" t="s">
        <v>238</v>
      </c>
      <c r="D2" s="114"/>
      <c r="E2" s="7"/>
      <c r="F2" s="7"/>
      <c r="G2" s="7"/>
    </row>
    <row r="3" spans="1:7" ht="20.100000000000001" customHeight="1">
      <c r="A3" s="115" t="s">
        <v>610</v>
      </c>
      <c r="B3" s="116"/>
      <c r="C3" s="116"/>
      <c r="D3" s="116"/>
      <c r="E3" s="116"/>
      <c r="F3" s="116"/>
      <c r="G3" s="116"/>
    </row>
    <row r="4" spans="1:7" ht="15" customHeight="1">
      <c r="A4" s="107" t="s">
        <v>374</v>
      </c>
      <c r="B4" s="108"/>
      <c r="C4" s="8" t="s">
        <v>241</v>
      </c>
      <c r="D4" s="8" t="s">
        <v>242</v>
      </c>
      <c r="E4" s="8" t="s">
        <v>243</v>
      </c>
      <c r="F4" s="8" t="s">
        <v>244</v>
      </c>
      <c r="G4" s="8" t="s">
        <v>245</v>
      </c>
    </row>
    <row r="5" spans="1:7" ht="15" customHeight="1">
      <c r="A5" s="10" t="s">
        <v>588</v>
      </c>
      <c r="B5" s="11" t="s">
        <v>589</v>
      </c>
      <c r="C5" s="10" t="s">
        <v>248</v>
      </c>
      <c r="D5" s="10" t="s">
        <v>262</v>
      </c>
      <c r="E5" s="12">
        <v>1</v>
      </c>
      <c r="F5" s="13">
        <v>0.99</v>
      </c>
      <c r="G5" s="13">
        <v>0.99</v>
      </c>
    </row>
    <row r="6" spans="1:7" ht="15" customHeight="1">
      <c r="A6" s="10" t="s">
        <v>590</v>
      </c>
      <c r="B6" s="11" t="s">
        <v>591</v>
      </c>
      <c r="C6" s="10" t="s">
        <v>248</v>
      </c>
      <c r="D6" s="10" t="s">
        <v>262</v>
      </c>
      <c r="E6" s="12">
        <v>1</v>
      </c>
      <c r="F6" s="13">
        <v>2.5099999999999998</v>
      </c>
      <c r="G6" s="13">
        <v>2.5099999999999998</v>
      </c>
    </row>
    <row r="7" spans="1:7" ht="15" customHeight="1">
      <c r="A7" s="10" t="s">
        <v>592</v>
      </c>
      <c r="B7" s="11" t="s">
        <v>593</v>
      </c>
      <c r="C7" s="10" t="s">
        <v>248</v>
      </c>
      <c r="D7" s="10" t="s">
        <v>262</v>
      </c>
      <c r="E7" s="12">
        <v>1</v>
      </c>
      <c r="F7" s="13">
        <v>0.34</v>
      </c>
      <c r="G7" s="13">
        <v>0.34</v>
      </c>
    </row>
    <row r="8" spans="1:7" ht="15" customHeight="1">
      <c r="A8" s="10" t="s">
        <v>594</v>
      </c>
      <c r="B8" s="11" t="s">
        <v>595</v>
      </c>
      <c r="C8" s="10" t="s">
        <v>248</v>
      </c>
      <c r="D8" s="10" t="s">
        <v>262</v>
      </c>
      <c r="E8" s="12">
        <v>1</v>
      </c>
      <c r="F8" s="13">
        <v>0.04</v>
      </c>
      <c r="G8" s="13">
        <v>0.04</v>
      </c>
    </row>
    <row r="9" spans="1:7" ht="15" customHeight="1">
      <c r="A9" s="7"/>
      <c r="B9" s="7"/>
      <c r="C9" s="7"/>
      <c r="D9" s="7"/>
      <c r="E9" s="109" t="s">
        <v>379</v>
      </c>
      <c r="F9" s="110"/>
      <c r="G9" s="14">
        <v>3.88</v>
      </c>
    </row>
    <row r="10" spans="1:7" ht="15" customHeight="1">
      <c r="A10" s="107" t="s">
        <v>275</v>
      </c>
      <c r="B10" s="108"/>
      <c r="C10" s="8" t="s">
        <v>241</v>
      </c>
      <c r="D10" s="8" t="s">
        <v>242</v>
      </c>
      <c r="E10" s="8" t="s">
        <v>243</v>
      </c>
      <c r="F10" s="8" t="s">
        <v>244</v>
      </c>
      <c r="G10" s="8" t="s">
        <v>245</v>
      </c>
    </row>
    <row r="11" spans="1:7" ht="15" customHeight="1">
      <c r="A11" s="10" t="s">
        <v>611</v>
      </c>
      <c r="B11" s="11" t="s">
        <v>612</v>
      </c>
      <c r="C11" s="10" t="s">
        <v>248</v>
      </c>
      <c r="D11" s="10" t="s">
        <v>262</v>
      </c>
      <c r="E11" s="12">
        <v>1</v>
      </c>
      <c r="F11" s="13">
        <v>7.1295999999999999</v>
      </c>
      <c r="G11" s="13">
        <v>7.13</v>
      </c>
    </row>
    <row r="12" spans="1:7" ht="15" customHeight="1">
      <c r="A12" s="7"/>
      <c r="B12" s="7"/>
      <c r="C12" s="7"/>
      <c r="D12" s="7"/>
      <c r="E12" s="109" t="s">
        <v>279</v>
      </c>
      <c r="F12" s="110"/>
      <c r="G12" s="14">
        <v>7.13</v>
      </c>
    </row>
    <row r="13" spans="1:7" ht="15" customHeight="1">
      <c r="A13" s="107" t="s">
        <v>240</v>
      </c>
      <c r="B13" s="108"/>
      <c r="C13" s="8" t="s">
        <v>241</v>
      </c>
      <c r="D13" s="8" t="s">
        <v>242</v>
      </c>
      <c r="E13" s="8" t="s">
        <v>243</v>
      </c>
      <c r="F13" s="8" t="s">
        <v>244</v>
      </c>
      <c r="G13" s="8" t="s">
        <v>245</v>
      </c>
    </row>
    <row r="14" spans="1:7" ht="20.100000000000001" customHeight="1">
      <c r="A14" s="10" t="s">
        <v>613</v>
      </c>
      <c r="B14" s="11" t="s">
        <v>614</v>
      </c>
      <c r="C14" s="10" t="s">
        <v>248</v>
      </c>
      <c r="D14" s="10" t="s">
        <v>262</v>
      </c>
      <c r="E14" s="12">
        <v>1</v>
      </c>
      <c r="F14" s="13">
        <v>0.34</v>
      </c>
      <c r="G14" s="13">
        <v>0.34</v>
      </c>
    </row>
    <row r="15" spans="1:7" ht="20.100000000000001" customHeight="1">
      <c r="A15" s="10" t="s">
        <v>615</v>
      </c>
      <c r="B15" s="11" t="s">
        <v>616</v>
      </c>
      <c r="C15" s="10" t="s">
        <v>248</v>
      </c>
      <c r="D15" s="10" t="s">
        <v>262</v>
      </c>
      <c r="E15" s="12">
        <v>1</v>
      </c>
      <c r="F15" s="13">
        <v>1.07</v>
      </c>
      <c r="G15" s="13">
        <v>1.07</v>
      </c>
    </row>
    <row r="16" spans="1:7" ht="15" customHeight="1">
      <c r="A16" s="7"/>
      <c r="B16" s="7"/>
      <c r="C16" s="7"/>
      <c r="D16" s="7"/>
      <c r="E16" s="109" t="s">
        <v>258</v>
      </c>
      <c r="F16" s="110"/>
      <c r="G16" s="14">
        <v>1.41</v>
      </c>
    </row>
    <row r="17" spans="1:7" ht="15" customHeight="1">
      <c r="A17" s="107" t="s">
        <v>259</v>
      </c>
      <c r="B17" s="108"/>
      <c r="C17" s="8" t="s">
        <v>241</v>
      </c>
      <c r="D17" s="8" t="s">
        <v>242</v>
      </c>
      <c r="E17" s="8" t="s">
        <v>243</v>
      </c>
      <c r="F17" s="8" t="s">
        <v>244</v>
      </c>
      <c r="G17" s="8" t="s">
        <v>245</v>
      </c>
    </row>
    <row r="18" spans="1:7" ht="20.100000000000001" customHeight="1">
      <c r="A18" s="10" t="s">
        <v>617</v>
      </c>
      <c r="B18" s="11" t="s">
        <v>618</v>
      </c>
      <c r="C18" s="10" t="s">
        <v>248</v>
      </c>
      <c r="D18" s="10" t="s">
        <v>262</v>
      </c>
      <c r="E18" s="12">
        <v>1</v>
      </c>
      <c r="F18" s="13">
        <v>7.0000000000000007E-2</v>
      </c>
      <c r="G18" s="13">
        <v>7.0000000000000007E-2</v>
      </c>
    </row>
    <row r="19" spans="1:7" ht="15" customHeight="1">
      <c r="A19" s="7"/>
      <c r="B19" s="7"/>
      <c r="C19" s="7"/>
      <c r="D19" s="7"/>
      <c r="E19" s="109" t="s">
        <v>268</v>
      </c>
      <c r="F19" s="110"/>
      <c r="G19" s="14">
        <v>7.0000000000000007E-2</v>
      </c>
    </row>
    <row r="20" spans="1:7" ht="15" customHeight="1">
      <c r="A20" s="7"/>
      <c r="B20" s="7"/>
      <c r="C20" s="7"/>
      <c r="D20" s="7"/>
      <c r="E20" s="111" t="s">
        <v>269</v>
      </c>
      <c r="F20" s="112"/>
      <c r="G20" s="3">
        <v>12.49</v>
      </c>
    </row>
    <row r="21" spans="1:7" ht="15" customHeight="1">
      <c r="A21" s="7"/>
      <c r="B21" s="7"/>
      <c r="C21" s="7"/>
      <c r="D21" s="7"/>
      <c r="E21" s="111" t="s">
        <v>270</v>
      </c>
      <c r="F21" s="112"/>
      <c r="G21" s="3">
        <v>6.02</v>
      </c>
    </row>
    <row r="22" spans="1:7" ht="15" customHeight="1">
      <c r="A22" s="7"/>
      <c r="B22" s="7"/>
      <c r="C22" s="7"/>
      <c r="D22" s="7"/>
      <c r="E22" s="111" t="s">
        <v>271</v>
      </c>
      <c r="F22" s="112"/>
      <c r="G22" s="3">
        <v>18.510000000000002</v>
      </c>
    </row>
    <row r="23" spans="1:7" ht="15" customHeight="1">
      <c r="A23" s="7"/>
      <c r="B23" s="7"/>
      <c r="C23" s="7"/>
      <c r="D23" s="7"/>
      <c r="E23" s="111" t="s">
        <v>272</v>
      </c>
      <c r="F23" s="112"/>
      <c r="G23" s="3">
        <v>4.9977</v>
      </c>
    </row>
    <row r="24" spans="1:7" ht="15" customHeight="1">
      <c r="A24" s="7"/>
      <c r="B24" s="7"/>
      <c r="C24" s="7"/>
      <c r="D24" s="7"/>
      <c r="E24" s="111" t="s">
        <v>273</v>
      </c>
      <c r="F24" s="112"/>
      <c r="G24" s="3">
        <v>23.51</v>
      </c>
    </row>
    <row r="25" spans="1:7" ht="9.9499999999999993" customHeight="1">
      <c r="A25" s="7"/>
      <c r="B25" s="7"/>
      <c r="C25" s="113" t="s">
        <v>238</v>
      </c>
      <c r="D25" s="114"/>
      <c r="E25" s="7"/>
      <c r="F25" s="7"/>
      <c r="G25" s="7"/>
    </row>
    <row r="26" spans="1:7" ht="20.100000000000001" customHeight="1">
      <c r="A26" s="115" t="s">
        <v>619</v>
      </c>
      <c r="B26" s="116"/>
      <c r="C26" s="116"/>
      <c r="D26" s="116"/>
      <c r="E26" s="116"/>
      <c r="F26" s="116"/>
      <c r="G26" s="116"/>
    </row>
    <row r="27" spans="1:7" ht="15" customHeight="1">
      <c r="A27" s="107" t="s">
        <v>275</v>
      </c>
      <c r="B27" s="108"/>
      <c r="C27" s="8" t="s">
        <v>241</v>
      </c>
      <c r="D27" s="8" t="s">
        <v>242</v>
      </c>
      <c r="E27" s="8" t="s">
        <v>243</v>
      </c>
      <c r="F27" s="8" t="s">
        <v>244</v>
      </c>
      <c r="G27" s="8" t="s">
        <v>245</v>
      </c>
    </row>
    <row r="28" spans="1:7" ht="15" customHeight="1">
      <c r="A28" s="10" t="s">
        <v>611</v>
      </c>
      <c r="B28" s="11" t="s">
        <v>612</v>
      </c>
      <c r="C28" s="10" t="s">
        <v>248</v>
      </c>
      <c r="D28" s="10" t="s">
        <v>262</v>
      </c>
      <c r="E28" s="12">
        <v>9.2999999999999992E-3</v>
      </c>
      <c r="F28" s="13">
        <v>7.1295999999999999</v>
      </c>
      <c r="G28" s="13">
        <v>7.0000000000000007E-2</v>
      </c>
    </row>
    <row r="29" spans="1:7" ht="15" customHeight="1">
      <c r="A29" s="7"/>
      <c r="B29" s="7"/>
      <c r="C29" s="7"/>
      <c r="D29" s="7"/>
      <c r="E29" s="109" t="s">
        <v>279</v>
      </c>
      <c r="F29" s="110"/>
      <c r="G29" s="14">
        <v>7.0000000000000007E-2</v>
      </c>
    </row>
    <row r="30" spans="1:7" ht="15" customHeight="1">
      <c r="A30" s="7"/>
      <c r="B30" s="7"/>
      <c r="C30" s="7"/>
      <c r="D30" s="7"/>
      <c r="E30" s="111" t="s">
        <v>269</v>
      </c>
      <c r="F30" s="112"/>
      <c r="G30" s="3">
        <v>7.0000000000000007E-2</v>
      </c>
    </row>
    <row r="31" spans="1:7" ht="15" customHeight="1">
      <c r="A31" s="7"/>
      <c r="B31" s="7"/>
      <c r="C31" s="7"/>
      <c r="D31" s="7"/>
      <c r="E31" s="111" t="s">
        <v>270</v>
      </c>
      <c r="F31" s="112"/>
      <c r="G31" s="3">
        <v>0.05</v>
      </c>
    </row>
    <row r="32" spans="1:7" ht="15" customHeight="1">
      <c r="A32" s="7"/>
      <c r="B32" s="7"/>
      <c r="C32" s="7"/>
      <c r="D32" s="7"/>
      <c r="E32" s="111" t="s">
        <v>271</v>
      </c>
      <c r="F32" s="112"/>
      <c r="G32" s="3">
        <v>0.12</v>
      </c>
    </row>
    <row r="33" spans="1:7" ht="15" customHeight="1">
      <c r="A33" s="7"/>
      <c r="B33" s="7"/>
      <c r="C33" s="7"/>
      <c r="D33" s="7"/>
      <c r="E33" s="111" t="s">
        <v>272</v>
      </c>
      <c r="F33" s="112"/>
      <c r="G33" s="3">
        <v>3.2399999999999998E-2</v>
      </c>
    </row>
    <row r="34" spans="1:7" ht="15" customHeight="1">
      <c r="A34" s="7"/>
      <c r="B34" s="7"/>
      <c r="C34" s="7"/>
      <c r="D34" s="7"/>
      <c r="E34" s="111" t="s">
        <v>273</v>
      </c>
      <c r="F34" s="112"/>
      <c r="G34" s="3">
        <v>0.15</v>
      </c>
    </row>
    <row r="35" spans="1:7" ht="9.9499999999999993" customHeight="1">
      <c r="A35" s="7"/>
      <c r="B35" s="7"/>
      <c r="C35" s="113" t="s">
        <v>238</v>
      </c>
      <c r="D35" s="114"/>
      <c r="E35" s="7"/>
      <c r="F35" s="7"/>
      <c r="G35" s="7"/>
    </row>
    <row r="36" spans="1:7" ht="20.100000000000001" customHeight="1">
      <c r="A36" s="115" t="s">
        <v>620</v>
      </c>
      <c r="B36" s="116"/>
      <c r="C36" s="116"/>
      <c r="D36" s="116"/>
      <c r="E36" s="116"/>
      <c r="F36" s="116"/>
      <c r="G36" s="116"/>
    </row>
    <row r="37" spans="1:7" ht="15" customHeight="1">
      <c r="A37" s="107" t="s">
        <v>374</v>
      </c>
      <c r="B37" s="108"/>
      <c r="C37" s="8" t="s">
        <v>241</v>
      </c>
      <c r="D37" s="8" t="s">
        <v>242</v>
      </c>
      <c r="E37" s="8" t="s">
        <v>243</v>
      </c>
      <c r="F37" s="8" t="s">
        <v>244</v>
      </c>
      <c r="G37" s="8" t="s">
        <v>245</v>
      </c>
    </row>
    <row r="38" spans="1:7" ht="15" customHeight="1">
      <c r="A38" s="10" t="s">
        <v>588</v>
      </c>
      <c r="B38" s="11" t="s">
        <v>589</v>
      </c>
      <c r="C38" s="10" t="s">
        <v>248</v>
      </c>
      <c r="D38" s="10" t="s">
        <v>262</v>
      </c>
      <c r="E38" s="12">
        <v>1</v>
      </c>
      <c r="F38" s="13">
        <v>0.99</v>
      </c>
      <c r="G38" s="13">
        <v>0.99</v>
      </c>
    </row>
    <row r="39" spans="1:7" ht="15" customHeight="1">
      <c r="A39" s="10" t="s">
        <v>590</v>
      </c>
      <c r="B39" s="11" t="s">
        <v>591</v>
      </c>
      <c r="C39" s="10" t="s">
        <v>248</v>
      </c>
      <c r="D39" s="10" t="s">
        <v>262</v>
      </c>
      <c r="E39" s="12">
        <v>1</v>
      </c>
      <c r="F39" s="13">
        <v>2.5099999999999998</v>
      </c>
      <c r="G39" s="13">
        <v>2.5099999999999998</v>
      </c>
    </row>
    <row r="40" spans="1:7" ht="15" customHeight="1">
      <c r="A40" s="10" t="s">
        <v>592</v>
      </c>
      <c r="B40" s="11" t="s">
        <v>593</v>
      </c>
      <c r="C40" s="10" t="s">
        <v>248</v>
      </c>
      <c r="D40" s="10" t="s">
        <v>262</v>
      </c>
      <c r="E40" s="12">
        <v>1</v>
      </c>
      <c r="F40" s="13">
        <v>0.34</v>
      </c>
      <c r="G40" s="13">
        <v>0.34</v>
      </c>
    </row>
    <row r="41" spans="1:7" ht="15" customHeight="1">
      <c r="A41" s="10" t="s">
        <v>594</v>
      </c>
      <c r="B41" s="11" t="s">
        <v>595</v>
      </c>
      <c r="C41" s="10" t="s">
        <v>248</v>
      </c>
      <c r="D41" s="10" t="s">
        <v>262</v>
      </c>
      <c r="E41" s="12">
        <v>1</v>
      </c>
      <c r="F41" s="13">
        <v>0.04</v>
      </c>
      <c r="G41" s="13">
        <v>0.04</v>
      </c>
    </row>
    <row r="42" spans="1:7" ht="15" customHeight="1">
      <c r="A42" s="7"/>
      <c r="B42" s="7"/>
      <c r="C42" s="7"/>
      <c r="D42" s="7"/>
      <c r="E42" s="109" t="s">
        <v>379</v>
      </c>
      <c r="F42" s="110"/>
      <c r="G42" s="14">
        <v>3.88</v>
      </c>
    </row>
    <row r="43" spans="1:7" ht="15" customHeight="1">
      <c r="A43" s="107" t="s">
        <v>275</v>
      </c>
      <c r="B43" s="108"/>
      <c r="C43" s="8" t="s">
        <v>241</v>
      </c>
      <c r="D43" s="8" t="s">
        <v>242</v>
      </c>
      <c r="E43" s="8" t="s">
        <v>243</v>
      </c>
      <c r="F43" s="8" t="s">
        <v>244</v>
      </c>
      <c r="G43" s="8" t="s">
        <v>245</v>
      </c>
    </row>
    <row r="44" spans="1:7" ht="15" customHeight="1">
      <c r="A44" s="10" t="s">
        <v>621</v>
      </c>
      <c r="B44" s="11" t="s">
        <v>622</v>
      </c>
      <c r="C44" s="10" t="s">
        <v>248</v>
      </c>
      <c r="D44" s="10" t="s">
        <v>262</v>
      </c>
      <c r="E44" s="12">
        <v>1</v>
      </c>
      <c r="F44" s="13">
        <v>5.5785</v>
      </c>
      <c r="G44" s="13">
        <v>5.58</v>
      </c>
    </row>
    <row r="45" spans="1:7" ht="15" customHeight="1">
      <c r="A45" s="7"/>
      <c r="B45" s="7"/>
      <c r="C45" s="7"/>
      <c r="D45" s="7"/>
      <c r="E45" s="109" t="s">
        <v>279</v>
      </c>
      <c r="F45" s="110"/>
      <c r="G45" s="14">
        <v>5.58</v>
      </c>
    </row>
    <row r="46" spans="1:7" ht="15" customHeight="1">
      <c r="A46" s="107" t="s">
        <v>240</v>
      </c>
      <c r="B46" s="108"/>
      <c r="C46" s="8" t="s">
        <v>241</v>
      </c>
      <c r="D46" s="8" t="s">
        <v>242</v>
      </c>
      <c r="E46" s="8" t="s">
        <v>243</v>
      </c>
      <c r="F46" s="8" t="s">
        <v>244</v>
      </c>
      <c r="G46" s="8" t="s">
        <v>245</v>
      </c>
    </row>
    <row r="47" spans="1:7" ht="20.100000000000001" customHeight="1">
      <c r="A47" s="10" t="s">
        <v>623</v>
      </c>
      <c r="B47" s="11" t="s">
        <v>624</v>
      </c>
      <c r="C47" s="10" t="s">
        <v>248</v>
      </c>
      <c r="D47" s="10" t="s">
        <v>262</v>
      </c>
      <c r="E47" s="12">
        <v>1</v>
      </c>
      <c r="F47" s="13">
        <v>0.34</v>
      </c>
      <c r="G47" s="13">
        <v>0.34</v>
      </c>
    </row>
    <row r="48" spans="1:7" ht="20.100000000000001" customHeight="1">
      <c r="A48" s="10" t="s">
        <v>625</v>
      </c>
      <c r="B48" s="11" t="s">
        <v>626</v>
      </c>
      <c r="C48" s="10" t="s">
        <v>248</v>
      </c>
      <c r="D48" s="10" t="s">
        <v>262</v>
      </c>
      <c r="E48" s="12">
        <v>1</v>
      </c>
      <c r="F48" s="13">
        <v>1.02</v>
      </c>
      <c r="G48" s="13">
        <v>1.02</v>
      </c>
    </row>
    <row r="49" spans="1:7" ht="15" customHeight="1">
      <c r="A49" s="7"/>
      <c r="B49" s="7"/>
      <c r="C49" s="7"/>
      <c r="D49" s="7"/>
      <c r="E49" s="109" t="s">
        <v>258</v>
      </c>
      <c r="F49" s="110"/>
      <c r="G49" s="14">
        <v>1.36</v>
      </c>
    </row>
    <row r="50" spans="1:7" ht="15" customHeight="1">
      <c r="A50" s="107" t="s">
        <v>259</v>
      </c>
      <c r="B50" s="108"/>
      <c r="C50" s="8" t="s">
        <v>241</v>
      </c>
      <c r="D50" s="8" t="s">
        <v>242</v>
      </c>
      <c r="E50" s="8" t="s">
        <v>243</v>
      </c>
      <c r="F50" s="8" t="s">
        <v>244</v>
      </c>
      <c r="G50" s="8" t="s">
        <v>245</v>
      </c>
    </row>
    <row r="51" spans="1:7" ht="20.100000000000001" customHeight="1">
      <c r="A51" s="10" t="s">
        <v>627</v>
      </c>
      <c r="B51" s="11" t="s">
        <v>628</v>
      </c>
      <c r="C51" s="10" t="s">
        <v>248</v>
      </c>
      <c r="D51" s="10" t="s">
        <v>262</v>
      </c>
      <c r="E51" s="12">
        <v>1</v>
      </c>
      <c r="F51" s="13">
        <v>0.1</v>
      </c>
      <c r="G51" s="13">
        <v>0.1</v>
      </c>
    </row>
    <row r="52" spans="1:7" ht="15" customHeight="1">
      <c r="A52" s="7"/>
      <c r="B52" s="7"/>
      <c r="C52" s="7"/>
      <c r="D52" s="7"/>
      <c r="E52" s="109" t="s">
        <v>268</v>
      </c>
      <c r="F52" s="110"/>
      <c r="G52" s="14">
        <v>0.1</v>
      </c>
    </row>
    <row r="53" spans="1:7" ht="15" customHeight="1">
      <c r="A53" s="7"/>
      <c r="B53" s="7"/>
      <c r="C53" s="7"/>
      <c r="D53" s="7"/>
      <c r="E53" s="111" t="s">
        <v>269</v>
      </c>
      <c r="F53" s="112"/>
      <c r="G53" s="3">
        <v>10.92</v>
      </c>
    </row>
    <row r="54" spans="1:7" ht="15" customHeight="1">
      <c r="A54" s="7"/>
      <c r="B54" s="7"/>
      <c r="C54" s="7"/>
      <c r="D54" s="7"/>
      <c r="E54" s="111" t="s">
        <v>270</v>
      </c>
      <c r="F54" s="112"/>
      <c r="G54" s="3">
        <v>4.74</v>
      </c>
    </row>
    <row r="55" spans="1:7" ht="15" customHeight="1">
      <c r="A55" s="7"/>
      <c r="B55" s="7"/>
      <c r="C55" s="7"/>
      <c r="D55" s="7"/>
      <c r="E55" s="111" t="s">
        <v>271</v>
      </c>
      <c r="F55" s="112"/>
      <c r="G55" s="3">
        <v>15.66</v>
      </c>
    </row>
    <row r="56" spans="1:7" ht="15" customHeight="1">
      <c r="A56" s="7"/>
      <c r="B56" s="7"/>
      <c r="C56" s="7"/>
      <c r="D56" s="7"/>
      <c r="E56" s="111" t="s">
        <v>272</v>
      </c>
      <c r="F56" s="112"/>
      <c r="G56" s="3">
        <v>4.2282000000000002</v>
      </c>
    </row>
    <row r="57" spans="1:7" ht="15" customHeight="1">
      <c r="A57" s="7"/>
      <c r="B57" s="7"/>
      <c r="C57" s="7"/>
      <c r="D57" s="7"/>
      <c r="E57" s="111" t="s">
        <v>273</v>
      </c>
      <c r="F57" s="112"/>
      <c r="G57" s="3">
        <v>19.89</v>
      </c>
    </row>
    <row r="58" spans="1:7" ht="9.9499999999999993" customHeight="1">
      <c r="A58" s="7"/>
      <c r="B58" s="7"/>
      <c r="C58" s="113" t="s">
        <v>238</v>
      </c>
      <c r="D58" s="114"/>
      <c r="E58" s="7"/>
      <c r="F58" s="7"/>
      <c r="G58" s="7"/>
    </row>
    <row r="59" spans="1:7" ht="20.100000000000001" customHeight="1">
      <c r="A59" s="115" t="s">
        <v>629</v>
      </c>
      <c r="B59" s="116"/>
      <c r="C59" s="116"/>
      <c r="D59" s="116"/>
      <c r="E59" s="116"/>
      <c r="F59" s="116"/>
      <c r="G59" s="116"/>
    </row>
    <row r="60" spans="1:7" ht="15" customHeight="1">
      <c r="A60" s="107" t="s">
        <v>275</v>
      </c>
      <c r="B60" s="108"/>
      <c r="C60" s="8" t="s">
        <v>241</v>
      </c>
      <c r="D60" s="8" t="s">
        <v>242</v>
      </c>
      <c r="E60" s="8" t="s">
        <v>243</v>
      </c>
      <c r="F60" s="8" t="s">
        <v>244</v>
      </c>
      <c r="G60" s="8" t="s">
        <v>245</v>
      </c>
    </row>
    <row r="61" spans="1:7" ht="15" customHeight="1">
      <c r="A61" s="10" t="s">
        <v>621</v>
      </c>
      <c r="B61" s="11" t="s">
        <v>622</v>
      </c>
      <c r="C61" s="10" t="s">
        <v>248</v>
      </c>
      <c r="D61" s="10" t="s">
        <v>262</v>
      </c>
      <c r="E61" s="12">
        <v>1.7100000000000001E-2</v>
      </c>
      <c r="F61" s="13">
        <v>5.5785</v>
      </c>
      <c r="G61" s="13">
        <v>0.1</v>
      </c>
    </row>
    <row r="62" spans="1:7" ht="15" customHeight="1">
      <c r="A62" s="7"/>
      <c r="B62" s="7"/>
      <c r="C62" s="7"/>
      <c r="D62" s="7"/>
      <c r="E62" s="109" t="s">
        <v>279</v>
      </c>
      <c r="F62" s="110"/>
      <c r="G62" s="14">
        <v>0.1</v>
      </c>
    </row>
    <row r="63" spans="1:7" ht="15" customHeight="1">
      <c r="A63" s="7"/>
      <c r="B63" s="7"/>
      <c r="C63" s="7"/>
      <c r="D63" s="7"/>
      <c r="E63" s="111" t="s">
        <v>269</v>
      </c>
      <c r="F63" s="112"/>
      <c r="G63" s="3">
        <v>0.1</v>
      </c>
    </row>
    <row r="64" spans="1:7" ht="15" customHeight="1">
      <c r="A64" s="7"/>
      <c r="B64" s="7"/>
      <c r="C64" s="7"/>
      <c r="D64" s="7"/>
      <c r="E64" s="111" t="s">
        <v>270</v>
      </c>
      <c r="F64" s="112"/>
      <c r="G64" s="3">
        <v>7.0000000000000007E-2</v>
      </c>
    </row>
    <row r="65" spans="1:7" ht="15" customHeight="1">
      <c r="A65" s="7"/>
      <c r="B65" s="7"/>
      <c r="C65" s="7"/>
      <c r="D65" s="7"/>
      <c r="E65" s="111" t="s">
        <v>271</v>
      </c>
      <c r="F65" s="112"/>
      <c r="G65" s="3">
        <v>0.17</v>
      </c>
    </row>
    <row r="66" spans="1:7" ht="15" customHeight="1">
      <c r="A66" s="7"/>
      <c r="B66" s="7"/>
      <c r="C66" s="7"/>
      <c r="D66" s="7"/>
      <c r="E66" s="111" t="s">
        <v>272</v>
      </c>
      <c r="F66" s="112"/>
      <c r="G66" s="3">
        <v>4.5900000000000003E-2</v>
      </c>
    </row>
    <row r="67" spans="1:7" ht="15" customHeight="1">
      <c r="A67" s="7"/>
      <c r="B67" s="7"/>
      <c r="C67" s="7"/>
      <c r="D67" s="7"/>
      <c r="E67" s="111" t="s">
        <v>273</v>
      </c>
      <c r="F67" s="112"/>
      <c r="G67" s="3">
        <v>0.22</v>
      </c>
    </row>
    <row r="68" spans="1:7" ht="9.9499999999999993" customHeight="1">
      <c r="A68" s="7"/>
      <c r="B68" s="7"/>
      <c r="C68" s="113" t="s">
        <v>238</v>
      </c>
      <c r="D68" s="114"/>
      <c r="E68" s="7"/>
      <c r="F68" s="7"/>
      <c r="G68" s="7"/>
    </row>
    <row r="69" spans="1:7" ht="20.100000000000001" customHeight="1">
      <c r="A69" s="115" t="s">
        <v>630</v>
      </c>
      <c r="B69" s="116"/>
      <c r="C69" s="116"/>
      <c r="D69" s="116"/>
      <c r="E69" s="116"/>
      <c r="F69" s="116"/>
      <c r="G69" s="116"/>
    </row>
    <row r="70" spans="1:7" ht="15" customHeight="1">
      <c r="A70" s="107" t="s">
        <v>240</v>
      </c>
      <c r="B70" s="108"/>
      <c r="C70" s="8" t="s">
        <v>241</v>
      </c>
      <c r="D70" s="8" t="s">
        <v>242</v>
      </c>
      <c r="E70" s="8" t="s">
        <v>243</v>
      </c>
      <c r="F70" s="8" t="s">
        <v>244</v>
      </c>
      <c r="G70" s="8" t="s">
        <v>245</v>
      </c>
    </row>
    <row r="71" spans="1:7" ht="20.100000000000001" customHeight="1">
      <c r="A71" s="10" t="s">
        <v>631</v>
      </c>
      <c r="B71" s="11" t="s">
        <v>632</v>
      </c>
      <c r="C71" s="10" t="s">
        <v>248</v>
      </c>
      <c r="D71" s="10" t="s">
        <v>267</v>
      </c>
      <c r="E71" s="12">
        <v>0.82699999999999996</v>
      </c>
      <c r="F71" s="13">
        <v>60</v>
      </c>
      <c r="G71" s="13">
        <v>49.62</v>
      </c>
    </row>
    <row r="72" spans="1:7" ht="15" customHeight="1">
      <c r="A72" s="10" t="s">
        <v>633</v>
      </c>
      <c r="B72" s="11" t="s">
        <v>634</v>
      </c>
      <c r="C72" s="10" t="s">
        <v>248</v>
      </c>
      <c r="D72" s="10" t="s">
        <v>257</v>
      </c>
      <c r="E72" s="12">
        <v>212.02</v>
      </c>
      <c r="F72" s="13">
        <v>0.57999999999999996</v>
      </c>
      <c r="G72" s="13">
        <v>122.97</v>
      </c>
    </row>
    <row r="73" spans="1:7" ht="20.100000000000001" customHeight="1">
      <c r="A73" s="10" t="s">
        <v>635</v>
      </c>
      <c r="B73" s="11" t="s">
        <v>636</v>
      </c>
      <c r="C73" s="10" t="s">
        <v>248</v>
      </c>
      <c r="D73" s="10" t="s">
        <v>267</v>
      </c>
      <c r="E73" s="12">
        <v>0.57799999999999996</v>
      </c>
      <c r="F73" s="13">
        <v>51</v>
      </c>
      <c r="G73" s="13">
        <v>29.48</v>
      </c>
    </row>
    <row r="74" spans="1:7" ht="15" customHeight="1">
      <c r="A74" s="7"/>
      <c r="B74" s="7"/>
      <c r="C74" s="7"/>
      <c r="D74" s="7"/>
      <c r="E74" s="109" t="s">
        <v>258</v>
      </c>
      <c r="F74" s="110"/>
      <c r="G74" s="14">
        <v>202.07</v>
      </c>
    </row>
    <row r="75" spans="1:7" ht="15" customHeight="1">
      <c r="A75" s="107" t="s">
        <v>259</v>
      </c>
      <c r="B75" s="108"/>
      <c r="C75" s="8" t="s">
        <v>241</v>
      </c>
      <c r="D75" s="8" t="s">
        <v>242</v>
      </c>
      <c r="E75" s="8" t="s">
        <v>243</v>
      </c>
      <c r="F75" s="8" t="s">
        <v>244</v>
      </c>
      <c r="G75" s="8" t="s">
        <v>245</v>
      </c>
    </row>
    <row r="76" spans="1:7" ht="15" customHeight="1">
      <c r="A76" s="10" t="s">
        <v>263</v>
      </c>
      <c r="B76" s="11" t="s">
        <v>264</v>
      </c>
      <c r="C76" s="10" t="s">
        <v>248</v>
      </c>
      <c r="D76" s="10" t="s">
        <v>262</v>
      </c>
      <c r="E76" s="12">
        <v>2.34</v>
      </c>
      <c r="F76" s="13">
        <v>10.92</v>
      </c>
      <c r="G76" s="13">
        <v>25.55</v>
      </c>
    </row>
    <row r="77" spans="1:7" ht="20.100000000000001" customHeight="1">
      <c r="A77" s="10" t="s">
        <v>637</v>
      </c>
      <c r="B77" s="11" t="s">
        <v>638</v>
      </c>
      <c r="C77" s="10" t="s">
        <v>248</v>
      </c>
      <c r="D77" s="10" t="s">
        <v>262</v>
      </c>
      <c r="E77" s="12">
        <v>1.48</v>
      </c>
      <c r="F77" s="13">
        <v>11.98</v>
      </c>
      <c r="G77" s="13">
        <v>17.73</v>
      </c>
    </row>
    <row r="78" spans="1:7" ht="27.95" customHeight="1">
      <c r="A78" s="10" t="s">
        <v>639</v>
      </c>
      <c r="B78" s="11" t="s">
        <v>640</v>
      </c>
      <c r="C78" s="10" t="s">
        <v>248</v>
      </c>
      <c r="D78" s="10" t="s">
        <v>284</v>
      </c>
      <c r="E78" s="12">
        <v>0.76</v>
      </c>
      <c r="F78" s="13">
        <v>1.53</v>
      </c>
      <c r="G78" s="13">
        <v>1.1599999999999999</v>
      </c>
    </row>
    <row r="79" spans="1:7" ht="27.95" customHeight="1">
      <c r="A79" s="10" t="s">
        <v>641</v>
      </c>
      <c r="B79" s="11" t="s">
        <v>642</v>
      </c>
      <c r="C79" s="10" t="s">
        <v>248</v>
      </c>
      <c r="D79" s="10" t="s">
        <v>643</v>
      </c>
      <c r="E79" s="12">
        <v>0.72</v>
      </c>
      <c r="F79" s="13">
        <v>0.27</v>
      </c>
      <c r="G79" s="13">
        <v>0.19</v>
      </c>
    </row>
    <row r="80" spans="1:7" ht="15" customHeight="1">
      <c r="A80" s="7"/>
      <c r="B80" s="7"/>
      <c r="C80" s="7"/>
      <c r="D80" s="7"/>
      <c r="E80" s="109" t="s">
        <v>268</v>
      </c>
      <c r="F80" s="110"/>
      <c r="G80" s="14">
        <v>44.63</v>
      </c>
    </row>
    <row r="81" spans="1:7" ht="15" customHeight="1">
      <c r="A81" s="7"/>
      <c r="B81" s="7"/>
      <c r="C81" s="7"/>
      <c r="D81" s="7"/>
      <c r="E81" s="111" t="s">
        <v>269</v>
      </c>
      <c r="F81" s="112"/>
      <c r="G81" s="3">
        <v>246.7</v>
      </c>
    </row>
    <row r="82" spans="1:7" ht="15" customHeight="1">
      <c r="A82" s="7"/>
      <c r="B82" s="7"/>
      <c r="C82" s="7"/>
      <c r="D82" s="7"/>
      <c r="E82" s="111" t="s">
        <v>270</v>
      </c>
      <c r="F82" s="112"/>
      <c r="G82" s="3">
        <v>20.25</v>
      </c>
    </row>
    <row r="83" spans="1:7" ht="15" customHeight="1">
      <c r="A83" s="7"/>
      <c r="B83" s="7"/>
      <c r="C83" s="7"/>
      <c r="D83" s="7"/>
      <c r="E83" s="111" t="s">
        <v>271</v>
      </c>
      <c r="F83" s="112"/>
      <c r="G83" s="3">
        <v>266.95</v>
      </c>
    </row>
    <row r="84" spans="1:7" ht="15" customHeight="1">
      <c r="A84" s="7"/>
      <c r="B84" s="7"/>
      <c r="C84" s="7"/>
      <c r="D84" s="7"/>
      <c r="E84" s="111" t="s">
        <v>272</v>
      </c>
      <c r="F84" s="112"/>
      <c r="G84" s="3">
        <v>72.076499999999996</v>
      </c>
    </row>
    <row r="85" spans="1:7" ht="15" customHeight="1">
      <c r="A85" s="7"/>
      <c r="B85" s="7"/>
      <c r="C85" s="7"/>
      <c r="D85" s="7"/>
      <c r="E85" s="111" t="s">
        <v>273</v>
      </c>
      <c r="F85" s="112"/>
      <c r="G85" s="3">
        <v>339.03</v>
      </c>
    </row>
    <row r="86" spans="1:7" ht="9.9499999999999993" customHeight="1">
      <c r="A86" s="7"/>
      <c r="B86" s="7"/>
      <c r="C86" s="113" t="s">
        <v>238</v>
      </c>
      <c r="D86" s="114"/>
      <c r="E86" s="7"/>
      <c r="F86" s="7"/>
      <c r="G86" s="7"/>
    </row>
    <row r="87" spans="1:7" ht="20.100000000000001" customHeight="1">
      <c r="A87" s="115" t="s">
        <v>644</v>
      </c>
      <c r="B87" s="116"/>
      <c r="C87" s="116"/>
      <c r="D87" s="116"/>
      <c r="E87" s="116"/>
      <c r="F87" s="116"/>
      <c r="G87" s="116"/>
    </row>
    <row r="88" spans="1:7" ht="15" customHeight="1">
      <c r="A88" s="107" t="s">
        <v>374</v>
      </c>
      <c r="B88" s="108"/>
      <c r="C88" s="8" t="s">
        <v>241</v>
      </c>
      <c r="D88" s="8" t="s">
        <v>242</v>
      </c>
      <c r="E88" s="8" t="s">
        <v>243</v>
      </c>
      <c r="F88" s="8" t="s">
        <v>244</v>
      </c>
      <c r="G88" s="8" t="s">
        <v>245</v>
      </c>
    </row>
    <row r="89" spans="1:7" ht="15" customHeight="1">
      <c r="A89" s="10" t="s">
        <v>588</v>
      </c>
      <c r="B89" s="11" t="s">
        <v>589</v>
      </c>
      <c r="C89" s="10" t="s">
        <v>248</v>
      </c>
      <c r="D89" s="10" t="s">
        <v>262</v>
      </c>
      <c r="E89" s="12">
        <v>1</v>
      </c>
      <c r="F89" s="13">
        <v>0.99</v>
      </c>
      <c r="G89" s="13">
        <v>0.99</v>
      </c>
    </row>
    <row r="90" spans="1:7" ht="15" customHeight="1">
      <c r="A90" s="10" t="s">
        <v>590</v>
      </c>
      <c r="B90" s="11" t="s">
        <v>591</v>
      </c>
      <c r="C90" s="10" t="s">
        <v>248</v>
      </c>
      <c r="D90" s="10" t="s">
        <v>262</v>
      </c>
      <c r="E90" s="12">
        <v>1</v>
      </c>
      <c r="F90" s="13">
        <v>2.5099999999999998</v>
      </c>
      <c r="G90" s="13">
        <v>2.5099999999999998</v>
      </c>
    </row>
    <row r="91" spans="1:7" ht="15" customHeight="1">
      <c r="A91" s="10" t="s">
        <v>592</v>
      </c>
      <c r="B91" s="11" t="s">
        <v>593</v>
      </c>
      <c r="C91" s="10" t="s">
        <v>248</v>
      </c>
      <c r="D91" s="10" t="s">
        <v>262</v>
      </c>
      <c r="E91" s="12">
        <v>1</v>
      </c>
      <c r="F91" s="13">
        <v>0.34</v>
      </c>
      <c r="G91" s="13">
        <v>0.34</v>
      </c>
    </row>
    <row r="92" spans="1:7" ht="15" customHeight="1">
      <c r="A92" s="10" t="s">
        <v>594</v>
      </c>
      <c r="B92" s="11" t="s">
        <v>595</v>
      </c>
      <c r="C92" s="10" t="s">
        <v>248</v>
      </c>
      <c r="D92" s="10" t="s">
        <v>262</v>
      </c>
      <c r="E92" s="12">
        <v>1</v>
      </c>
      <c r="F92" s="13">
        <v>0.04</v>
      </c>
      <c r="G92" s="13">
        <v>0.04</v>
      </c>
    </row>
    <row r="93" spans="1:7" ht="15" customHeight="1">
      <c r="A93" s="7"/>
      <c r="B93" s="7"/>
      <c r="C93" s="7"/>
      <c r="D93" s="7"/>
      <c r="E93" s="109" t="s">
        <v>379</v>
      </c>
      <c r="F93" s="110"/>
      <c r="G93" s="14">
        <v>3.88</v>
      </c>
    </row>
    <row r="94" spans="1:7" ht="15" customHeight="1">
      <c r="A94" s="107" t="s">
        <v>275</v>
      </c>
      <c r="B94" s="108"/>
      <c r="C94" s="8" t="s">
        <v>241</v>
      </c>
      <c r="D94" s="8" t="s">
        <v>242</v>
      </c>
      <c r="E94" s="8" t="s">
        <v>243</v>
      </c>
      <c r="F94" s="8" t="s">
        <v>244</v>
      </c>
      <c r="G94" s="8" t="s">
        <v>245</v>
      </c>
    </row>
    <row r="95" spans="1:7" ht="15" customHeight="1">
      <c r="A95" s="10" t="s">
        <v>645</v>
      </c>
      <c r="B95" s="11" t="s">
        <v>646</v>
      </c>
      <c r="C95" s="10" t="s">
        <v>248</v>
      </c>
      <c r="D95" s="10" t="s">
        <v>262</v>
      </c>
      <c r="E95" s="12">
        <v>1</v>
      </c>
      <c r="F95" s="13">
        <v>7.3853999999999997</v>
      </c>
      <c r="G95" s="13">
        <v>7.39</v>
      </c>
    </row>
    <row r="96" spans="1:7" ht="15" customHeight="1">
      <c r="A96" s="7"/>
      <c r="B96" s="7"/>
      <c r="C96" s="7"/>
      <c r="D96" s="7"/>
      <c r="E96" s="109" t="s">
        <v>279</v>
      </c>
      <c r="F96" s="110"/>
      <c r="G96" s="14">
        <v>7.39</v>
      </c>
    </row>
    <row r="97" spans="1:7" ht="15" customHeight="1">
      <c r="A97" s="107" t="s">
        <v>240</v>
      </c>
      <c r="B97" s="108"/>
      <c r="C97" s="8" t="s">
        <v>241</v>
      </c>
      <c r="D97" s="8" t="s">
        <v>242</v>
      </c>
      <c r="E97" s="8" t="s">
        <v>243</v>
      </c>
      <c r="F97" s="8" t="s">
        <v>244</v>
      </c>
      <c r="G97" s="8" t="s">
        <v>245</v>
      </c>
    </row>
    <row r="98" spans="1:7" ht="20.100000000000001" customHeight="1">
      <c r="A98" s="10" t="s">
        <v>647</v>
      </c>
      <c r="B98" s="11" t="s">
        <v>648</v>
      </c>
      <c r="C98" s="10" t="s">
        <v>248</v>
      </c>
      <c r="D98" s="10" t="s">
        <v>262</v>
      </c>
      <c r="E98" s="12">
        <v>1</v>
      </c>
      <c r="F98" s="13">
        <v>0.01</v>
      </c>
      <c r="G98" s="13">
        <v>0.01</v>
      </c>
    </row>
    <row r="99" spans="1:7" ht="20.100000000000001" customHeight="1">
      <c r="A99" s="10" t="s">
        <v>649</v>
      </c>
      <c r="B99" s="11" t="s">
        <v>650</v>
      </c>
      <c r="C99" s="10" t="s">
        <v>248</v>
      </c>
      <c r="D99" s="10" t="s">
        <v>262</v>
      </c>
      <c r="E99" s="12">
        <v>1</v>
      </c>
      <c r="F99" s="13">
        <v>0.65</v>
      </c>
      <c r="G99" s="13">
        <v>0.65</v>
      </c>
    </row>
    <row r="100" spans="1:7" ht="15" customHeight="1">
      <c r="A100" s="7"/>
      <c r="B100" s="7"/>
      <c r="C100" s="7"/>
      <c r="D100" s="7"/>
      <c r="E100" s="109" t="s">
        <v>258</v>
      </c>
      <c r="F100" s="110"/>
      <c r="G100" s="14">
        <v>0.66</v>
      </c>
    </row>
    <row r="101" spans="1:7" ht="15" customHeight="1">
      <c r="A101" s="107" t="s">
        <v>259</v>
      </c>
      <c r="B101" s="108"/>
      <c r="C101" s="8" t="s">
        <v>241</v>
      </c>
      <c r="D101" s="8" t="s">
        <v>242</v>
      </c>
      <c r="E101" s="8" t="s">
        <v>243</v>
      </c>
      <c r="F101" s="8" t="s">
        <v>244</v>
      </c>
      <c r="G101" s="8" t="s">
        <v>245</v>
      </c>
    </row>
    <row r="102" spans="1:7" ht="27.95" customHeight="1">
      <c r="A102" s="10" t="s">
        <v>651</v>
      </c>
      <c r="B102" s="11" t="s">
        <v>652</v>
      </c>
      <c r="C102" s="10" t="s">
        <v>248</v>
      </c>
      <c r="D102" s="10" t="s">
        <v>262</v>
      </c>
      <c r="E102" s="12">
        <v>1</v>
      </c>
      <c r="F102" s="13">
        <v>0.05</v>
      </c>
      <c r="G102" s="13">
        <v>0.05</v>
      </c>
    </row>
    <row r="103" spans="1:7" ht="15" customHeight="1">
      <c r="A103" s="7"/>
      <c r="B103" s="7"/>
      <c r="C103" s="7"/>
      <c r="D103" s="7"/>
      <c r="E103" s="109" t="s">
        <v>268</v>
      </c>
      <c r="F103" s="110"/>
      <c r="G103" s="14">
        <v>0.05</v>
      </c>
    </row>
    <row r="104" spans="1:7" ht="15" customHeight="1">
      <c r="A104" s="7"/>
      <c r="B104" s="7"/>
      <c r="C104" s="7"/>
      <c r="D104" s="7"/>
      <c r="E104" s="111" t="s">
        <v>269</v>
      </c>
      <c r="F104" s="112"/>
      <c r="G104" s="3">
        <v>11.98</v>
      </c>
    </row>
    <row r="105" spans="1:7" ht="15" customHeight="1">
      <c r="A105" s="7"/>
      <c r="B105" s="7"/>
      <c r="C105" s="7"/>
      <c r="D105" s="7"/>
      <c r="E105" s="111" t="s">
        <v>270</v>
      </c>
      <c r="F105" s="112"/>
      <c r="G105" s="3">
        <v>6.22</v>
      </c>
    </row>
    <row r="106" spans="1:7" ht="15" customHeight="1">
      <c r="A106" s="7"/>
      <c r="B106" s="7"/>
      <c r="C106" s="7"/>
      <c r="D106" s="7"/>
      <c r="E106" s="111" t="s">
        <v>271</v>
      </c>
      <c r="F106" s="112"/>
      <c r="G106" s="3">
        <v>18.2</v>
      </c>
    </row>
    <row r="107" spans="1:7" ht="15" customHeight="1">
      <c r="A107" s="7"/>
      <c r="B107" s="7"/>
      <c r="C107" s="7"/>
      <c r="D107" s="7"/>
      <c r="E107" s="111" t="s">
        <v>272</v>
      </c>
      <c r="F107" s="112"/>
      <c r="G107" s="3">
        <v>4.9139999999999997</v>
      </c>
    </row>
    <row r="108" spans="1:7" ht="15" customHeight="1">
      <c r="A108" s="7"/>
      <c r="B108" s="7"/>
      <c r="C108" s="7"/>
      <c r="D108" s="7"/>
      <c r="E108" s="111" t="s">
        <v>273</v>
      </c>
      <c r="F108" s="112"/>
      <c r="G108" s="3">
        <v>23.11</v>
      </c>
    </row>
    <row r="109" spans="1:7" ht="9.9499999999999993" customHeight="1">
      <c r="A109" s="7"/>
      <c r="B109" s="7"/>
      <c r="C109" s="113" t="s">
        <v>238</v>
      </c>
      <c r="D109" s="114"/>
      <c r="E109" s="7"/>
      <c r="F109" s="7"/>
      <c r="G109" s="7"/>
    </row>
    <row r="110" spans="1:7" ht="20.100000000000001" customHeight="1">
      <c r="A110" s="115" t="s">
        <v>653</v>
      </c>
      <c r="B110" s="116"/>
      <c r="C110" s="116"/>
      <c r="D110" s="116"/>
      <c r="E110" s="116"/>
      <c r="F110" s="116"/>
      <c r="G110" s="116"/>
    </row>
    <row r="111" spans="1:7" ht="15" customHeight="1">
      <c r="A111" s="107" t="s">
        <v>275</v>
      </c>
      <c r="B111" s="108"/>
      <c r="C111" s="8" t="s">
        <v>241</v>
      </c>
      <c r="D111" s="8" t="s">
        <v>242</v>
      </c>
      <c r="E111" s="8" t="s">
        <v>243</v>
      </c>
      <c r="F111" s="8" t="s">
        <v>244</v>
      </c>
      <c r="G111" s="8" t="s">
        <v>245</v>
      </c>
    </row>
    <row r="112" spans="1:7" ht="15" customHeight="1">
      <c r="A112" s="10" t="s">
        <v>645</v>
      </c>
      <c r="B112" s="11" t="s">
        <v>646</v>
      </c>
      <c r="C112" s="10" t="s">
        <v>248</v>
      </c>
      <c r="D112" s="10" t="s">
        <v>262</v>
      </c>
      <c r="E112" s="12">
        <v>6.7000000000000002E-3</v>
      </c>
      <c r="F112" s="13">
        <v>7.3853999999999997</v>
      </c>
      <c r="G112" s="13">
        <v>0.05</v>
      </c>
    </row>
    <row r="113" spans="1:7" ht="15" customHeight="1">
      <c r="A113" s="7"/>
      <c r="B113" s="7"/>
      <c r="C113" s="7"/>
      <c r="D113" s="7"/>
      <c r="E113" s="109" t="s">
        <v>279</v>
      </c>
      <c r="F113" s="110"/>
      <c r="G113" s="14">
        <v>0.05</v>
      </c>
    </row>
    <row r="114" spans="1:7" ht="15" customHeight="1">
      <c r="A114" s="7"/>
      <c r="B114" s="7"/>
      <c r="C114" s="7"/>
      <c r="D114" s="7"/>
      <c r="E114" s="111" t="s">
        <v>269</v>
      </c>
      <c r="F114" s="112"/>
      <c r="G114" s="3">
        <v>0.05</v>
      </c>
    </row>
    <row r="115" spans="1:7" ht="15" customHeight="1">
      <c r="A115" s="7"/>
      <c r="B115" s="7"/>
      <c r="C115" s="7"/>
      <c r="D115" s="7"/>
      <c r="E115" s="111" t="s">
        <v>270</v>
      </c>
      <c r="F115" s="112"/>
      <c r="G115" s="3">
        <v>0.04</v>
      </c>
    </row>
    <row r="116" spans="1:7" ht="15" customHeight="1">
      <c r="A116" s="7"/>
      <c r="B116" s="7"/>
      <c r="C116" s="7"/>
      <c r="D116" s="7"/>
      <c r="E116" s="111" t="s">
        <v>271</v>
      </c>
      <c r="F116" s="112"/>
      <c r="G116" s="3">
        <v>0.09</v>
      </c>
    </row>
    <row r="117" spans="1:7" ht="15" customHeight="1">
      <c r="A117" s="7"/>
      <c r="B117" s="7"/>
      <c r="C117" s="7"/>
      <c r="D117" s="7"/>
      <c r="E117" s="111" t="s">
        <v>272</v>
      </c>
      <c r="F117" s="112"/>
      <c r="G117" s="3">
        <v>2.4299999999999999E-2</v>
      </c>
    </row>
    <row r="118" spans="1:7" ht="15" customHeight="1">
      <c r="A118" s="7"/>
      <c r="B118" s="7"/>
      <c r="C118" s="7"/>
      <c r="D118" s="7"/>
      <c r="E118" s="111" t="s">
        <v>273</v>
      </c>
      <c r="F118" s="112"/>
      <c r="G118" s="3">
        <v>0.11</v>
      </c>
    </row>
    <row r="119" spans="1:7" ht="9.9499999999999993" customHeight="1">
      <c r="A119" s="7"/>
      <c r="B119" s="7"/>
      <c r="C119" s="113" t="s">
        <v>238</v>
      </c>
      <c r="D119" s="114"/>
      <c r="E119" s="7"/>
      <c r="F119" s="7"/>
      <c r="G119" s="7"/>
    </row>
    <row r="120" spans="1:7" ht="20.100000000000001" customHeight="1">
      <c r="A120" s="115" t="s">
        <v>654</v>
      </c>
      <c r="B120" s="116"/>
      <c r="C120" s="116"/>
      <c r="D120" s="116"/>
      <c r="E120" s="116"/>
      <c r="F120" s="116"/>
      <c r="G120" s="116"/>
    </row>
    <row r="121" spans="1:7" ht="15" customHeight="1">
      <c r="A121" s="107" t="s">
        <v>259</v>
      </c>
      <c r="B121" s="108"/>
      <c r="C121" s="8" t="s">
        <v>241</v>
      </c>
      <c r="D121" s="8" t="s">
        <v>242</v>
      </c>
      <c r="E121" s="8" t="s">
        <v>243</v>
      </c>
      <c r="F121" s="8" t="s">
        <v>244</v>
      </c>
      <c r="G121" s="8" t="s">
        <v>245</v>
      </c>
    </row>
    <row r="122" spans="1:7" ht="27.95" customHeight="1">
      <c r="A122" s="10" t="s">
        <v>655</v>
      </c>
      <c r="B122" s="11" t="s">
        <v>656</v>
      </c>
      <c r="C122" s="10" t="s">
        <v>248</v>
      </c>
      <c r="D122" s="10" t="s">
        <v>262</v>
      </c>
      <c r="E122" s="12">
        <v>1</v>
      </c>
      <c r="F122" s="13">
        <v>0.22</v>
      </c>
      <c r="G122" s="13">
        <v>0.22</v>
      </c>
    </row>
    <row r="123" spans="1:7" ht="27.95" customHeight="1">
      <c r="A123" s="10" t="s">
        <v>657</v>
      </c>
      <c r="B123" s="11" t="s">
        <v>658</v>
      </c>
      <c r="C123" s="10" t="s">
        <v>248</v>
      </c>
      <c r="D123" s="10" t="s">
        <v>262</v>
      </c>
      <c r="E123" s="12">
        <v>1</v>
      </c>
      <c r="F123" s="13">
        <v>0.05</v>
      </c>
      <c r="G123" s="13">
        <v>0.05</v>
      </c>
    </row>
    <row r="124" spans="1:7" ht="27.95" customHeight="1">
      <c r="A124" s="10" t="s">
        <v>659</v>
      </c>
      <c r="B124" s="11" t="s">
        <v>660</v>
      </c>
      <c r="C124" s="10" t="s">
        <v>248</v>
      </c>
      <c r="D124" s="10" t="s">
        <v>262</v>
      </c>
      <c r="E124" s="12">
        <v>1</v>
      </c>
      <c r="F124" s="13">
        <v>0.2</v>
      </c>
      <c r="G124" s="13">
        <v>0.2</v>
      </c>
    </row>
    <row r="125" spans="1:7" ht="27.95" customHeight="1">
      <c r="A125" s="10" t="s">
        <v>661</v>
      </c>
      <c r="B125" s="11" t="s">
        <v>662</v>
      </c>
      <c r="C125" s="10" t="s">
        <v>248</v>
      </c>
      <c r="D125" s="10" t="s">
        <v>262</v>
      </c>
      <c r="E125" s="12">
        <v>1</v>
      </c>
      <c r="F125" s="13">
        <v>1.06</v>
      </c>
      <c r="G125" s="13">
        <v>1.06</v>
      </c>
    </row>
    <row r="126" spans="1:7" ht="15" customHeight="1">
      <c r="A126" s="7"/>
      <c r="B126" s="7"/>
      <c r="C126" s="7"/>
      <c r="D126" s="7"/>
      <c r="E126" s="109" t="s">
        <v>268</v>
      </c>
      <c r="F126" s="110"/>
      <c r="G126" s="14">
        <v>1.53</v>
      </c>
    </row>
    <row r="127" spans="1:7" ht="15" customHeight="1">
      <c r="A127" s="7"/>
      <c r="B127" s="7"/>
      <c r="C127" s="7"/>
      <c r="D127" s="7"/>
      <c r="E127" s="111" t="s">
        <v>269</v>
      </c>
      <c r="F127" s="112"/>
      <c r="G127" s="3">
        <v>1.51</v>
      </c>
    </row>
    <row r="128" spans="1:7" ht="15" customHeight="1">
      <c r="A128" s="7"/>
      <c r="B128" s="7"/>
      <c r="C128" s="7"/>
      <c r="D128" s="7"/>
      <c r="E128" s="111" t="s">
        <v>345</v>
      </c>
      <c r="F128" s="112"/>
      <c r="G128" s="3">
        <v>0</v>
      </c>
    </row>
    <row r="129" spans="1:7" ht="15" customHeight="1">
      <c r="A129" s="7"/>
      <c r="B129" s="7"/>
      <c r="C129" s="7"/>
      <c r="D129" s="7"/>
      <c r="E129" s="111" t="s">
        <v>271</v>
      </c>
      <c r="F129" s="112"/>
      <c r="G129" s="3">
        <v>1.51</v>
      </c>
    </row>
    <row r="130" spans="1:7" ht="15" customHeight="1">
      <c r="A130" s="7"/>
      <c r="B130" s="7"/>
      <c r="C130" s="7"/>
      <c r="D130" s="7"/>
      <c r="E130" s="111" t="s">
        <v>272</v>
      </c>
      <c r="F130" s="112"/>
      <c r="G130" s="3">
        <v>0.40770000000000001</v>
      </c>
    </row>
    <row r="131" spans="1:7" ht="15" customHeight="1">
      <c r="A131" s="7"/>
      <c r="B131" s="7"/>
      <c r="C131" s="7"/>
      <c r="D131" s="7"/>
      <c r="E131" s="111" t="s">
        <v>273</v>
      </c>
      <c r="F131" s="112"/>
      <c r="G131" s="3">
        <v>1.92</v>
      </c>
    </row>
    <row r="132" spans="1:7" ht="9.9499999999999993" customHeight="1">
      <c r="A132" s="7"/>
      <c r="B132" s="7"/>
      <c r="C132" s="113" t="s">
        <v>238</v>
      </c>
      <c r="D132" s="114"/>
      <c r="E132" s="7"/>
      <c r="F132" s="7"/>
      <c r="G132" s="7"/>
    </row>
    <row r="133" spans="1:7" ht="20.100000000000001" customHeight="1">
      <c r="A133" s="115" t="s">
        <v>663</v>
      </c>
      <c r="B133" s="116"/>
      <c r="C133" s="116"/>
      <c r="D133" s="116"/>
      <c r="E133" s="116"/>
      <c r="F133" s="116"/>
      <c r="G133" s="116"/>
    </row>
    <row r="134" spans="1:7" ht="15" customHeight="1">
      <c r="A134" s="107" t="s">
        <v>319</v>
      </c>
      <c r="B134" s="108"/>
      <c r="C134" s="8" t="s">
        <v>241</v>
      </c>
      <c r="D134" s="8" t="s">
        <v>242</v>
      </c>
      <c r="E134" s="8" t="s">
        <v>243</v>
      </c>
      <c r="F134" s="8" t="s">
        <v>244</v>
      </c>
      <c r="G134" s="8" t="s">
        <v>245</v>
      </c>
    </row>
    <row r="135" spans="1:7" ht="27.95" customHeight="1">
      <c r="A135" s="10" t="s">
        <v>664</v>
      </c>
      <c r="B135" s="11" t="s">
        <v>665</v>
      </c>
      <c r="C135" s="10" t="s">
        <v>248</v>
      </c>
      <c r="D135" s="10" t="s">
        <v>356</v>
      </c>
      <c r="E135" s="12">
        <v>6.3999999999999997E-5</v>
      </c>
      <c r="F135" s="13">
        <v>3377.04</v>
      </c>
      <c r="G135" s="13">
        <v>0.22</v>
      </c>
    </row>
    <row r="136" spans="1:7" ht="15" customHeight="1">
      <c r="A136" s="7"/>
      <c r="B136" s="7"/>
      <c r="C136" s="7"/>
      <c r="D136" s="7"/>
      <c r="E136" s="109" t="s">
        <v>325</v>
      </c>
      <c r="F136" s="110"/>
      <c r="G136" s="14">
        <v>0.22</v>
      </c>
    </row>
    <row r="137" spans="1:7" ht="15" customHeight="1">
      <c r="A137" s="7"/>
      <c r="B137" s="7"/>
      <c r="C137" s="7"/>
      <c r="D137" s="7"/>
      <c r="E137" s="111" t="s">
        <v>269</v>
      </c>
      <c r="F137" s="112"/>
      <c r="G137" s="3">
        <v>0.21</v>
      </c>
    </row>
    <row r="138" spans="1:7" ht="15" customHeight="1">
      <c r="A138" s="7"/>
      <c r="B138" s="7"/>
      <c r="C138" s="7"/>
      <c r="D138" s="7"/>
      <c r="E138" s="111" t="s">
        <v>345</v>
      </c>
      <c r="F138" s="112"/>
      <c r="G138" s="3">
        <v>0</v>
      </c>
    </row>
    <row r="139" spans="1:7" ht="15" customHeight="1">
      <c r="A139" s="7"/>
      <c r="B139" s="7"/>
      <c r="C139" s="7"/>
      <c r="D139" s="7"/>
      <c r="E139" s="111" t="s">
        <v>271</v>
      </c>
      <c r="F139" s="112"/>
      <c r="G139" s="3">
        <v>0.21</v>
      </c>
    </row>
    <row r="140" spans="1:7" ht="15" customHeight="1">
      <c r="A140" s="7"/>
      <c r="B140" s="7"/>
      <c r="C140" s="7"/>
      <c r="D140" s="7"/>
      <c r="E140" s="111" t="s">
        <v>272</v>
      </c>
      <c r="F140" s="112"/>
      <c r="G140" s="3">
        <v>5.67E-2</v>
      </c>
    </row>
    <row r="141" spans="1:7" ht="15" customHeight="1">
      <c r="A141" s="7"/>
      <c r="B141" s="7"/>
      <c r="C141" s="7"/>
      <c r="D141" s="7"/>
      <c r="E141" s="111" t="s">
        <v>273</v>
      </c>
      <c r="F141" s="112"/>
      <c r="G141" s="3">
        <v>0.27</v>
      </c>
    </row>
    <row r="142" spans="1:7" ht="9.9499999999999993" customHeight="1">
      <c r="A142" s="7"/>
      <c r="B142" s="7"/>
      <c r="C142" s="113" t="s">
        <v>238</v>
      </c>
      <c r="D142" s="114"/>
      <c r="E142" s="7"/>
      <c r="F142" s="7"/>
      <c r="G142" s="7"/>
    </row>
    <row r="143" spans="1:7" ht="20.100000000000001" customHeight="1">
      <c r="A143" s="115" t="s">
        <v>666</v>
      </c>
      <c r="B143" s="116"/>
      <c r="C143" s="116"/>
      <c r="D143" s="116"/>
      <c r="E143" s="116"/>
      <c r="F143" s="116"/>
      <c r="G143" s="116"/>
    </row>
    <row r="144" spans="1:7" ht="15" customHeight="1">
      <c r="A144" s="107" t="s">
        <v>319</v>
      </c>
      <c r="B144" s="108"/>
      <c r="C144" s="8" t="s">
        <v>241</v>
      </c>
      <c r="D144" s="8" t="s">
        <v>242</v>
      </c>
      <c r="E144" s="8" t="s">
        <v>243</v>
      </c>
      <c r="F144" s="8" t="s">
        <v>244</v>
      </c>
      <c r="G144" s="8" t="s">
        <v>245</v>
      </c>
    </row>
    <row r="145" spans="1:7" ht="27.95" customHeight="1">
      <c r="A145" s="10" t="s">
        <v>664</v>
      </c>
      <c r="B145" s="11" t="s">
        <v>665</v>
      </c>
      <c r="C145" s="10" t="s">
        <v>248</v>
      </c>
      <c r="D145" s="10" t="s">
        <v>356</v>
      </c>
      <c r="E145" s="12">
        <v>1.4399999999999999E-5</v>
      </c>
      <c r="F145" s="13">
        <v>3377.04</v>
      </c>
      <c r="G145" s="13">
        <v>0.05</v>
      </c>
    </row>
    <row r="146" spans="1:7" ht="15" customHeight="1">
      <c r="A146" s="7"/>
      <c r="B146" s="7"/>
      <c r="C146" s="7"/>
      <c r="D146" s="7"/>
      <c r="E146" s="109" t="s">
        <v>325</v>
      </c>
      <c r="F146" s="110"/>
      <c r="G146" s="14">
        <v>0.05</v>
      </c>
    </row>
    <row r="147" spans="1:7" ht="15" customHeight="1">
      <c r="A147" s="7"/>
      <c r="B147" s="7"/>
      <c r="C147" s="7"/>
      <c r="D147" s="7"/>
      <c r="E147" s="111" t="s">
        <v>269</v>
      </c>
      <c r="F147" s="112"/>
      <c r="G147" s="3">
        <v>0.04</v>
      </c>
    </row>
    <row r="148" spans="1:7" ht="15" customHeight="1">
      <c r="A148" s="7"/>
      <c r="B148" s="7"/>
      <c r="C148" s="7"/>
      <c r="D148" s="7"/>
      <c r="E148" s="111" t="s">
        <v>345</v>
      </c>
      <c r="F148" s="112"/>
      <c r="G148" s="3">
        <v>0</v>
      </c>
    </row>
    <row r="149" spans="1:7" ht="15" customHeight="1">
      <c r="A149" s="7"/>
      <c r="B149" s="7"/>
      <c r="C149" s="7"/>
      <c r="D149" s="7"/>
      <c r="E149" s="111" t="s">
        <v>271</v>
      </c>
      <c r="F149" s="112"/>
      <c r="G149" s="3">
        <v>0.04</v>
      </c>
    </row>
    <row r="150" spans="1:7" ht="15" customHeight="1">
      <c r="A150" s="7"/>
      <c r="B150" s="7"/>
      <c r="C150" s="7"/>
      <c r="D150" s="7"/>
      <c r="E150" s="111" t="s">
        <v>272</v>
      </c>
      <c r="F150" s="112"/>
      <c r="G150" s="3">
        <v>1.0800000000000001E-2</v>
      </c>
    </row>
    <row r="151" spans="1:7" ht="15" customHeight="1">
      <c r="A151" s="7"/>
      <c r="B151" s="7"/>
      <c r="C151" s="7"/>
      <c r="D151" s="7"/>
      <c r="E151" s="111" t="s">
        <v>273</v>
      </c>
      <c r="F151" s="112"/>
      <c r="G151" s="3">
        <v>0.05</v>
      </c>
    </row>
    <row r="152" spans="1:7" ht="9.9499999999999993" customHeight="1">
      <c r="A152" s="7"/>
      <c r="B152" s="7"/>
      <c r="C152" s="113" t="s">
        <v>238</v>
      </c>
      <c r="D152" s="114"/>
      <c r="E152" s="7"/>
      <c r="F152" s="7"/>
      <c r="G152" s="7"/>
    </row>
    <row r="153" spans="1:7" ht="20.100000000000001" customHeight="1">
      <c r="A153" s="115" t="s">
        <v>667</v>
      </c>
      <c r="B153" s="116"/>
      <c r="C153" s="116"/>
      <c r="D153" s="116"/>
      <c r="E153" s="116"/>
      <c r="F153" s="116"/>
      <c r="G153" s="116"/>
    </row>
    <row r="154" spans="1:7" ht="15" customHeight="1">
      <c r="A154" s="107" t="s">
        <v>319</v>
      </c>
      <c r="B154" s="108"/>
      <c r="C154" s="8" t="s">
        <v>241</v>
      </c>
      <c r="D154" s="8" t="s">
        <v>242</v>
      </c>
      <c r="E154" s="8" t="s">
        <v>243</v>
      </c>
      <c r="F154" s="8" t="s">
        <v>244</v>
      </c>
      <c r="G154" s="8" t="s">
        <v>245</v>
      </c>
    </row>
    <row r="155" spans="1:7" ht="27.95" customHeight="1">
      <c r="A155" s="10" t="s">
        <v>664</v>
      </c>
      <c r="B155" s="11" t="s">
        <v>665</v>
      </c>
      <c r="C155" s="10" t="s">
        <v>248</v>
      </c>
      <c r="D155" s="10" t="s">
        <v>356</v>
      </c>
      <c r="E155" s="12">
        <v>6.0000000000000002E-5</v>
      </c>
      <c r="F155" s="13">
        <v>3377.04</v>
      </c>
      <c r="G155" s="13">
        <v>0.2</v>
      </c>
    </row>
    <row r="156" spans="1:7" ht="15" customHeight="1">
      <c r="A156" s="7"/>
      <c r="B156" s="7"/>
      <c r="C156" s="7"/>
      <c r="D156" s="7"/>
      <c r="E156" s="109" t="s">
        <v>325</v>
      </c>
      <c r="F156" s="110"/>
      <c r="G156" s="14">
        <v>0.2</v>
      </c>
    </row>
    <row r="157" spans="1:7" ht="15" customHeight="1">
      <c r="A157" s="7"/>
      <c r="B157" s="7"/>
      <c r="C157" s="7"/>
      <c r="D157" s="7"/>
      <c r="E157" s="111" t="s">
        <v>269</v>
      </c>
      <c r="F157" s="112"/>
      <c r="G157" s="3">
        <v>0.2</v>
      </c>
    </row>
    <row r="158" spans="1:7" ht="15" customHeight="1">
      <c r="A158" s="7"/>
      <c r="B158" s="7"/>
      <c r="C158" s="7"/>
      <c r="D158" s="7"/>
      <c r="E158" s="111" t="s">
        <v>345</v>
      </c>
      <c r="F158" s="112"/>
      <c r="G158" s="3">
        <v>0</v>
      </c>
    </row>
    <row r="159" spans="1:7" ht="15" customHeight="1">
      <c r="A159" s="7"/>
      <c r="B159" s="7"/>
      <c r="C159" s="7"/>
      <c r="D159" s="7"/>
      <c r="E159" s="111" t="s">
        <v>271</v>
      </c>
      <c r="F159" s="112"/>
      <c r="G159" s="3">
        <v>0.2</v>
      </c>
    </row>
    <row r="160" spans="1:7" ht="15" customHeight="1">
      <c r="A160" s="7"/>
      <c r="B160" s="7"/>
      <c r="C160" s="7"/>
      <c r="D160" s="7"/>
      <c r="E160" s="111" t="s">
        <v>272</v>
      </c>
      <c r="F160" s="112"/>
      <c r="G160" s="3">
        <v>5.3999999999999999E-2</v>
      </c>
    </row>
    <row r="161" spans="1:7" ht="15" customHeight="1">
      <c r="A161" s="7"/>
      <c r="B161" s="7"/>
      <c r="C161" s="7"/>
      <c r="D161" s="7"/>
      <c r="E161" s="111" t="s">
        <v>273</v>
      </c>
      <c r="F161" s="112"/>
      <c r="G161" s="3">
        <v>0.25</v>
      </c>
    </row>
    <row r="162" spans="1:7" ht="9.9499999999999993" customHeight="1">
      <c r="A162" s="7"/>
      <c r="B162" s="7"/>
      <c r="C162" s="113" t="s">
        <v>238</v>
      </c>
      <c r="D162" s="114"/>
      <c r="E162" s="7"/>
      <c r="F162" s="7"/>
      <c r="G162" s="7"/>
    </row>
    <row r="163" spans="1:7" ht="20.100000000000001" customHeight="1">
      <c r="A163" s="115" t="s">
        <v>668</v>
      </c>
      <c r="B163" s="116"/>
      <c r="C163" s="116"/>
      <c r="D163" s="116"/>
      <c r="E163" s="116"/>
      <c r="F163" s="116"/>
      <c r="G163" s="116"/>
    </row>
    <row r="164" spans="1:7" ht="15" customHeight="1">
      <c r="A164" s="107" t="s">
        <v>240</v>
      </c>
      <c r="B164" s="108"/>
      <c r="C164" s="8" t="s">
        <v>241</v>
      </c>
      <c r="D164" s="8" t="s">
        <v>242</v>
      </c>
      <c r="E164" s="8" t="s">
        <v>243</v>
      </c>
      <c r="F164" s="8" t="s">
        <v>244</v>
      </c>
      <c r="G164" s="8" t="s">
        <v>245</v>
      </c>
    </row>
    <row r="165" spans="1:7" ht="15" customHeight="1">
      <c r="A165" s="10" t="s">
        <v>669</v>
      </c>
      <c r="B165" s="11" t="s">
        <v>670</v>
      </c>
      <c r="C165" s="10" t="s">
        <v>248</v>
      </c>
      <c r="D165" s="10" t="s">
        <v>671</v>
      </c>
      <c r="E165" s="12">
        <v>1.25</v>
      </c>
      <c r="F165" s="13">
        <v>0.85</v>
      </c>
      <c r="G165" s="13">
        <v>1.06</v>
      </c>
    </row>
    <row r="166" spans="1:7" ht="15" customHeight="1">
      <c r="A166" s="7"/>
      <c r="B166" s="7"/>
      <c r="C166" s="7"/>
      <c r="D166" s="7"/>
      <c r="E166" s="109" t="s">
        <v>258</v>
      </c>
      <c r="F166" s="110"/>
      <c r="G166" s="14">
        <v>1.06</v>
      </c>
    </row>
    <row r="167" spans="1:7" ht="15" customHeight="1">
      <c r="A167" s="7"/>
      <c r="B167" s="7"/>
      <c r="C167" s="7"/>
      <c r="D167" s="7"/>
      <c r="E167" s="111" t="s">
        <v>269</v>
      </c>
      <c r="F167" s="112"/>
      <c r="G167" s="3">
        <v>1.06</v>
      </c>
    </row>
    <row r="168" spans="1:7" ht="15" customHeight="1">
      <c r="A168" s="7"/>
      <c r="B168" s="7"/>
      <c r="C168" s="7"/>
      <c r="D168" s="7"/>
      <c r="E168" s="111" t="s">
        <v>345</v>
      </c>
      <c r="F168" s="112"/>
      <c r="G168" s="3">
        <v>0</v>
      </c>
    </row>
    <row r="169" spans="1:7" ht="15" customHeight="1">
      <c r="A169" s="7"/>
      <c r="B169" s="7"/>
      <c r="C169" s="7"/>
      <c r="D169" s="7"/>
      <c r="E169" s="111" t="s">
        <v>271</v>
      </c>
      <c r="F169" s="112"/>
      <c r="G169" s="3">
        <v>1.06</v>
      </c>
    </row>
    <row r="170" spans="1:7" ht="15" customHeight="1">
      <c r="A170" s="7"/>
      <c r="B170" s="7"/>
      <c r="C170" s="7"/>
      <c r="D170" s="7"/>
      <c r="E170" s="111" t="s">
        <v>272</v>
      </c>
      <c r="F170" s="112"/>
      <c r="G170" s="3">
        <v>0.28620000000000001</v>
      </c>
    </row>
    <row r="171" spans="1:7" ht="15" customHeight="1">
      <c r="A171" s="7"/>
      <c r="B171" s="7"/>
      <c r="C171" s="7"/>
      <c r="D171" s="7"/>
      <c r="E171" s="111" t="s">
        <v>273</v>
      </c>
      <c r="F171" s="112"/>
      <c r="G171" s="3">
        <v>1.35</v>
      </c>
    </row>
    <row r="172" spans="1:7" ht="9.9499999999999993" customHeight="1">
      <c r="A172" s="7"/>
      <c r="B172" s="7"/>
      <c r="C172" s="113" t="s">
        <v>238</v>
      </c>
      <c r="D172" s="114"/>
      <c r="E172" s="7"/>
      <c r="F172" s="7"/>
      <c r="G172" s="7"/>
    </row>
    <row r="173" spans="1:7" ht="20.100000000000001" customHeight="1">
      <c r="A173" s="115" t="s">
        <v>672</v>
      </c>
      <c r="B173" s="116"/>
      <c r="C173" s="116"/>
      <c r="D173" s="116"/>
      <c r="E173" s="116"/>
      <c r="F173" s="116"/>
      <c r="G173" s="116"/>
    </row>
    <row r="174" spans="1:7" ht="15" customHeight="1">
      <c r="A174" s="107" t="s">
        <v>259</v>
      </c>
      <c r="B174" s="108"/>
      <c r="C174" s="8" t="s">
        <v>241</v>
      </c>
      <c r="D174" s="8" t="s">
        <v>242</v>
      </c>
      <c r="E174" s="8" t="s">
        <v>243</v>
      </c>
      <c r="F174" s="8" t="s">
        <v>244</v>
      </c>
      <c r="G174" s="8" t="s">
        <v>245</v>
      </c>
    </row>
    <row r="175" spans="1:7" ht="27.95" customHeight="1">
      <c r="A175" s="10" t="s">
        <v>655</v>
      </c>
      <c r="B175" s="11" t="s">
        <v>656</v>
      </c>
      <c r="C175" s="10" t="s">
        <v>248</v>
      </c>
      <c r="D175" s="10" t="s">
        <v>262</v>
      </c>
      <c r="E175" s="12">
        <v>1</v>
      </c>
      <c r="F175" s="13">
        <v>0.22</v>
      </c>
      <c r="G175" s="13">
        <v>0.22</v>
      </c>
    </row>
    <row r="176" spans="1:7" ht="27.95" customHeight="1">
      <c r="A176" s="10" t="s">
        <v>657</v>
      </c>
      <c r="B176" s="11" t="s">
        <v>658</v>
      </c>
      <c r="C176" s="10" t="s">
        <v>248</v>
      </c>
      <c r="D176" s="10" t="s">
        <v>262</v>
      </c>
      <c r="E176" s="12">
        <v>1</v>
      </c>
      <c r="F176" s="13">
        <v>0.05</v>
      </c>
      <c r="G176" s="13">
        <v>0.05</v>
      </c>
    </row>
    <row r="177" spans="1:7" ht="15" customHeight="1">
      <c r="A177" s="7"/>
      <c r="B177" s="7"/>
      <c r="C177" s="7"/>
      <c r="D177" s="7"/>
      <c r="E177" s="109" t="s">
        <v>268</v>
      </c>
      <c r="F177" s="110"/>
      <c r="G177" s="14">
        <v>0.27</v>
      </c>
    </row>
    <row r="178" spans="1:7" ht="15" customHeight="1">
      <c r="A178" s="7"/>
      <c r="B178" s="7"/>
      <c r="C178" s="7"/>
      <c r="D178" s="7"/>
      <c r="E178" s="111" t="s">
        <v>269</v>
      </c>
      <c r="F178" s="112"/>
      <c r="G178" s="3">
        <v>0.25</v>
      </c>
    </row>
    <row r="179" spans="1:7" ht="15" customHeight="1">
      <c r="A179" s="7"/>
      <c r="B179" s="7"/>
      <c r="C179" s="7"/>
      <c r="D179" s="7"/>
      <c r="E179" s="111" t="s">
        <v>345</v>
      </c>
      <c r="F179" s="112"/>
      <c r="G179" s="3">
        <v>0</v>
      </c>
    </row>
    <row r="180" spans="1:7" ht="15" customHeight="1">
      <c r="A180" s="7"/>
      <c r="B180" s="7"/>
      <c r="C180" s="7"/>
      <c r="D180" s="7"/>
      <c r="E180" s="111" t="s">
        <v>271</v>
      </c>
      <c r="F180" s="112"/>
      <c r="G180" s="3">
        <v>0.25</v>
      </c>
    </row>
    <row r="181" spans="1:7" ht="15" customHeight="1">
      <c r="A181" s="7"/>
      <c r="B181" s="7"/>
      <c r="C181" s="7"/>
      <c r="D181" s="7"/>
      <c r="E181" s="111" t="s">
        <v>272</v>
      </c>
      <c r="F181" s="112"/>
      <c r="G181" s="3">
        <v>6.7500000000000004E-2</v>
      </c>
    </row>
    <row r="182" spans="1:7" ht="15" customHeight="1">
      <c r="A182" s="7"/>
      <c r="B182" s="7"/>
      <c r="C182" s="7"/>
      <c r="D182" s="7"/>
      <c r="E182" s="111" t="s">
        <v>273</v>
      </c>
      <c r="F182" s="112"/>
      <c r="G182" s="3">
        <v>0.32</v>
      </c>
    </row>
    <row r="183" spans="1:7" ht="9.9499999999999993" customHeight="1">
      <c r="A183" s="7"/>
      <c r="B183" s="7"/>
      <c r="C183" s="113" t="s">
        <v>238</v>
      </c>
      <c r="D183" s="114"/>
      <c r="E183" s="7"/>
      <c r="F183" s="7"/>
      <c r="G183" s="7"/>
    </row>
    <row r="184" spans="1:7" ht="20.100000000000001" customHeight="1">
      <c r="A184" s="115" t="s">
        <v>673</v>
      </c>
      <c r="B184" s="116"/>
      <c r="C184" s="116"/>
      <c r="D184" s="116"/>
      <c r="E184" s="116"/>
      <c r="F184" s="116"/>
      <c r="G184" s="116"/>
    </row>
    <row r="185" spans="1:7" ht="15" customHeight="1">
      <c r="A185" s="107" t="s">
        <v>259</v>
      </c>
      <c r="B185" s="108"/>
      <c r="C185" s="8" t="s">
        <v>241</v>
      </c>
      <c r="D185" s="8" t="s">
        <v>242</v>
      </c>
      <c r="E185" s="8" t="s">
        <v>243</v>
      </c>
      <c r="F185" s="8" t="s">
        <v>244</v>
      </c>
      <c r="G185" s="8" t="s">
        <v>245</v>
      </c>
    </row>
    <row r="186" spans="1:7" ht="27.95" customHeight="1">
      <c r="A186" s="10" t="s">
        <v>674</v>
      </c>
      <c r="B186" s="11" t="s">
        <v>675</v>
      </c>
      <c r="C186" s="10" t="s">
        <v>248</v>
      </c>
      <c r="D186" s="10" t="s">
        <v>262</v>
      </c>
      <c r="E186" s="12">
        <v>1</v>
      </c>
      <c r="F186" s="13">
        <v>70.489999999999995</v>
      </c>
      <c r="G186" s="13">
        <v>70.489999999999995</v>
      </c>
    </row>
    <row r="187" spans="1:7" ht="27.95" customHeight="1">
      <c r="A187" s="10" t="s">
        <v>676</v>
      </c>
      <c r="B187" s="11" t="s">
        <v>677</v>
      </c>
      <c r="C187" s="10" t="s">
        <v>248</v>
      </c>
      <c r="D187" s="10" t="s">
        <v>262</v>
      </c>
      <c r="E187" s="12">
        <v>1</v>
      </c>
      <c r="F187" s="13">
        <v>38.92</v>
      </c>
      <c r="G187" s="13">
        <v>38.92</v>
      </c>
    </row>
    <row r="188" spans="1:7" ht="15" customHeight="1">
      <c r="A188" s="10" t="s">
        <v>678</v>
      </c>
      <c r="B188" s="11" t="s">
        <v>679</v>
      </c>
      <c r="C188" s="10" t="s">
        <v>248</v>
      </c>
      <c r="D188" s="10" t="s">
        <v>262</v>
      </c>
      <c r="E188" s="12">
        <v>1</v>
      </c>
      <c r="F188" s="13">
        <v>15.4</v>
      </c>
      <c r="G188" s="13">
        <v>15.4</v>
      </c>
    </row>
    <row r="189" spans="1:7" ht="27.95" customHeight="1">
      <c r="A189" s="10" t="s">
        <v>680</v>
      </c>
      <c r="B189" s="11" t="s">
        <v>681</v>
      </c>
      <c r="C189" s="10" t="s">
        <v>248</v>
      </c>
      <c r="D189" s="10" t="s">
        <v>262</v>
      </c>
      <c r="E189" s="12">
        <v>1</v>
      </c>
      <c r="F189" s="13">
        <v>21.77</v>
      </c>
      <c r="G189" s="13">
        <v>21.77</v>
      </c>
    </row>
    <row r="190" spans="1:7" ht="27.95" customHeight="1">
      <c r="A190" s="10" t="s">
        <v>682</v>
      </c>
      <c r="B190" s="11" t="s">
        <v>683</v>
      </c>
      <c r="C190" s="10" t="s">
        <v>248</v>
      </c>
      <c r="D190" s="10" t="s">
        <v>262</v>
      </c>
      <c r="E190" s="12">
        <v>1</v>
      </c>
      <c r="F190" s="13">
        <v>9.31</v>
      </c>
      <c r="G190" s="13">
        <v>9.31</v>
      </c>
    </row>
    <row r="191" spans="1:7" ht="15" customHeight="1">
      <c r="A191" s="7"/>
      <c r="B191" s="7"/>
      <c r="C191" s="7"/>
      <c r="D191" s="7"/>
      <c r="E191" s="109" t="s">
        <v>268</v>
      </c>
      <c r="F191" s="110"/>
      <c r="G191" s="14">
        <v>155.88999999999999</v>
      </c>
    </row>
    <row r="192" spans="1:7" ht="15" customHeight="1">
      <c r="A192" s="7"/>
      <c r="B192" s="7"/>
      <c r="C192" s="7"/>
      <c r="D192" s="7"/>
      <c r="E192" s="111" t="s">
        <v>269</v>
      </c>
      <c r="F192" s="112"/>
      <c r="G192" s="3">
        <v>155.88999999999999</v>
      </c>
    </row>
    <row r="193" spans="1:7" ht="15" customHeight="1">
      <c r="A193" s="7"/>
      <c r="B193" s="7"/>
      <c r="C193" s="7"/>
      <c r="D193" s="7"/>
      <c r="E193" s="111" t="s">
        <v>270</v>
      </c>
      <c r="F193" s="112"/>
      <c r="G193" s="3">
        <v>9.09</v>
      </c>
    </row>
    <row r="194" spans="1:7" ht="15" customHeight="1">
      <c r="A194" s="7"/>
      <c r="B194" s="7"/>
      <c r="C194" s="7"/>
      <c r="D194" s="7"/>
      <c r="E194" s="111" t="s">
        <v>271</v>
      </c>
      <c r="F194" s="112"/>
      <c r="G194" s="3">
        <v>164.98</v>
      </c>
    </row>
    <row r="195" spans="1:7" ht="15" customHeight="1">
      <c r="A195" s="7"/>
      <c r="B195" s="7"/>
      <c r="C195" s="7"/>
      <c r="D195" s="7"/>
      <c r="E195" s="111" t="s">
        <v>272</v>
      </c>
      <c r="F195" s="112"/>
      <c r="G195" s="3">
        <v>44.544600000000003</v>
      </c>
    </row>
    <row r="196" spans="1:7" ht="15" customHeight="1">
      <c r="A196" s="7"/>
      <c r="B196" s="7"/>
      <c r="C196" s="7"/>
      <c r="D196" s="7"/>
      <c r="E196" s="111" t="s">
        <v>273</v>
      </c>
      <c r="F196" s="112"/>
      <c r="G196" s="3">
        <v>209.52</v>
      </c>
    </row>
    <row r="197" spans="1:7" ht="9.9499999999999993" customHeight="1">
      <c r="A197" s="7"/>
      <c r="B197" s="7"/>
      <c r="C197" s="113" t="s">
        <v>238</v>
      </c>
      <c r="D197" s="114"/>
      <c r="E197" s="7"/>
      <c r="F197" s="7"/>
      <c r="G197" s="7"/>
    </row>
    <row r="198" spans="1:7" ht="20.100000000000001" customHeight="1">
      <c r="A198" s="115" t="s">
        <v>684</v>
      </c>
      <c r="B198" s="116"/>
      <c r="C198" s="116"/>
      <c r="D198" s="116"/>
      <c r="E198" s="116"/>
      <c r="F198" s="116"/>
      <c r="G198" s="116"/>
    </row>
    <row r="199" spans="1:7" ht="15" customHeight="1">
      <c r="A199" s="107" t="s">
        <v>240</v>
      </c>
      <c r="B199" s="108"/>
      <c r="C199" s="8" t="s">
        <v>241</v>
      </c>
      <c r="D199" s="8" t="s">
        <v>242</v>
      </c>
      <c r="E199" s="8" t="s">
        <v>243</v>
      </c>
      <c r="F199" s="8" t="s">
        <v>244</v>
      </c>
      <c r="G199" s="8" t="s">
        <v>245</v>
      </c>
    </row>
    <row r="200" spans="1:7" ht="15" customHeight="1">
      <c r="A200" s="10" t="s">
        <v>685</v>
      </c>
      <c r="B200" s="11" t="s">
        <v>686</v>
      </c>
      <c r="C200" s="10" t="s">
        <v>248</v>
      </c>
      <c r="D200" s="10" t="s">
        <v>687</v>
      </c>
      <c r="E200" s="12">
        <v>20.14</v>
      </c>
      <c r="F200" s="13">
        <v>3.5</v>
      </c>
      <c r="G200" s="13">
        <v>70.489999999999995</v>
      </c>
    </row>
    <row r="201" spans="1:7" ht="15" customHeight="1">
      <c r="A201" s="7"/>
      <c r="B201" s="7"/>
      <c r="C201" s="7"/>
      <c r="D201" s="7"/>
      <c r="E201" s="109" t="s">
        <v>258</v>
      </c>
      <c r="F201" s="110"/>
      <c r="G201" s="14">
        <v>70.489999999999995</v>
      </c>
    </row>
    <row r="202" spans="1:7" ht="15" customHeight="1">
      <c r="A202" s="7"/>
      <c r="B202" s="7"/>
      <c r="C202" s="7"/>
      <c r="D202" s="7"/>
      <c r="E202" s="111" t="s">
        <v>269</v>
      </c>
      <c r="F202" s="112"/>
      <c r="G202" s="3">
        <v>70.489999999999995</v>
      </c>
    </row>
    <row r="203" spans="1:7" ht="15" customHeight="1">
      <c r="A203" s="7"/>
      <c r="B203" s="7"/>
      <c r="C203" s="7"/>
      <c r="D203" s="7"/>
      <c r="E203" s="111" t="s">
        <v>345</v>
      </c>
      <c r="F203" s="112"/>
      <c r="G203" s="3">
        <v>0</v>
      </c>
    </row>
    <row r="204" spans="1:7" ht="15" customHeight="1">
      <c r="A204" s="7"/>
      <c r="B204" s="7"/>
      <c r="C204" s="7"/>
      <c r="D204" s="7"/>
      <c r="E204" s="111" t="s">
        <v>271</v>
      </c>
      <c r="F204" s="112"/>
      <c r="G204" s="3">
        <v>70.489999999999995</v>
      </c>
    </row>
    <row r="205" spans="1:7" ht="15" customHeight="1">
      <c r="A205" s="7"/>
      <c r="B205" s="7"/>
      <c r="C205" s="7"/>
      <c r="D205" s="7"/>
      <c r="E205" s="111" t="s">
        <v>272</v>
      </c>
      <c r="F205" s="112"/>
      <c r="G205" s="3">
        <v>19.032299999999999</v>
      </c>
    </row>
    <row r="206" spans="1:7" ht="15" customHeight="1">
      <c r="A206" s="7"/>
      <c r="B206" s="7"/>
      <c r="C206" s="7"/>
      <c r="D206" s="7"/>
      <c r="E206" s="111" t="s">
        <v>273</v>
      </c>
      <c r="F206" s="112"/>
      <c r="G206" s="3">
        <v>89.52</v>
      </c>
    </row>
    <row r="207" spans="1:7" ht="9.9499999999999993" customHeight="1">
      <c r="A207" s="7"/>
      <c r="B207" s="7"/>
      <c r="C207" s="113" t="s">
        <v>238</v>
      </c>
      <c r="D207" s="114"/>
      <c r="E207" s="7"/>
      <c r="F207" s="7"/>
      <c r="G207" s="7"/>
    </row>
    <row r="208" spans="1:7" ht="20.100000000000001" customHeight="1">
      <c r="A208" s="115" t="s">
        <v>688</v>
      </c>
      <c r="B208" s="116"/>
      <c r="C208" s="116"/>
      <c r="D208" s="116"/>
      <c r="E208" s="116"/>
      <c r="F208" s="116"/>
      <c r="G208" s="116"/>
    </row>
    <row r="209" spans="1:7" ht="15" customHeight="1">
      <c r="A209" s="107" t="s">
        <v>319</v>
      </c>
      <c r="B209" s="108"/>
      <c r="C209" s="8" t="s">
        <v>241</v>
      </c>
      <c r="D209" s="8" t="s">
        <v>242</v>
      </c>
      <c r="E209" s="8" t="s">
        <v>243</v>
      </c>
      <c r="F209" s="8" t="s">
        <v>244</v>
      </c>
      <c r="G209" s="8" t="s">
        <v>245</v>
      </c>
    </row>
    <row r="210" spans="1:7" ht="27.95" customHeight="1">
      <c r="A210" s="10" t="s">
        <v>689</v>
      </c>
      <c r="B210" s="11" t="s">
        <v>690</v>
      </c>
      <c r="C210" s="10" t="s">
        <v>248</v>
      </c>
      <c r="D210" s="10" t="s">
        <v>356</v>
      </c>
      <c r="E210" s="12">
        <v>5.5600000000000003E-5</v>
      </c>
      <c r="F210" s="13">
        <v>700000</v>
      </c>
      <c r="G210" s="13">
        <v>38.92</v>
      </c>
    </row>
    <row r="211" spans="1:7" ht="15" customHeight="1">
      <c r="A211" s="7"/>
      <c r="B211" s="7"/>
      <c r="C211" s="7"/>
      <c r="D211" s="7"/>
      <c r="E211" s="109" t="s">
        <v>325</v>
      </c>
      <c r="F211" s="110"/>
      <c r="G211" s="14">
        <v>38.92</v>
      </c>
    </row>
    <row r="212" spans="1:7" ht="15" customHeight="1">
      <c r="A212" s="7"/>
      <c r="B212" s="7"/>
      <c r="C212" s="7"/>
      <c r="D212" s="7"/>
      <c r="E212" s="111" t="s">
        <v>269</v>
      </c>
      <c r="F212" s="112"/>
      <c r="G212" s="3">
        <v>38.92</v>
      </c>
    </row>
    <row r="213" spans="1:7" ht="15" customHeight="1">
      <c r="A213" s="7"/>
      <c r="B213" s="7"/>
      <c r="C213" s="7"/>
      <c r="D213" s="7"/>
      <c r="E213" s="111" t="s">
        <v>345</v>
      </c>
      <c r="F213" s="112"/>
      <c r="G213" s="3">
        <v>0</v>
      </c>
    </row>
    <row r="214" spans="1:7" ht="15" customHeight="1">
      <c r="A214" s="7"/>
      <c r="B214" s="7"/>
      <c r="C214" s="7"/>
      <c r="D214" s="7"/>
      <c r="E214" s="111" t="s">
        <v>271</v>
      </c>
      <c r="F214" s="112"/>
      <c r="G214" s="3">
        <v>38.92</v>
      </c>
    </row>
    <row r="215" spans="1:7" ht="15" customHeight="1">
      <c r="A215" s="7"/>
      <c r="B215" s="7"/>
      <c r="C215" s="7"/>
      <c r="D215" s="7"/>
      <c r="E215" s="111" t="s">
        <v>272</v>
      </c>
      <c r="F215" s="112"/>
      <c r="G215" s="3">
        <v>10.5084</v>
      </c>
    </row>
    <row r="216" spans="1:7" ht="15" customHeight="1">
      <c r="A216" s="7"/>
      <c r="B216" s="7"/>
      <c r="C216" s="7"/>
      <c r="D216" s="7"/>
      <c r="E216" s="111" t="s">
        <v>273</v>
      </c>
      <c r="F216" s="112"/>
      <c r="G216" s="3">
        <v>49.43</v>
      </c>
    </row>
    <row r="217" spans="1:7" ht="9.9499999999999993" customHeight="1">
      <c r="A217" s="7"/>
      <c r="B217" s="7"/>
      <c r="C217" s="113" t="s">
        <v>238</v>
      </c>
      <c r="D217" s="114"/>
      <c r="E217" s="7"/>
      <c r="F217" s="7"/>
      <c r="G217" s="7"/>
    </row>
    <row r="218" spans="1:7" ht="20.100000000000001" customHeight="1">
      <c r="A218" s="115" t="s">
        <v>691</v>
      </c>
      <c r="B218" s="116"/>
      <c r="C218" s="116"/>
      <c r="D218" s="116"/>
      <c r="E218" s="116"/>
      <c r="F218" s="116"/>
      <c r="G218" s="116"/>
    </row>
    <row r="219" spans="1:7" ht="15" customHeight="1">
      <c r="A219" s="107" t="s">
        <v>374</v>
      </c>
      <c r="B219" s="108"/>
      <c r="C219" s="8" t="s">
        <v>241</v>
      </c>
      <c r="D219" s="8" t="s">
        <v>242</v>
      </c>
      <c r="E219" s="8" t="s">
        <v>243</v>
      </c>
      <c r="F219" s="8" t="s">
        <v>244</v>
      </c>
      <c r="G219" s="8" t="s">
        <v>245</v>
      </c>
    </row>
    <row r="220" spans="1:7" ht="15" customHeight="1">
      <c r="A220" s="10" t="s">
        <v>588</v>
      </c>
      <c r="B220" s="11" t="s">
        <v>589</v>
      </c>
      <c r="C220" s="10" t="s">
        <v>248</v>
      </c>
      <c r="D220" s="10" t="s">
        <v>262</v>
      </c>
      <c r="E220" s="12">
        <v>1</v>
      </c>
      <c r="F220" s="13">
        <v>0.99</v>
      </c>
      <c r="G220" s="13">
        <v>0.99</v>
      </c>
    </row>
    <row r="221" spans="1:7" ht="15" customHeight="1">
      <c r="A221" s="10" t="s">
        <v>590</v>
      </c>
      <c r="B221" s="11" t="s">
        <v>591</v>
      </c>
      <c r="C221" s="10" t="s">
        <v>248</v>
      </c>
      <c r="D221" s="10" t="s">
        <v>262</v>
      </c>
      <c r="E221" s="12">
        <v>1</v>
      </c>
      <c r="F221" s="13">
        <v>2.5099999999999998</v>
      </c>
      <c r="G221" s="13">
        <v>2.5099999999999998</v>
      </c>
    </row>
    <row r="222" spans="1:7" ht="15" customHeight="1">
      <c r="A222" s="10" t="s">
        <v>592</v>
      </c>
      <c r="B222" s="11" t="s">
        <v>593</v>
      </c>
      <c r="C222" s="10" t="s">
        <v>248</v>
      </c>
      <c r="D222" s="10" t="s">
        <v>262</v>
      </c>
      <c r="E222" s="12">
        <v>1</v>
      </c>
      <c r="F222" s="13">
        <v>0.34</v>
      </c>
      <c r="G222" s="13">
        <v>0.34</v>
      </c>
    </row>
    <row r="223" spans="1:7" ht="15" customHeight="1">
      <c r="A223" s="10" t="s">
        <v>594</v>
      </c>
      <c r="B223" s="11" t="s">
        <v>595</v>
      </c>
      <c r="C223" s="10" t="s">
        <v>248</v>
      </c>
      <c r="D223" s="10" t="s">
        <v>262</v>
      </c>
      <c r="E223" s="12">
        <v>1</v>
      </c>
      <c r="F223" s="13">
        <v>0.04</v>
      </c>
      <c r="G223" s="13">
        <v>0.04</v>
      </c>
    </row>
    <row r="224" spans="1:7" ht="15" customHeight="1">
      <c r="A224" s="7"/>
      <c r="B224" s="7"/>
      <c r="C224" s="7"/>
      <c r="D224" s="7"/>
      <c r="E224" s="109" t="s">
        <v>379</v>
      </c>
      <c r="F224" s="110"/>
      <c r="G224" s="14">
        <v>3.88</v>
      </c>
    </row>
    <row r="225" spans="1:7" ht="15" customHeight="1">
      <c r="A225" s="107" t="s">
        <v>275</v>
      </c>
      <c r="B225" s="108"/>
      <c r="C225" s="8" t="s">
        <v>241</v>
      </c>
      <c r="D225" s="8" t="s">
        <v>242</v>
      </c>
      <c r="E225" s="8" t="s">
        <v>243</v>
      </c>
      <c r="F225" s="8" t="s">
        <v>244</v>
      </c>
      <c r="G225" s="8" t="s">
        <v>245</v>
      </c>
    </row>
    <row r="226" spans="1:7" ht="15" customHeight="1">
      <c r="A226" s="10" t="s">
        <v>692</v>
      </c>
      <c r="B226" s="11" t="s">
        <v>693</v>
      </c>
      <c r="C226" s="10" t="s">
        <v>248</v>
      </c>
      <c r="D226" s="10" t="s">
        <v>262</v>
      </c>
      <c r="E226" s="12">
        <v>1</v>
      </c>
      <c r="F226" s="13">
        <v>10.7598</v>
      </c>
      <c r="G226" s="13">
        <v>10.76</v>
      </c>
    </row>
    <row r="227" spans="1:7" ht="15" customHeight="1">
      <c r="A227" s="7"/>
      <c r="B227" s="7"/>
      <c r="C227" s="7"/>
      <c r="D227" s="7"/>
      <c r="E227" s="109" t="s">
        <v>279</v>
      </c>
      <c r="F227" s="110"/>
      <c r="G227" s="14">
        <v>10.76</v>
      </c>
    </row>
    <row r="228" spans="1:7" ht="15" customHeight="1">
      <c r="A228" s="107" t="s">
        <v>240</v>
      </c>
      <c r="B228" s="108"/>
      <c r="C228" s="8" t="s">
        <v>241</v>
      </c>
      <c r="D228" s="8" t="s">
        <v>242</v>
      </c>
      <c r="E228" s="8" t="s">
        <v>243</v>
      </c>
      <c r="F228" s="8" t="s">
        <v>244</v>
      </c>
      <c r="G228" s="8" t="s">
        <v>245</v>
      </c>
    </row>
    <row r="229" spans="1:7" ht="20.100000000000001" customHeight="1">
      <c r="A229" s="10" t="s">
        <v>647</v>
      </c>
      <c r="B229" s="11" t="s">
        <v>648</v>
      </c>
      <c r="C229" s="10" t="s">
        <v>248</v>
      </c>
      <c r="D229" s="10" t="s">
        <v>262</v>
      </c>
      <c r="E229" s="12">
        <v>1</v>
      </c>
      <c r="F229" s="13">
        <v>0.01</v>
      </c>
      <c r="G229" s="13">
        <v>0.01</v>
      </c>
    </row>
    <row r="230" spans="1:7" ht="20.100000000000001" customHeight="1">
      <c r="A230" s="10" t="s">
        <v>649</v>
      </c>
      <c r="B230" s="11" t="s">
        <v>650</v>
      </c>
      <c r="C230" s="10" t="s">
        <v>248</v>
      </c>
      <c r="D230" s="10" t="s">
        <v>262</v>
      </c>
      <c r="E230" s="12">
        <v>1</v>
      </c>
      <c r="F230" s="13">
        <v>0.65</v>
      </c>
      <c r="G230" s="13">
        <v>0.65</v>
      </c>
    </row>
    <row r="231" spans="1:7" ht="15" customHeight="1">
      <c r="A231" s="7"/>
      <c r="B231" s="7"/>
      <c r="C231" s="7"/>
      <c r="D231" s="7"/>
      <c r="E231" s="109" t="s">
        <v>258</v>
      </c>
      <c r="F231" s="110"/>
      <c r="G231" s="14">
        <v>0.66</v>
      </c>
    </row>
    <row r="232" spans="1:7" ht="15" customHeight="1">
      <c r="A232" s="107" t="s">
        <v>259</v>
      </c>
      <c r="B232" s="108"/>
      <c r="C232" s="8" t="s">
        <v>241</v>
      </c>
      <c r="D232" s="8" t="s">
        <v>242</v>
      </c>
      <c r="E232" s="8" t="s">
        <v>243</v>
      </c>
      <c r="F232" s="8" t="s">
        <v>244</v>
      </c>
      <c r="G232" s="8" t="s">
        <v>245</v>
      </c>
    </row>
    <row r="233" spans="1:7" ht="20.100000000000001" customHeight="1">
      <c r="A233" s="10" t="s">
        <v>694</v>
      </c>
      <c r="B233" s="11" t="s">
        <v>695</v>
      </c>
      <c r="C233" s="10" t="s">
        <v>248</v>
      </c>
      <c r="D233" s="10" t="s">
        <v>262</v>
      </c>
      <c r="E233" s="12">
        <v>1</v>
      </c>
      <c r="F233" s="13">
        <v>0.1</v>
      </c>
      <c r="G233" s="13">
        <v>0.1</v>
      </c>
    </row>
    <row r="234" spans="1:7" ht="15" customHeight="1">
      <c r="A234" s="7"/>
      <c r="B234" s="7"/>
      <c r="C234" s="7"/>
      <c r="D234" s="7"/>
      <c r="E234" s="109" t="s">
        <v>268</v>
      </c>
      <c r="F234" s="110"/>
      <c r="G234" s="14">
        <v>0.1</v>
      </c>
    </row>
    <row r="235" spans="1:7" ht="15" customHeight="1">
      <c r="A235" s="7"/>
      <c r="B235" s="7"/>
      <c r="C235" s="7"/>
      <c r="D235" s="7"/>
      <c r="E235" s="111" t="s">
        <v>269</v>
      </c>
      <c r="F235" s="112"/>
      <c r="G235" s="3">
        <v>15.4</v>
      </c>
    </row>
    <row r="236" spans="1:7" ht="15" customHeight="1">
      <c r="A236" s="7"/>
      <c r="B236" s="7"/>
      <c r="C236" s="7"/>
      <c r="D236" s="7"/>
      <c r="E236" s="111" t="s">
        <v>270</v>
      </c>
      <c r="F236" s="112"/>
      <c r="G236" s="3">
        <v>9.09</v>
      </c>
    </row>
    <row r="237" spans="1:7" ht="15" customHeight="1">
      <c r="A237" s="7"/>
      <c r="B237" s="7"/>
      <c r="C237" s="7"/>
      <c r="D237" s="7"/>
      <c r="E237" s="111" t="s">
        <v>271</v>
      </c>
      <c r="F237" s="112"/>
      <c r="G237" s="3">
        <v>24.49</v>
      </c>
    </row>
    <row r="238" spans="1:7" ht="15" customHeight="1">
      <c r="A238" s="7"/>
      <c r="B238" s="7"/>
      <c r="C238" s="7"/>
      <c r="D238" s="7"/>
      <c r="E238" s="111" t="s">
        <v>272</v>
      </c>
      <c r="F238" s="112"/>
      <c r="G238" s="3">
        <v>6.6123000000000003</v>
      </c>
    </row>
    <row r="239" spans="1:7" ht="15" customHeight="1">
      <c r="A239" s="7"/>
      <c r="B239" s="7"/>
      <c r="C239" s="7"/>
      <c r="D239" s="7"/>
      <c r="E239" s="111" t="s">
        <v>273</v>
      </c>
      <c r="F239" s="112"/>
      <c r="G239" s="3">
        <v>31.1</v>
      </c>
    </row>
    <row r="240" spans="1:7" ht="9.9499999999999993" customHeight="1">
      <c r="A240" s="7"/>
      <c r="B240" s="7"/>
      <c r="C240" s="113" t="s">
        <v>238</v>
      </c>
      <c r="D240" s="114"/>
      <c r="E240" s="7"/>
      <c r="F240" s="7"/>
      <c r="G240" s="7"/>
    </row>
    <row r="241" spans="1:7" ht="20.100000000000001" customHeight="1">
      <c r="A241" s="115" t="s">
        <v>696</v>
      </c>
      <c r="B241" s="116"/>
      <c r="C241" s="116"/>
      <c r="D241" s="116"/>
      <c r="E241" s="116"/>
      <c r="F241" s="116"/>
      <c r="G241" s="116"/>
    </row>
    <row r="242" spans="1:7" ht="15" customHeight="1">
      <c r="A242" s="107" t="s">
        <v>275</v>
      </c>
      <c r="B242" s="108"/>
      <c r="C242" s="8" t="s">
        <v>241</v>
      </c>
      <c r="D242" s="8" t="s">
        <v>242</v>
      </c>
      <c r="E242" s="8" t="s">
        <v>243</v>
      </c>
      <c r="F242" s="8" t="s">
        <v>244</v>
      </c>
      <c r="G242" s="8" t="s">
        <v>245</v>
      </c>
    </row>
    <row r="243" spans="1:7" ht="15" customHeight="1">
      <c r="A243" s="10" t="s">
        <v>692</v>
      </c>
      <c r="B243" s="11" t="s">
        <v>693</v>
      </c>
      <c r="C243" s="10" t="s">
        <v>248</v>
      </c>
      <c r="D243" s="10" t="s">
        <v>262</v>
      </c>
      <c r="E243" s="12">
        <v>9.2999999999999992E-3</v>
      </c>
      <c r="F243" s="13">
        <v>10.7598</v>
      </c>
      <c r="G243" s="13">
        <v>0.1</v>
      </c>
    </row>
    <row r="244" spans="1:7" ht="15" customHeight="1">
      <c r="A244" s="7"/>
      <c r="B244" s="7"/>
      <c r="C244" s="7"/>
      <c r="D244" s="7"/>
      <c r="E244" s="109" t="s">
        <v>279</v>
      </c>
      <c r="F244" s="110"/>
      <c r="G244" s="14">
        <v>0.1</v>
      </c>
    </row>
    <row r="245" spans="1:7" ht="15" customHeight="1">
      <c r="A245" s="7"/>
      <c r="B245" s="7"/>
      <c r="C245" s="7"/>
      <c r="D245" s="7"/>
      <c r="E245" s="111" t="s">
        <v>269</v>
      </c>
      <c r="F245" s="112"/>
      <c r="G245" s="3">
        <v>0.1</v>
      </c>
    </row>
    <row r="246" spans="1:7" ht="15" customHeight="1">
      <c r="A246" s="7"/>
      <c r="B246" s="7"/>
      <c r="C246" s="7"/>
      <c r="D246" s="7"/>
      <c r="E246" s="111" t="s">
        <v>270</v>
      </c>
      <c r="F246" s="112"/>
      <c r="G246" s="3">
        <v>0.08</v>
      </c>
    </row>
    <row r="247" spans="1:7" ht="15" customHeight="1">
      <c r="A247" s="7"/>
      <c r="B247" s="7"/>
      <c r="C247" s="7"/>
      <c r="D247" s="7"/>
      <c r="E247" s="111" t="s">
        <v>271</v>
      </c>
      <c r="F247" s="112"/>
      <c r="G247" s="3">
        <v>0.18</v>
      </c>
    </row>
    <row r="248" spans="1:7" ht="15" customHeight="1">
      <c r="A248" s="7"/>
      <c r="B248" s="7"/>
      <c r="C248" s="7"/>
      <c r="D248" s="7"/>
      <c r="E248" s="111" t="s">
        <v>272</v>
      </c>
      <c r="F248" s="112"/>
      <c r="G248" s="3">
        <v>4.8599999999999997E-2</v>
      </c>
    </row>
    <row r="249" spans="1:7" ht="15" customHeight="1">
      <c r="A249" s="7"/>
      <c r="B249" s="7"/>
      <c r="C249" s="7"/>
      <c r="D249" s="7"/>
      <c r="E249" s="111" t="s">
        <v>273</v>
      </c>
      <c r="F249" s="112"/>
      <c r="G249" s="3">
        <v>0.23</v>
      </c>
    </row>
    <row r="250" spans="1:7" ht="9.9499999999999993" customHeight="1">
      <c r="A250" s="7"/>
      <c r="B250" s="7"/>
      <c r="C250" s="113" t="s">
        <v>238</v>
      </c>
      <c r="D250" s="114"/>
      <c r="E250" s="7"/>
      <c r="F250" s="7"/>
      <c r="G250" s="7"/>
    </row>
    <row r="251" spans="1:7" ht="20.100000000000001" customHeight="1">
      <c r="A251" s="115" t="s">
        <v>697</v>
      </c>
      <c r="B251" s="116"/>
      <c r="C251" s="116"/>
      <c r="D251" s="116"/>
      <c r="E251" s="116"/>
      <c r="F251" s="116"/>
      <c r="G251" s="116"/>
    </row>
    <row r="252" spans="1:7" ht="15" customHeight="1">
      <c r="A252" s="107" t="s">
        <v>319</v>
      </c>
      <c r="B252" s="108"/>
      <c r="C252" s="8" t="s">
        <v>241</v>
      </c>
      <c r="D252" s="8" t="s">
        <v>242</v>
      </c>
      <c r="E252" s="8" t="s">
        <v>243</v>
      </c>
      <c r="F252" s="8" t="s">
        <v>244</v>
      </c>
      <c r="G252" s="8" t="s">
        <v>245</v>
      </c>
    </row>
    <row r="253" spans="1:7" ht="27.95" customHeight="1">
      <c r="A253" s="10" t="s">
        <v>689</v>
      </c>
      <c r="B253" s="11" t="s">
        <v>690</v>
      </c>
      <c r="C253" s="10" t="s">
        <v>248</v>
      </c>
      <c r="D253" s="10" t="s">
        <v>356</v>
      </c>
      <c r="E253" s="12">
        <v>3.1099999999999997E-5</v>
      </c>
      <c r="F253" s="13">
        <v>700000</v>
      </c>
      <c r="G253" s="13">
        <v>21.77</v>
      </c>
    </row>
    <row r="254" spans="1:7" ht="15" customHeight="1">
      <c r="A254" s="7"/>
      <c r="B254" s="7"/>
      <c r="C254" s="7"/>
      <c r="D254" s="7"/>
      <c r="E254" s="109" t="s">
        <v>325</v>
      </c>
      <c r="F254" s="110"/>
      <c r="G254" s="14">
        <v>21.77</v>
      </c>
    </row>
    <row r="255" spans="1:7" ht="15" customHeight="1">
      <c r="A255" s="7"/>
      <c r="B255" s="7"/>
      <c r="C255" s="7"/>
      <c r="D255" s="7"/>
      <c r="E255" s="111" t="s">
        <v>269</v>
      </c>
      <c r="F255" s="112"/>
      <c r="G255" s="3">
        <v>21.77</v>
      </c>
    </row>
    <row r="256" spans="1:7" ht="15" customHeight="1">
      <c r="A256" s="7"/>
      <c r="B256" s="7"/>
      <c r="C256" s="7"/>
      <c r="D256" s="7"/>
      <c r="E256" s="111" t="s">
        <v>345</v>
      </c>
      <c r="F256" s="112"/>
      <c r="G256" s="3">
        <v>0</v>
      </c>
    </row>
    <row r="257" spans="1:7" ht="15" customHeight="1">
      <c r="A257" s="7"/>
      <c r="B257" s="7"/>
      <c r="C257" s="7"/>
      <c r="D257" s="7"/>
      <c r="E257" s="111" t="s">
        <v>271</v>
      </c>
      <c r="F257" s="112"/>
      <c r="G257" s="3">
        <v>21.77</v>
      </c>
    </row>
    <row r="258" spans="1:7" ht="15" customHeight="1">
      <c r="A258" s="7"/>
      <c r="B258" s="7"/>
      <c r="C258" s="7"/>
      <c r="D258" s="7"/>
      <c r="E258" s="111" t="s">
        <v>272</v>
      </c>
      <c r="F258" s="112"/>
      <c r="G258" s="3">
        <v>5.8779000000000003</v>
      </c>
    </row>
    <row r="259" spans="1:7" ht="15" customHeight="1">
      <c r="A259" s="7"/>
      <c r="B259" s="7"/>
      <c r="C259" s="7"/>
      <c r="D259" s="7"/>
      <c r="E259" s="111" t="s">
        <v>273</v>
      </c>
      <c r="F259" s="112"/>
      <c r="G259" s="3">
        <v>27.65</v>
      </c>
    </row>
    <row r="260" spans="1:7" ht="9.9499999999999993" customHeight="1">
      <c r="A260" s="7"/>
      <c r="B260" s="7"/>
      <c r="C260" s="113" t="s">
        <v>238</v>
      </c>
      <c r="D260" s="114"/>
      <c r="E260" s="7"/>
      <c r="F260" s="7"/>
      <c r="G260" s="7"/>
    </row>
    <row r="261" spans="1:7" ht="20.100000000000001" customHeight="1">
      <c r="A261" s="115" t="s">
        <v>698</v>
      </c>
      <c r="B261" s="116"/>
      <c r="C261" s="116"/>
      <c r="D261" s="116"/>
      <c r="E261" s="116"/>
      <c r="F261" s="116"/>
      <c r="G261" s="116"/>
    </row>
    <row r="262" spans="1:7" ht="15" customHeight="1">
      <c r="A262" s="107" t="s">
        <v>319</v>
      </c>
      <c r="B262" s="108"/>
      <c r="C262" s="8" t="s">
        <v>241</v>
      </c>
      <c r="D262" s="8" t="s">
        <v>242</v>
      </c>
      <c r="E262" s="8" t="s">
        <v>243</v>
      </c>
      <c r="F262" s="8" t="s">
        <v>244</v>
      </c>
      <c r="G262" s="8" t="s">
        <v>245</v>
      </c>
    </row>
    <row r="263" spans="1:7" ht="27.95" customHeight="1">
      <c r="A263" s="10" t="s">
        <v>689</v>
      </c>
      <c r="B263" s="11" t="s">
        <v>690</v>
      </c>
      <c r="C263" s="10" t="s">
        <v>248</v>
      </c>
      <c r="D263" s="10" t="s">
        <v>356</v>
      </c>
      <c r="E263" s="12">
        <v>1.33E-5</v>
      </c>
      <c r="F263" s="13">
        <v>700000</v>
      </c>
      <c r="G263" s="13">
        <v>9.31</v>
      </c>
    </row>
    <row r="264" spans="1:7" ht="15" customHeight="1">
      <c r="A264" s="7"/>
      <c r="B264" s="7"/>
      <c r="C264" s="7"/>
      <c r="D264" s="7"/>
      <c r="E264" s="109" t="s">
        <v>325</v>
      </c>
      <c r="F264" s="110"/>
      <c r="G264" s="14">
        <v>9.31</v>
      </c>
    </row>
    <row r="265" spans="1:7" ht="15" customHeight="1">
      <c r="A265" s="7"/>
      <c r="B265" s="7"/>
      <c r="C265" s="7"/>
      <c r="D265" s="7"/>
      <c r="E265" s="111" t="s">
        <v>269</v>
      </c>
      <c r="F265" s="112"/>
      <c r="G265" s="3">
        <v>9.31</v>
      </c>
    </row>
    <row r="266" spans="1:7" ht="15" customHeight="1">
      <c r="A266" s="7"/>
      <c r="B266" s="7"/>
      <c r="C266" s="7"/>
      <c r="D266" s="7"/>
      <c r="E266" s="111" t="s">
        <v>345</v>
      </c>
      <c r="F266" s="112"/>
      <c r="G266" s="3">
        <v>0</v>
      </c>
    </row>
    <row r="267" spans="1:7" ht="15" customHeight="1">
      <c r="A267" s="7"/>
      <c r="B267" s="7"/>
      <c r="C267" s="7"/>
      <c r="D267" s="7"/>
      <c r="E267" s="111" t="s">
        <v>271</v>
      </c>
      <c r="F267" s="112"/>
      <c r="G267" s="3">
        <v>9.31</v>
      </c>
    </row>
    <row r="268" spans="1:7" ht="15" customHeight="1">
      <c r="A268" s="7"/>
      <c r="B268" s="7"/>
      <c r="C268" s="7"/>
      <c r="D268" s="7"/>
      <c r="E268" s="111" t="s">
        <v>272</v>
      </c>
      <c r="F268" s="112"/>
      <c r="G268" s="3">
        <v>2.5137</v>
      </c>
    </row>
    <row r="269" spans="1:7" ht="15" customHeight="1">
      <c r="A269" s="7"/>
      <c r="B269" s="7"/>
      <c r="C269" s="7"/>
      <c r="D269" s="7"/>
      <c r="E269" s="111" t="s">
        <v>273</v>
      </c>
      <c r="F269" s="112"/>
      <c r="G269" s="3">
        <v>11.82</v>
      </c>
    </row>
    <row r="270" spans="1:7" ht="9.9499999999999993" customHeight="1">
      <c r="A270" s="7"/>
      <c r="B270" s="7"/>
      <c r="C270" s="113" t="s">
        <v>238</v>
      </c>
      <c r="D270" s="114"/>
      <c r="E270" s="7"/>
      <c r="F270" s="7"/>
      <c r="G270" s="7"/>
    </row>
    <row r="271" spans="1:7" ht="20.100000000000001" customHeight="1">
      <c r="A271" s="115" t="s">
        <v>699</v>
      </c>
      <c r="B271" s="116"/>
      <c r="C271" s="116"/>
      <c r="D271" s="116"/>
      <c r="E271" s="116"/>
      <c r="F271" s="116"/>
      <c r="G271" s="116"/>
    </row>
    <row r="272" spans="1:7" ht="15" customHeight="1">
      <c r="A272" s="107" t="s">
        <v>275</v>
      </c>
      <c r="B272" s="108"/>
      <c r="C272" s="8" t="s">
        <v>241</v>
      </c>
      <c r="D272" s="8" t="s">
        <v>242</v>
      </c>
      <c r="E272" s="8" t="s">
        <v>243</v>
      </c>
      <c r="F272" s="8" t="s">
        <v>244</v>
      </c>
      <c r="G272" s="8" t="s">
        <v>245</v>
      </c>
    </row>
    <row r="273" spans="1:7" ht="15" customHeight="1">
      <c r="A273" s="10" t="s">
        <v>700</v>
      </c>
      <c r="B273" s="11" t="s">
        <v>701</v>
      </c>
      <c r="C273" s="10" t="s">
        <v>288</v>
      </c>
      <c r="D273" s="10" t="s">
        <v>302</v>
      </c>
      <c r="E273" s="12">
        <v>1</v>
      </c>
      <c r="F273" s="13">
        <v>5.0521000000000003</v>
      </c>
      <c r="G273" s="13">
        <v>5.05</v>
      </c>
    </row>
    <row r="274" spans="1:7" ht="15" customHeight="1">
      <c r="A274" s="7"/>
      <c r="B274" s="7"/>
      <c r="C274" s="7"/>
      <c r="D274" s="7"/>
      <c r="E274" s="109" t="s">
        <v>279</v>
      </c>
      <c r="F274" s="110"/>
      <c r="G274" s="14">
        <v>5.05</v>
      </c>
    </row>
    <row r="275" spans="1:7" ht="15" customHeight="1">
      <c r="A275" s="107" t="s">
        <v>240</v>
      </c>
      <c r="B275" s="108"/>
      <c r="C275" s="8" t="s">
        <v>241</v>
      </c>
      <c r="D275" s="8" t="s">
        <v>242</v>
      </c>
      <c r="E275" s="8" t="s">
        <v>243</v>
      </c>
      <c r="F275" s="8" t="s">
        <v>244</v>
      </c>
      <c r="G275" s="8" t="s">
        <v>245</v>
      </c>
    </row>
    <row r="276" spans="1:7" ht="15" customHeight="1">
      <c r="A276" s="10" t="s">
        <v>702</v>
      </c>
      <c r="B276" s="11" t="s">
        <v>703</v>
      </c>
      <c r="C276" s="10" t="s">
        <v>288</v>
      </c>
      <c r="D276" s="10" t="s">
        <v>302</v>
      </c>
      <c r="E276" s="12">
        <v>1</v>
      </c>
      <c r="F276" s="13">
        <v>1.83</v>
      </c>
      <c r="G276" s="13">
        <v>1.83</v>
      </c>
    </row>
    <row r="277" spans="1:7" ht="15" customHeight="1">
      <c r="A277" s="10" t="s">
        <v>704</v>
      </c>
      <c r="B277" s="11" t="s">
        <v>705</v>
      </c>
      <c r="C277" s="10" t="s">
        <v>288</v>
      </c>
      <c r="D277" s="10" t="s">
        <v>302</v>
      </c>
      <c r="E277" s="12">
        <v>1</v>
      </c>
      <c r="F277" s="13">
        <v>0.59</v>
      </c>
      <c r="G277" s="13">
        <v>0.59</v>
      </c>
    </row>
    <row r="278" spans="1:7" ht="15" customHeight="1">
      <c r="A278" s="10" t="s">
        <v>706</v>
      </c>
      <c r="B278" s="11" t="s">
        <v>707</v>
      </c>
      <c r="C278" s="10" t="s">
        <v>288</v>
      </c>
      <c r="D278" s="10" t="s">
        <v>302</v>
      </c>
      <c r="E278" s="12">
        <v>1</v>
      </c>
      <c r="F278" s="13">
        <v>0.34</v>
      </c>
      <c r="G278" s="13">
        <v>0.34</v>
      </c>
    </row>
    <row r="279" spans="1:7" ht="15" customHeight="1">
      <c r="A279" s="10" t="s">
        <v>708</v>
      </c>
      <c r="B279" s="11" t="s">
        <v>709</v>
      </c>
      <c r="C279" s="10" t="s">
        <v>288</v>
      </c>
      <c r="D279" s="10" t="s">
        <v>302</v>
      </c>
      <c r="E279" s="12">
        <v>1</v>
      </c>
      <c r="F279" s="13">
        <v>0.05</v>
      </c>
      <c r="G279" s="13">
        <v>0.05</v>
      </c>
    </row>
    <row r="280" spans="1:7" ht="15" customHeight="1">
      <c r="A280" s="7"/>
      <c r="B280" s="7"/>
      <c r="C280" s="7"/>
      <c r="D280" s="7"/>
      <c r="E280" s="109" t="s">
        <v>258</v>
      </c>
      <c r="F280" s="110"/>
      <c r="G280" s="14">
        <v>2.81</v>
      </c>
    </row>
    <row r="281" spans="1:7" ht="15" customHeight="1">
      <c r="A281" s="107" t="s">
        <v>259</v>
      </c>
      <c r="B281" s="108"/>
      <c r="C281" s="8" t="s">
        <v>241</v>
      </c>
      <c r="D281" s="8" t="s">
        <v>242</v>
      </c>
      <c r="E281" s="8" t="s">
        <v>243</v>
      </c>
      <c r="F281" s="8" t="s">
        <v>244</v>
      </c>
      <c r="G281" s="8" t="s">
        <v>245</v>
      </c>
    </row>
    <row r="282" spans="1:7" ht="15" customHeight="1">
      <c r="A282" s="10" t="s">
        <v>710</v>
      </c>
      <c r="B282" s="11" t="s">
        <v>711</v>
      </c>
      <c r="C282" s="10" t="s">
        <v>288</v>
      </c>
      <c r="D282" s="10" t="s">
        <v>302</v>
      </c>
      <c r="E282" s="12">
        <v>1</v>
      </c>
      <c r="F282" s="13">
        <v>0.43</v>
      </c>
      <c r="G282" s="13">
        <v>0.43</v>
      </c>
    </row>
    <row r="283" spans="1:7" ht="15" customHeight="1">
      <c r="A283" s="10" t="s">
        <v>712</v>
      </c>
      <c r="B283" s="11" t="s">
        <v>713</v>
      </c>
      <c r="C283" s="10" t="s">
        <v>288</v>
      </c>
      <c r="D283" s="10" t="s">
        <v>302</v>
      </c>
      <c r="E283" s="12">
        <v>1</v>
      </c>
      <c r="F283" s="13">
        <v>0.67</v>
      </c>
      <c r="G283" s="13">
        <v>0.67</v>
      </c>
    </row>
    <row r="284" spans="1:7" ht="20.100000000000001" customHeight="1">
      <c r="A284" s="10" t="s">
        <v>714</v>
      </c>
      <c r="B284" s="11" t="s">
        <v>715</v>
      </c>
      <c r="C284" s="10" t="s">
        <v>288</v>
      </c>
      <c r="D284" s="10" t="s">
        <v>302</v>
      </c>
      <c r="E284" s="12">
        <v>1</v>
      </c>
      <c r="F284" s="13">
        <v>0.06</v>
      </c>
      <c r="G284" s="13">
        <v>0.06</v>
      </c>
    </row>
    <row r="285" spans="1:7" ht="15" customHeight="1">
      <c r="A285" s="7"/>
      <c r="B285" s="7"/>
      <c r="C285" s="7"/>
      <c r="D285" s="7"/>
      <c r="E285" s="109" t="s">
        <v>268</v>
      </c>
      <c r="F285" s="110"/>
      <c r="G285" s="14">
        <v>1.1599999999999999</v>
      </c>
    </row>
    <row r="286" spans="1:7" ht="15" customHeight="1">
      <c r="A286" s="7"/>
      <c r="B286" s="7"/>
      <c r="C286" s="7"/>
      <c r="D286" s="7"/>
      <c r="E286" s="111" t="s">
        <v>269</v>
      </c>
      <c r="F286" s="112"/>
      <c r="G286" s="3">
        <v>9.02</v>
      </c>
    </row>
    <row r="287" spans="1:7" ht="15" customHeight="1">
      <c r="A287" s="7"/>
      <c r="B287" s="7"/>
      <c r="C287" s="7"/>
      <c r="D287" s="7"/>
      <c r="E287" s="111" t="s">
        <v>317</v>
      </c>
      <c r="F287" s="112"/>
      <c r="G287" s="3">
        <v>5.86</v>
      </c>
    </row>
    <row r="288" spans="1:7" ht="15" customHeight="1">
      <c r="A288" s="7"/>
      <c r="B288" s="7"/>
      <c r="C288" s="7"/>
      <c r="D288" s="7"/>
      <c r="E288" s="111" t="s">
        <v>271</v>
      </c>
      <c r="F288" s="112"/>
      <c r="G288" s="3">
        <v>14.88</v>
      </c>
    </row>
    <row r="289" spans="1:7" ht="15" customHeight="1">
      <c r="A289" s="7"/>
      <c r="B289" s="7"/>
      <c r="C289" s="7"/>
      <c r="D289" s="7"/>
      <c r="E289" s="111" t="s">
        <v>272</v>
      </c>
      <c r="F289" s="112"/>
      <c r="G289" s="3">
        <v>4.0175999999999998</v>
      </c>
    </row>
    <row r="290" spans="1:7" ht="15" customHeight="1">
      <c r="A290" s="7"/>
      <c r="B290" s="7"/>
      <c r="C290" s="7"/>
      <c r="D290" s="7"/>
      <c r="E290" s="111" t="s">
        <v>273</v>
      </c>
      <c r="F290" s="112"/>
      <c r="G290" s="3">
        <v>18.899999999999999</v>
      </c>
    </row>
    <row r="291" spans="1:7" ht="9.9499999999999993" customHeight="1">
      <c r="A291" s="7"/>
      <c r="B291" s="7"/>
      <c r="C291" s="113" t="s">
        <v>238</v>
      </c>
      <c r="D291" s="114"/>
      <c r="E291" s="7"/>
      <c r="F291" s="7"/>
      <c r="G291" s="7"/>
    </row>
    <row r="292" spans="1:7" ht="20.100000000000001" customHeight="1">
      <c r="A292" s="115" t="s">
        <v>716</v>
      </c>
      <c r="B292" s="116"/>
      <c r="C292" s="116"/>
      <c r="D292" s="116"/>
      <c r="E292" s="116"/>
      <c r="F292" s="116"/>
      <c r="G292" s="116"/>
    </row>
    <row r="293" spans="1:7" ht="15" customHeight="1">
      <c r="A293" s="107" t="s">
        <v>319</v>
      </c>
      <c r="B293" s="108"/>
      <c r="C293" s="8" t="s">
        <v>241</v>
      </c>
      <c r="D293" s="8" t="s">
        <v>242</v>
      </c>
      <c r="E293" s="8" t="s">
        <v>243</v>
      </c>
      <c r="F293" s="8" t="s">
        <v>244</v>
      </c>
      <c r="G293" s="8" t="s">
        <v>245</v>
      </c>
    </row>
    <row r="294" spans="1:7" ht="20.100000000000001" customHeight="1">
      <c r="A294" s="10" t="s">
        <v>717</v>
      </c>
      <c r="B294" s="11" t="s">
        <v>718</v>
      </c>
      <c r="C294" s="10" t="s">
        <v>288</v>
      </c>
      <c r="D294" s="10" t="s">
        <v>316</v>
      </c>
      <c r="E294" s="12">
        <v>1E-4</v>
      </c>
      <c r="F294" s="13">
        <v>785</v>
      </c>
      <c r="G294" s="13">
        <v>0.08</v>
      </c>
    </row>
    <row r="295" spans="1:7" ht="27.95" customHeight="1">
      <c r="A295" s="10" t="s">
        <v>719</v>
      </c>
      <c r="B295" s="11" t="s">
        <v>720</v>
      </c>
      <c r="C295" s="10" t="s">
        <v>288</v>
      </c>
      <c r="D295" s="10" t="s">
        <v>316</v>
      </c>
      <c r="E295" s="12">
        <v>0</v>
      </c>
      <c r="F295" s="13">
        <v>1257.99</v>
      </c>
      <c r="G295" s="13">
        <v>0</v>
      </c>
    </row>
    <row r="296" spans="1:7" ht="20.100000000000001" customHeight="1">
      <c r="A296" s="10" t="s">
        <v>721</v>
      </c>
      <c r="B296" s="11" t="s">
        <v>722</v>
      </c>
      <c r="C296" s="10" t="s">
        <v>288</v>
      </c>
      <c r="D296" s="10" t="s">
        <v>316</v>
      </c>
      <c r="E296" s="12">
        <v>0</v>
      </c>
      <c r="F296" s="13">
        <v>809.33</v>
      </c>
      <c r="G296" s="13">
        <v>0</v>
      </c>
    </row>
    <row r="297" spans="1:7" ht="15" customHeight="1">
      <c r="A297" s="7"/>
      <c r="B297" s="7"/>
      <c r="C297" s="7"/>
      <c r="D297" s="7"/>
      <c r="E297" s="109" t="s">
        <v>325</v>
      </c>
      <c r="F297" s="110"/>
      <c r="G297" s="14">
        <v>0.08</v>
      </c>
    </row>
    <row r="298" spans="1:7" ht="15" customHeight="1">
      <c r="A298" s="107" t="s">
        <v>240</v>
      </c>
      <c r="B298" s="108"/>
      <c r="C298" s="8" t="s">
        <v>241</v>
      </c>
      <c r="D298" s="8" t="s">
        <v>242</v>
      </c>
      <c r="E298" s="8" t="s">
        <v>243</v>
      </c>
      <c r="F298" s="8" t="s">
        <v>244</v>
      </c>
      <c r="G298" s="8" t="s">
        <v>245</v>
      </c>
    </row>
    <row r="299" spans="1:7" ht="15" customHeight="1">
      <c r="A299" s="10" t="s">
        <v>723</v>
      </c>
      <c r="B299" s="11" t="s">
        <v>724</v>
      </c>
      <c r="C299" s="10" t="s">
        <v>288</v>
      </c>
      <c r="D299" s="10" t="s">
        <v>316</v>
      </c>
      <c r="E299" s="12">
        <v>7.0000000000000001E-3</v>
      </c>
      <c r="F299" s="13">
        <v>8.68</v>
      </c>
      <c r="G299" s="13">
        <v>0.06</v>
      </c>
    </row>
    <row r="300" spans="1:7" ht="15" customHeight="1">
      <c r="A300" s="10" t="s">
        <v>725</v>
      </c>
      <c r="B300" s="11" t="s">
        <v>726</v>
      </c>
      <c r="C300" s="10" t="s">
        <v>288</v>
      </c>
      <c r="D300" s="10" t="s">
        <v>316</v>
      </c>
      <c r="E300" s="12">
        <v>5.9999999999999995E-4</v>
      </c>
      <c r="F300" s="13">
        <v>125</v>
      </c>
      <c r="G300" s="13">
        <v>0.08</v>
      </c>
    </row>
    <row r="301" spans="1:7" ht="15" customHeight="1">
      <c r="A301" s="10" t="s">
        <v>727</v>
      </c>
      <c r="B301" s="11" t="s">
        <v>728</v>
      </c>
      <c r="C301" s="10" t="s">
        <v>288</v>
      </c>
      <c r="D301" s="10" t="s">
        <v>316</v>
      </c>
      <c r="E301" s="12">
        <v>8.0000000000000002E-3</v>
      </c>
      <c r="F301" s="13">
        <v>6.14</v>
      </c>
      <c r="G301" s="13">
        <v>0.05</v>
      </c>
    </row>
    <row r="302" spans="1:7" ht="15" customHeight="1">
      <c r="A302" s="10" t="s">
        <v>729</v>
      </c>
      <c r="B302" s="11" t="s">
        <v>730</v>
      </c>
      <c r="C302" s="10" t="s">
        <v>288</v>
      </c>
      <c r="D302" s="10" t="s">
        <v>297</v>
      </c>
      <c r="E302" s="12">
        <v>1.2999999999999999E-3</v>
      </c>
      <c r="F302" s="13">
        <v>16.53</v>
      </c>
      <c r="G302" s="13">
        <v>0.02</v>
      </c>
    </row>
    <row r="303" spans="1:7" ht="15" customHeight="1">
      <c r="A303" s="10" t="s">
        <v>731</v>
      </c>
      <c r="B303" s="11" t="s">
        <v>732</v>
      </c>
      <c r="C303" s="10" t="s">
        <v>288</v>
      </c>
      <c r="D303" s="10" t="s">
        <v>316</v>
      </c>
      <c r="E303" s="12">
        <v>2.5000000000000001E-3</v>
      </c>
      <c r="F303" s="13">
        <v>8</v>
      </c>
      <c r="G303" s="13">
        <v>0.02</v>
      </c>
    </row>
    <row r="304" spans="1:7" ht="15" customHeight="1">
      <c r="A304" s="10" t="s">
        <v>733</v>
      </c>
      <c r="B304" s="11" t="s">
        <v>734</v>
      </c>
      <c r="C304" s="10" t="s">
        <v>288</v>
      </c>
      <c r="D304" s="10" t="s">
        <v>316</v>
      </c>
      <c r="E304" s="12">
        <v>1.2999999999999999E-3</v>
      </c>
      <c r="F304" s="13">
        <v>24.13</v>
      </c>
      <c r="G304" s="13">
        <v>0.03</v>
      </c>
    </row>
    <row r="305" spans="1:7" ht="15" customHeight="1">
      <c r="A305" s="10" t="s">
        <v>735</v>
      </c>
      <c r="B305" s="11" t="s">
        <v>736</v>
      </c>
      <c r="C305" s="10" t="s">
        <v>288</v>
      </c>
      <c r="D305" s="10" t="s">
        <v>316</v>
      </c>
      <c r="E305" s="12">
        <v>1.2999999999999999E-3</v>
      </c>
      <c r="F305" s="13">
        <v>10.88</v>
      </c>
      <c r="G305" s="13">
        <v>0.01</v>
      </c>
    </row>
    <row r="306" spans="1:7" ht="15" customHeight="1">
      <c r="A306" s="10" t="s">
        <v>737</v>
      </c>
      <c r="B306" s="11" t="s">
        <v>738</v>
      </c>
      <c r="C306" s="10" t="s">
        <v>288</v>
      </c>
      <c r="D306" s="10" t="s">
        <v>316</v>
      </c>
      <c r="E306" s="12">
        <v>0</v>
      </c>
      <c r="F306" s="13">
        <v>347.41</v>
      </c>
      <c r="G306" s="13">
        <v>0</v>
      </c>
    </row>
    <row r="307" spans="1:7" ht="15" customHeight="1">
      <c r="A307" s="10" t="s">
        <v>739</v>
      </c>
      <c r="B307" s="11" t="s">
        <v>740</v>
      </c>
      <c r="C307" s="10" t="s">
        <v>288</v>
      </c>
      <c r="D307" s="10" t="s">
        <v>316</v>
      </c>
      <c r="E307" s="12">
        <v>2.0000000000000001E-4</v>
      </c>
      <c r="F307" s="13">
        <v>154.46</v>
      </c>
      <c r="G307" s="13">
        <v>0.03</v>
      </c>
    </row>
    <row r="308" spans="1:7" ht="15" customHeight="1">
      <c r="A308" s="10" t="s">
        <v>741</v>
      </c>
      <c r="B308" s="11" t="s">
        <v>742</v>
      </c>
      <c r="C308" s="10" t="s">
        <v>288</v>
      </c>
      <c r="D308" s="10" t="s">
        <v>316</v>
      </c>
      <c r="E308" s="12">
        <v>2.0000000000000001E-4</v>
      </c>
      <c r="F308" s="13">
        <v>232.73</v>
      </c>
      <c r="G308" s="13">
        <v>0.05</v>
      </c>
    </row>
    <row r="309" spans="1:7" ht="15" customHeight="1">
      <c r="A309" s="10" t="s">
        <v>743</v>
      </c>
      <c r="B309" s="11" t="s">
        <v>744</v>
      </c>
      <c r="C309" s="10" t="s">
        <v>288</v>
      </c>
      <c r="D309" s="10" t="s">
        <v>316</v>
      </c>
      <c r="E309" s="12">
        <v>0</v>
      </c>
      <c r="F309" s="13">
        <v>659.09</v>
      </c>
      <c r="G309" s="13">
        <v>0</v>
      </c>
    </row>
    <row r="310" spans="1:7" ht="15" customHeight="1">
      <c r="A310" s="7"/>
      <c r="B310" s="7"/>
      <c r="C310" s="7"/>
      <c r="D310" s="7"/>
      <c r="E310" s="109" t="s">
        <v>258</v>
      </c>
      <c r="F310" s="110"/>
      <c r="G310" s="14">
        <v>0.35</v>
      </c>
    </row>
    <row r="311" spans="1:7" ht="15" customHeight="1">
      <c r="A311" s="7"/>
      <c r="B311" s="7"/>
      <c r="C311" s="7"/>
      <c r="D311" s="7"/>
      <c r="E311" s="111" t="s">
        <v>269</v>
      </c>
      <c r="F311" s="112"/>
      <c r="G311" s="3">
        <v>0.46</v>
      </c>
    </row>
    <row r="312" spans="1:7" ht="15" customHeight="1">
      <c r="A312" s="7"/>
      <c r="B312" s="7"/>
      <c r="C312" s="7"/>
      <c r="D312" s="7"/>
      <c r="E312" s="111" t="s">
        <v>345</v>
      </c>
      <c r="F312" s="112"/>
      <c r="G312" s="3">
        <v>0</v>
      </c>
    </row>
    <row r="313" spans="1:7" ht="15" customHeight="1">
      <c r="A313" s="7"/>
      <c r="B313" s="7"/>
      <c r="C313" s="7"/>
      <c r="D313" s="7"/>
      <c r="E313" s="111" t="s">
        <v>271</v>
      </c>
      <c r="F313" s="112"/>
      <c r="G313" s="3">
        <v>0.46</v>
      </c>
    </row>
    <row r="314" spans="1:7" ht="15" customHeight="1">
      <c r="A314" s="7"/>
      <c r="B314" s="7"/>
      <c r="C314" s="7"/>
      <c r="D314" s="7"/>
      <c r="E314" s="111" t="s">
        <v>272</v>
      </c>
      <c r="F314" s="112"/>
      <c r="G314" s="3">
        <v>0.1242</v>
      </c>
    </row>
    <row r="315" spans="1:7" ht="15" customHeight="1">
      <c r="A315" s="7"/>
      <c r="B315" s="7"/>
      <c r="C315" s="7"/>
      <c r="D315" s="7"/>
      <c r="E315" s="111" t="s">
        <v>273</v>
      </c>
      <c r="F315" s="112"/>
      <c r="G315" s="3">
        <v>0.57999999999999996</v>
      </c>
    </row>
    <row r="316" spans="1:7" ht="9.9499999999999993" customHeight="1">
      <c r="A316" s="7"/>
      <c r="B316" s="7"/>
      <c r="C316" s="113" t="s">
        <v>238</v>
      </c>
      <c r="D316" s="114"/>
      <c r="E316" s="7"/>
      <c r="F316" s="7"/>
      <c r="G316" s="7"/>
    </row>
    <row r="317" spans="1:7" ht="20.100000000000001" customHeight="1">
      <c r="A317" s="115" t="s">
        <v>745</v>
      </c>
      <c r="B317" s="116"/>
      <c r="C317" s="116"/>
      <c r="D317" s="116"/>
      <c r="E317" s="116"/>
      <c r="F317" s="116"/>
      <c r="G317" s="116"/>
    </row>
    <row r="318" spans="1:7" ht="15" customHeight="1">
      <c r="A318" s="107" t="s">
        <v>240</v>
      </c>
      <c r="B318" s="108"/>
      <c r="C318" s="8" t="s">
        <v>241</v>
      </c>
      <c r="D318" s="8" t="s">
        <v>242</v>
      </c>
      <c r="E318" s="8" t="s">
        <v>243</v>
      </c>
      <c r="F318" s="8" t="s">
        <v>244</v>
      </c>
      <c r="G318" s="8" t="s">
        <v>245</v>
      </c>
    </row>
    <row r="319" spans="1:7" ht="15" customHeight="1">
      <c r="A319" s="10" t="s">
        <v>746</v>
      </c>
      <c r="B319" s="11" t="s">
        <v>747</v>
      </c>
      <c r="C319" s="10" t="s">
        <v>288</v>
      </c>
      <c r="D319" s="10" t="s">
        <v>748</v>
      </c>
      <c r="E319" s="12">
        <v>1.37E-2</v>
      </c>
      <c r="F319" s="13">
        <v>7.26</v>
      </c>
      <c r="G319" s="13">
        <v>0.1</v>
      </c>
    </row>
    <row r="320" spans="1:7" ht="15" customHeight="1">
      <c r="A320" s="10" t="s">
        <v>749</v>
      </c>
      <c r="B320" s="11" t="s">
        <v>750</v>
      </c>
      <c r="C320" s="10" t="s">
        <v>288</v>
      </c>
      <c r="D320" s="10" t="s">
        <v>748</v>
      </c>
      <c r="E320" s="12">
        <v>1.6000000000000001E-3</v>
      </c>
      <c r="F320" s="13">
        <v>38.729999999999997</v>
      </c>
      <c r="G320" s="13">
        <v>0.06</v>
      </c>
    </row>
    <row r="321" spans="1:7" ht="15" customHeight="1">
      <c r="A321" s="10" t="s">
        <v>751</v>
      </c>
      <c r="B321" s="11" t="s">
        <v>752</v>
      </c>
      <c r="C321" s="10" t="s">
        <v>288</v>
      </c>
      <c r="D321" s="10" t="s">
        <v>316</v>
      </c>
      <c r="E321" s="12">
        <v>0.1118</v>
      </c>
      <c r="F321" s="13">
        <v>0.9</v>
      </c>
      <c r="G321" s="13">
        <v>0.1</v>
      </c>
    </row>
    <row r="322" spans="1:7" ht="15" customHeight="1">
      <c r="A322" s="10" t="s">
        <v>753</v>
      </c>
      <c r="B322" s="11" t="s">
        <v>754</v>
      </c>
      <c r="C322" s="10" t="s">
        <v>288</v>
      </c>
      <c r="D322" s="10" t="s">
        <v>316</v>
      </c>
      <c r="E322" s="12">
        <v>1.1999999999999999E-3</v>
      </c>
      <c r="F322" s="13">
        <v>137.19</v>
      </c>
      <c r="G322" s="13">
        <v>0.16</v>
      </c>
    </row>
    <row r="323" spans="1:7" ht="20.100000000000001" customHeight="1">
      <c r="A323" s="10" t="s">
        <v>755</v>
      </c>
      <c r="B323" s="11" t="s">
        <v>756</v>
      </c>
      <c r="C323" s="10" t="s">
        <v>288</v>
      </c>
      <c r="D323" s="10" t="s">
        <v>316</v>
      </c>
      <c r="E323" s="12">
        <v>6.9999999999999999E-4</v>
      </c>
      <c r="F323" s="13">
        <v>94.82</v>
      </c>
      <c r="G323" s="13">
        <v>7.0000000000000007E-2</v>
      </c>
    </row>
    <row r="324" spans="1:7" ht="15" customHeight="1">
      <c r="A324" s="10" t="s">
        <v>757</v>
      </c>
      <c r="B324" s="11" t="s">
        <v>758</v>
      </c>
      <c r="C324" s="10" t="s">
        <v>288</v>
      </c>
      <c r="D324" s="10" t="s">
        <v>316</v>
      </c>
      <c r="E324" s="12">
        <v>2.7000000000000001E-3</v>
      </c>
      <c r="F324" s="13">
        <v>23.96</v>
      </c>
      <c r="G324" s="13">
        <v>0.06</v>
      </c>
    </row>
    <row r="325" spans="1:7" ht="20.100000000000001" customHeight="1">
      <c r="A325" s="10" t="s">
        <v>759</v>
      </c>
      <c r="B325" s="11" t="s">
        <v>760</v>
      </c>
      <c r="C325" s="10" t="s">
        <v>288</v>
      </c>
      <c r="D325" s="10" t="s">
        <v>316</v>
      </c>
      <c r="E325" s="12">
        <v>1.1000000000000001E-3</v>
      </c>
      <c r="F325" s="13">
        <v>107.93</v>
      </c>
      <c r="G325" s="13">
        <v>0.12</v>
      </c>
    </row>
    <row r="326" spans="1:7" ht="15" customHeight="1">
      <c r="A326" s="7"/>
      <c r="B326" s="7"/>
      <c r="C326" s="7"/>
      <c r="D326" s="7"/>
      <c r="E326" s="109" t="s">
        <v>258</v>
      </c>
      <c r="F326" s="110"/>
      <c r="G326" s="14">
        <v>0.67</v>
      </c>
    </row>
    <row r="327" spans="1:7" ht="15" customHeight="1">
      <c r="A327" s="7"/>
      <c r="B327" s="7"/>
      <c r="C327" s="7"/>
      <c r="D327" s="7"/>
      <c r="E327" s="111" t="s">
        <v>269</v>
      </c>
      <c r="F327" s="112"/>
      <c r="G327" s="3">
        <v>0.65</v>
      </c>
    </row>
    <row r="328" spans="1:7" ht="15" customHeight="1">
      <c r="A328" s="7"/>
      <c r="B328" s="7"/>
      <c r="C328" s="7"/>
      <c r="D328" s="7"/>
      <c r="E328" s="111" t="s">
        <v>345</v>
      </c>
      <c r="F328" s="112"/>
      <c r="G328" s="3">
        <v>0</v>
      </c>
    </row>
    <row r="329" spans="1:7" ht="15" customHeight="1">
      <c r="A329" s="7"/>
      <c r="B329" s="7"/>
      <c r="C329" s="7"/>
      <c r="D329" s="7"/>
      <c r="E329" s="111" t="s">
        <v>271</v>
      </c>
      <c r="F329" s="112"/>
      <c r="G329" s="3">
        <v>0.65</v>
      </c>
    </row>
    <row r="330" spans="1:7" ht="15" customHeight="1">
      <c r="A330" s="7"/>
      <c r="B330" s="7"/>
      <c r="C330" s="7"/>
      <c r="D330" s="7"/>
      <c r="E330" s="111" t="s">
        <v>272</v>
      </c>
      <c r="F330" s="112"/>
      <c r="G330" s="3">
        <v>0.17549999999999999</v>
      </c>
    </row>
    <row r="331" spans="1:7" ht="15" customHeight="1">
      <c r="A331" s="7"/>
      <c r="B331" s="7"/>
      <c r="C331" s="7"/>
      <c r="D331" s="7"/>
      <c r="E331" s="111" t="s">
        <v>273</v>
      </c>
      <c r="F331" s="112"/>
      <c r="G331" s="3">
        <v>0.83</v>
      </c>
    </row>
    <row r="332" spans="1:7" ht="9.9499999999999993" customHeight="1">
      <c r="A332" s="7"/>
      <c r="B332" s="7"/>
      <c r="C332" s="113" t="s">
        <v>238</v>
      </c>
      <c r="D332" s="114"/>
      <c r="E332" s="7"/>
      <c r="F332" s="7"/>
      <c r="G332" s="7"/>
    </row>
    <row r="333" spans="1:7" ht="20.100000000000001" customHeight="1">
      <c r="A333" s="115" t="s">
        <v>761</v>
      </c>
      <c r="B333" s="116"/>
      <c r="C333" s="116"/>
      <c r="D333" s="116"/>
      <c r="E333" s="116"/>
      <c r="F333" s="116"/>
      <c r="G333" s="116"/>
    </row>
    <row r="334" spans="1:7" ht="15" customHeight="1">
      <c r="A334" s="107" t="s">
        <v>275</v>
      </c>
      <c r="B334" s="108"/>
      <c r="C334" s="8" t="s">
        <v>241</v>
      </c>
      <c r="D334" s="8" t="s">
        <v>242</v>
      </c>
      <c r="E334" s="8" t="s">
        <v>243</v>
      </c>
      <c r="F334" s="8" t="s">
        <v>244</v>
      </c>
      <c r="G334" s="8" t="s">
        <v>245</v>
      </c>
    </row>
    <row r="335" spans="1:7" ht="15" customHeight="1">
      <c r="A335" s="10" t="s">
        <v>700</v>
      </c>
      <c r="B335" s="11" t="s">
        <v>701</v>
      </c>
      <c r="C335" s="10" t="s">
        <v>288</v>
      </c>
      <c r="D335" s="10" t="s">
        <v>302</v>
      </c>
      <c r="E335" s="12">
        <v>1.1900000000000001E-2</v>
      </c>
      <c r="F335" s="13">
        <v>5.0521000000000003</v>
      </c>
      <c r="G335" s="13">
        <v>0.06</v>
      </c>
    </row>
    <row r="336" spans="1:7" ht="15" customHeight="1">
      <c r="A336" s="7"/>
      <c r="B336" s="7"/>
      <c r="C336" s="7"/>
      <c r="D336" s="7"/>
      <c r="E336" s="109" t="s">
        <v>279</v>
      </c>
      <c r="F336" s="110"/>
      <c r="G336" s="14">
        <v>0.06</v>
      </c>
    </row>
    <row r="337" spans="1:7" ht="15" customHeight="1">
      <c r="A337" s="7"/>
      <c r="B337" s="7"/>
      <c r="C337" s="7"/>
      <c r="D337" s="7"/>
      <c r="E337" s="111" t="s">
        <v>269</v>
      </c>
      <c r="F337" s="112"/>
      <c r="G337" s="3">
        <v>0.06</v>
      </c>
    </row>
    <row r="338" spans="1:7" ht="15" customHeight="1">
      <c r="A338" s="7"/>
      <c r="B338" s="7"/>
      <c r="C338" s="7"/>
      <c r="D338" s="7"/>
      <c r="E338" s="111" t="s">
        <v>317</v>
      </c>
      <c r="F338" s="112"/>
      <c r="G338" s="3">
        <v>0.06</v>
      </c>
    </row>
    <row r="339" spans="1:7" ht="15" customHeight="1">
      <c r="A339" s="7"/>
      <c r="B339" s="7"/>
      <c r="C339" s="7"/>
      <c r="D339" s="7"/>
      <c r="E339" s="111" t="s">
        <v>271</v>
      </c>
      <c r="F339" s="112"/>
      <c r="G339" s="3">
        <v>0.12</v>
      </c>
    </row>
    <row r="340" spans="1:7" ht="15" customHeight="1">
      <c r="A340" s="7"/>
      <c r="B340" s="7"/>
      <c r="C340" s="7"/>
      <c r="D340" s="7"/>
      <c r="E340" s="111" t="s">
        <v>272</v>
      </c>
      <c r="F340" s="112"/>
      <c r="G340" s="3">
        <v>3.2399999999999998E-2</v>
      </c>
    </row>
    <row r="341" spans="1:7" ht="15" customHeight="1">
      <c r="A341" s="7"/>
      <c r="B341" s="7"/>
      <c r="C341" s="7"/>
      <c r="D341" s="7"/>
      <c r="E341" s="111" t="s">
        <v>273</v>
      </c>
      <c r="F341" s="112"/>
      <c r="G341" s="3">
        <v>0.15</v>
      </c>
    </row>
    <row r="342" spans="1:7" ht="9.9499999999999993" customHeight="1">
      <c r="A342" s="7"/>
      <c r="B342" s="7"/>
      <c r="C342" s="113" t="s">
        <v>238</v>
      </c>
      <c r="D342" s="114"/>
      <c r="E342" s="7"/>
      <c r="F342" s="7"/>
      <c r="G342" s="7"/>
    </row>
    <row r="343" spans="1:7" ht="20.100000000000001" customHeight="1">
      <c r="A343" s="115" t="s">
        <v>762</v>
      </c>
      <c r="B343" s="116"/>
      <c r="C343" s="116"/>
      <c r="D343" s="116"/>
      <c r="E343" s="116"/>
      <c r="F343" s="116"/>
      <c r="G343" s="116"/>
    </row>
    <row r="344" spans="1:7" ht="15" customHeight="1">
      <c r="A344" s="107" t="s">
        <v>275</v>
      </c>
      <c r="B344" s="108"/>
      <c r="C344" s="8" t="s">
        <v>241</v>
      </c>
      <c r="D344" s="8" t="s">
        <v>242</v>
      </c>
      <c r="E344" s="8" t="s">
        <v>243</v>
      </c>
      <c r="F344" s="8" t="s">
        <v>244</v>
      </c>
      <c r="G344" s="8" t="s">
        <v>245</v>
      </c>
    </row>
    <row r="345" spans="1:7" ht="15" customHeight="1">
      <c r="A345" s="10" t="s">
        <v>763</v>
      </c>
      <c r="B345" s="11" t="s">
        <v>764</v>
      </c>
      <c r="C345" s="10" t="s">
        <v>288</v>
      </c>
      <c r="D345" s="10" t="s">
        <v>302</v>
      </c>
      <c r="E345" s="12">
        <v>1</v>
      </c>
      <c r="F345" s="13">
        <v>6.4108000000000001</v>
      </c>
      <c r="G345" s="13">
        <v>6.41</v>
      </c>
    </row>
    <row r="346" spans="1:7" ht="15" customHeight="1">
      <c r="A346" s="7"/>
      <c r="B346" s="7"/>
      <c r="C346" s="7"/>
      <c r="D346" s="7"/>
      <c r="E346" s="109" t="s">
        <v>279</v>
      </c>
      <c r="F346" s="110"/>
      <c r="G346" s="14">
        <v>6.41</v>
      </c>
    </row>
    <row r="347" spans="1:7" ht="15" customHeight="1">
      <c r="A347" s="107" t="s">
        <v>240</v>
      </c>
      <c r="B347" s="108"/>
      <c r="C347" s="8" t="s">
        <v>241</v>
      </c>
      <c r="D347" s="8" t="s">
        <v>242</v>
      </c>
      <c r="E347" s="8" t="s">
        <v>243</v>
      </c>
      <c r="F347" s="8" t="s">
        <v>244</v>
      </c>
      <c r="G347" s="8" t="s">
        <v>245</v>
      </c>
    </row>
    <row r="348" spans="1:7" ht="15" customHeight="1">
      <c r="A348" s="10" t="s">
        <v>702</v>
      </c>
      <c r="B348" s="11" t="s">
        <v>703</v>
      </c>
      <c r="C348" s="10" t="s">
        <v>288</v>
      </c>
      <c r="D348" s="10" t="s">
        <v>302</v>
      </c>
      <c r="E348" s="12">
        <v>1</v>
      </c>
      <c r="F348" s="13">
        <v>1.83</v>
      </c>
      <c r="G348" s="13">
        <v>1.83</v>
      </c>
    </row>
    <row r="349" spans="1:7" ht="15" customHeight="1">
      <c r="A349" s="10" t="s">
        <v>704</v>
      </c>
      <c r="B349" s="11" t="s">
        <v>705</v>
      </c>
      <c r="C349" s="10" t="s">
        <v>288</v>
      </c>
      <c r="D349" s="10" t="s">
        <v>302</v>
      </c>
      <c r="E349" s="12">
        <v>1</v>
      </c>
      <c r="F349" s="13">
        <v>0.59</v>
      </c>
      <c r="G349" s="13">
        <v>0.59</v>
      </c>
    </row>
    <row r="350" spans="1:7" ht="15" customHeight="1">
      <c r="A350" s="10" t="s">
        <v>706</v>
      </c>
      <c r="B350" s="11" t="s">
        <v>707</v>
      </c>
      <c r="C350" s="10" t="s">
        <v>288</v>
      </c>
      <c r="D350" s="10" t="s">
        <v>302</v>
      </c>
      <c r="E350" s="12">
        <v>1</v>
      </c>
      <c r="F350" s="13">
        <v>0.34</v>
      </c>
      <c r="G350" s="13">
        <v>0.34</v>
      </c>
    </row>
    <row r="351" spans="1:7" ht="15" customHeight="1">
      <c r="A351" s="10" t="s">
        <v>708</v>
      </c>
      <c r="B351" s="11" t="s">
        <v>709</v>
      </c>
      <c r="C351" s="10" t="s">
        <v>288</v>
      </c>
      <c r="D351" s="10" t="s">
        <v>302</v>
      </c>
      <c r="E351" s="12">
        <v>1</v>
      </c>
      <c r="F351" s="13">
        <v>0.05</v>
      </c>
      <c r="G351" s="13">
        <v>0.05</v>
      </c>
    </row>
    <row r="352" spans="1:7" ht="15" customHeight="1">
      <c r="A352" s="7"/>
      <c r="B352" s="7"/>
      <c r="C352" s="7"/>
      <c r="D352" s="7"/>
      <c r="E352" s="109" t="s">
        <v>258</v>
      </c>
      <c r="F352" s="110"/>
      <c r="G352" s="14">
        <v>2.81</v>
      </c>
    </row>
    <row r="353" spans="1:7" ht="15" customHeight="1">
      <c r="A353" s="107" t="s">
        <v>259</v>
      </c>
      <c r="B353" s="108"/>
      <c r="C353" s="8" t="s">
        <v>241</v>
      </c>
      <c r="D353" s="8" t="s">
        <v>242</v>
      </c>
      <c r="E353" s="8" t="s">
        <v>243</v>
      </c>
      <c r="F353" s="8" t="s">
        <v>244</v>
      </c>
      <c r="G353" s="8" t="s">
        <v>245</v>
      </c>
    </row>
    <row r="354" spans="1:7" ht="15" customHeight="1">
      <c r="A354" s="10" t="s">
        <v>710</v>
      </c>
      <c r="B354" s="11" t="s">
        <v>711</v>
      </c>
      <c r="C354" s="10" t="s">
        <v>288</v>
      </c>
      <c r="D354" s="10" t="s">
        <v>302</v>
      </c>
      <c r="E354" s="12">
        <v>1</v>
      </c>
      <c r="F354" s="13">
        <v>0.43</v>
      </c>
      <c r="G354" s="13">
        <v>0.43</v>
      </c>
    </row>
    <row r="355" spans="1:7" ht="15" customHeight="1">
      <c r="A355" s="10" t="s">
        <v>712</v>
      </c>
      <c r="B355" s="11" t="s">
        <v>713</v>
      </c>
      <c r="C355" s="10" t="s">
        <v>288</v>
      </c>
      <c r="D355" s="10" t="s">
        <v>302</v>
      </c>
      <c r="E355" s="12">
        <v>1</v>
      </c>
      <c r="F355" s="13">
        <v>0.67</v>
      </c>
      <c r="G355" s="13">
        <v>0.67</v>
      </c>
    </row>
    <row r="356" spans="1:7" ht="20.100000000000001" customHeight="1">
      <c r="A356" s="10" t="s">
        <v>765</v>
      </c>
      <c r="B356" s="11" t="s">
        <v>766</v>
      </c>
      <c r="C356" s="10" t="s">
        <v>288</v>
      </c>
      <c r="D356" s="10" t="s">
        <v>302</v>
      </c>
      <c r="E356" s="12">
        <v>1</v>
      </c>
      <c r="F356" s="13">
        <v>0.06</v>
      </c>
      <c r="G356" s="13">
        <v>0.06</v>
      </c>
    </row>
    <row r="357" spans="1:7" ht="15" customHeight="1">
      <c r="A357" s="7"/>
      <c r="B357" s="7"/>
      <c r="C357" s="7"/>
      <c r="D357" s="7"/>
      <c r="E357" s="109" t="s">
        <v>268</v>
      </c>
      <c r="F357" s="110"/>
      <c r="G357" s="14">
        <v>1.1599999999999999</v>
      </c>
    </row>
    <row r="358" spans="1:7" ht="15" customHeight="1">
      <c r="A358" s="7"/>
      <c r="B358" s="7"/>
      <c r="C358" s="7"/>
      <c r="D358" s="7"/>
      <c r="E358" s="111" t="s">
        <v>269</v>
      </c>
      <c r="F358" s="112"/>
      <c r="G358" s="3">
        <v>10.38</v>
      </c>
    </row>
    <row r="359" spans="1:7" ht="15" customHeight="1">
      <c r="A359" s="7"/>
      <c r="B359" s="7"/>
      <c r="C359" s="7"/>
      <c r="D359" s="7"/>
      <c r="E359" s="111" t="s">
        <v>317</v>
      </c>
      <c r="F359" s="112"/>
      <c r="G359" s="3">
        <v>7.42</v>
      </c>
    </row>
    <row r="360" spans="1:7" ht="15" customHeight="1">
      <c r="A360" s="7"/>
      <c r="B360" s="7"/>
      <c r="C360" s="7"/>
      <c r="D360" s="7"/>
      <c r="E360" s="111" t="s">
        <v>271</v>
      </c>
      <c r="F360" s="112"/>
      <c r="G360" s="3">
        <v>17.8</v>
      </c>
    </row>
    <row r="361" spans="1:7" ht="15" customHeight="1">
      <c r="A361" s="7"/>
      <c r="B361" s="7"/>
      <c r="C361" s="7"/>
      <c r="D361" s="7"/>
      <c r="E361" s="111" t="s">
        <v>272</v>
      </c>
      <c r="F361" s="112"/>
      <c r="G361" s="3">
        <v>4.806</v>
      </c>
    </row>
    <row r="362" spans="1:7" ht="15" customHeight="1">
      <c r="A362" s="7"/>
      <c r="B362" s="7"/>
      <c r="C362" s="7"/>
      <c r="D362" s="7"/>
      <c r="E362" s="111" t="s">
        <v>273</v>
      </c>
      <c r="F362" s="112"/>
      <c r="G362" s="3">
        <v>22.61</v>
      </c>
    </row>
    <row r="363" spans="1:7" ht="9.9499999999999993" customHeight="1">
      <c r="A363" s="7"/>
      <c r="B363" s="7"/>
      <c r="C363" s="113" t="s">
        <v>238</v>
      </c>
      <c r="D363" s="114"/>
      <c r="E363" s="7"/>
      <c r="F363" s="7"/>
      <c r="G363" s="7"/>
    </row>
    <row r="364" spans="1:7" ht="20.100000000000001" customHeight="1">
      <c r="A364" s="115" t="s">
        <v>767</v>
      </c>
      <c r="B364" s="116"/>
      <c r="C364" s="116"/>
      <c r="D364" s="116"/>
      <c r="E364" s="116"/>
      <c r="F364" s="116"/>
      <c r="G364" s="116"/>
    </row>
    <row r="365" spans="1:7" ht="15" customHeight="1">
      <c r="A365" s="107" t="s">
        <v>275</v>
      </c>
      <c r="B365" s="108"/>
      <c r="C365" s="8" t="s">
        <v>241</v>
      </c>
      <c r="D365" s="8" t="s">
        <v>242</v>
      </c>
      <c r="E365" s="8" t="s">
        <v>243</v>
      </c>
      <c r="F365" s="8" t="s">
        <v>244</v>
      </c>
      <c r="G365" s="8" t="s">
        <v>245</v>
      </c>
    </row>
    <row r="366" spans="1:7" ht="15" customHeight="1">
      <c r="A366" s="10" t="s">
        <v>763</v>
      </c>
      <c r="B366" s="11" t="s">
        <v>764</v>
      </c>
      <c r="C366" s="10" t="s">
        <v>288</v>
      </c>
      <c r="D366" s="10" t="s">
        <v>302</v>
      </c>
      <c r="E366" s="12">
        <v>9.2999999999999992E-3</v>
      </c>
      <c r="F366" s="13">
        <v>6.4108000000000001</v>
      </c>
      <c r="G366" s="13">
        <v>0.06</v>
      </c>
    </row>
    <row r="367" spans="1:7" ht="15" customHeight="1">
      <c r="A367" s="7"/>
      <c r="B367" s="7"/>
      <c r="C367" s="7"/>
      <c r="D367" s="7"/>
      <c r="E367" s="109" t="s">
        <v>279</v>
      </c>
      <c r="F367" s="110"/>
      <c r="G367" s="14">
        <v>0.06</v>
      </c>
    </row>
    <row r="368" spans="1:7" ht="15" customHeight="1">
      <c r="A368" s="7"/>
      <c r="B368" s="7"/>
      <c r="C368" s="7"/>
      <c r="D368" s="7"/>
      <c r="E368" s="111" t="s">
        <v>269</v>
      </c>
      <c r="F368" s="112"/>
      <c r="G368" s="3">
        <v>0.06</v>
      </c>
    </row>
    <row r="369" spans="1:7" ht="15" customHeight="1">
      <c r="A369" s="7"/>
      <c r="B369" s="7"/>
      <c r="C369" s="7"/>
      <c r="D369" s="7"/>
      <c r="E369" s="111" t="s">
        <v>317</v>
      </c>
      <c r="F369" s="112"/>
      <c r="G369" s="3">
        <v>0.06</v>
      </c>
    </row>
    <row r="370" spans="1:7" ht="15" customHeight="1">
      <c r="A370" s="7"/>
      <c r="B370" s="7"/>
      <c r="C370" s="7"/>
      <c r="D370" s="7"/>
      <c r="E370" s="111" t="s">
        <v>271</v>
      </c>
      <c r="F370" s="112"/>
      <c r="G370" s="3">
        <v>0.12</v>
      </c>
    </row>
    <row r="371" spans="1:7" ht="15" customHeight="1">
      <c r="A371" s="7"/>
      <c r="B371" s="7"/>
      <c r="C371" s="7"/>
      <c r="D371" s="7"/>
      <c r="E371" s="111" t="s">
        <v>272</v>
      </c>
      <c r="F371" s="112"/>
      <c r="G371" s="3">
        <v>3.2399999999999998E-2</v>
      </c>
    </row>
    <row r="372" spans="1:7" ht="15" customHeight="1">
      <c r="A372" s="7"/>
      <c r="B372" s="7"/>
      <c r="C372" s="7"/>
      <c r="D372" s="7"/>
      <c r="E372" s="111" t="s">
        <v>273</v>
      </c>
      <c r="F372" s="112"/>
      <c r="G372" s="3">
        <v>0.15</v>
      </c>
    </row>
    <row r="373" spans="1:7" ht="9.9499999999999993" customHeight="1">
      <c r="A373" s="7"/>
      <c r="B373" s="7"/>
      <c r="C373" s="113" t="s">
        <v>238</v>
      </c>
      <c r="D373" s="114"/>
      <c r="E373" s="7"/>
      <c r="F373" s="7"/>
      <c r="G373" s="7"/>
    </row>
    <row r="374" spans="1:7" ht="20.100000000000001" customHeight="1">
      <c r="A374" s="115" t="s">
        <v>768</v>
      </c>
      <c r="B374" s="116"/>
      <c r="C374" s="116"/>
      <c r="D374" s="116"/>
      <c r="E374" s="116"/>
      <c r="F374" s="116"/>
      <c r="G374" s="116"/>
    </row>
    <row r="375" spans="1:7" ht="15" customHeight="1">
      <c r="A375" s="107" t="s">
        <v>259</v>
      </c>
      <c r="B375" s="108"/>
      <c r="C375" s="8" t="s">
        <v>241</v>
      </c>
      <c r="D375" s="8" t="s">
        <v>242</v>
      </c>
      <c r="E375" s="8" t="s">
        <v>243</v>
      </c>
      <c r="F375" s="8" t="s">
        <v>244</v>
      </c>
      <c r="G375" s="8" t="s">
        <v>245</v>
      </c>
    </row>
    <row r="376" spans="1:7" ht="20.100000000000001" customHeight="1">
      <c r="A376" s="10" t="s">
        <v>769</v>
      </c>
      <c r="B376" s="11" t="s">
        <v>770</v>
      </c>
      <c r="C376" s="10" t="s">
        <v>288</v>
      </c>
      <c r="D376" s="10" t="s">
        <v>302</v>
      </c>
      <c r="E376" s="12">
        <v>1</v>
      </c>
      <c r="F376" s="13">
        <v>10.01</v>
      </c>
      <c r="G376" s="13">
        <v>10.01</v>
      </c>
    </row>
    <row r="377" spans="1:7" ht="20.100000000000001" customHeight="1">
      <c r="A377" s="10" t="s">
        <v>771</v>
      </c>
      <c r="B377" s="11" t="s">
        <v>772</v>
      </c>
      <c r="C377" s="10" t="s">
        <v>288</v>
      </c>
      <c r="D377" s="10" t="s">
        <v>302</v>
      </c>
      <c r="E377" s="12">
        <v>1</v>
      </c>
      <c r="F377" s="13">
        <v>0.12</v>
      </c>
      <c r="G377" s="13">
        <v>0.12</v>
      </c>
    </row>
    <row r="378" spans="1:7" ht="20.100000000000001" customHeight="1">
      <c r="A378" s="10" t="s">
        <v>773</v>
      </c>
      <c r="B378" s="11" t="s">
        <v>774</v>
      </c>
      <c r="C378" s="10" t="s">
        <v>288</v>
      </c>
      <c r="D378" s="10" t="s">
        <v>302</v>
      </c>
      <c r="E378" s="12">
        <v>1</v>
      </c>
      <c r="F378" s="13">
        <v>0</v>
      </c>
      <c r="G378" s="13">
        <v>0</v>
      </c>
    </row>
    <row r="379" spans="1:7" ht="20.100000000000001" customHeight="1">
      <c r="A379" s="10" t="s">
        <v>775</v>
      </c>
      <c r="B379" s="11" t="s">
        <v>776</v>
      </c>
      <c r="C379" s="10" t="s">
        <v>288</v>
      </c>
      <c r="D379" s="10" t="s">
        <v>302</v>
      </c>
      <c r="E379" s="12">
        <v>1</v>
      </c>
      <c r="F379" s="13">
        <v>0</v>
      </c>
      <c r="G379" s="13">
        <v>0</v>
      </c>
    </row>
    <row r="380" spans="1:7" ht="20.100000000000001" customHeight="1">
      <c r="A380" s="10" t="s">
        <v>777</v>
      </c>
      <c r="B380" s="11" t="s">
        <v>778</v>
      </c>
      <c r="C380" s="10" t="s">
        <v>288</v>
      </c>
      <c r="D380" s="10" t="s">
        <v>302</v>
      </c>
      <c r="E380" s="12">
        <v>1</v>
      </c>
      <c r="F380" s="13">
        <v>2.35</v>
      </c>
      <c r="G380" s="13">
        <v>2.35</v>
      </c>
    </row>
    <row r="381" spans="1:7" ht="15" customHeight="1">
      <c r="A381" s="7"/>
      <c r="B381" s="7"/>
      <c r="C381" s="7"/>
      <c r="D381" s="7"/>
      <c r="E381" s="109" t="s">
        <v>268</v>
      </c>
      <c r="F381" s="110"/>
      <c r="G381" s="14">
        <v>12.48</v>
      </c>
    </row>
    <row r="382" spans="1:7" ht="15" customHeight="1">
      <c r="A382" s="7"/>
      <c r="B382" s="7"/>
      <c r="C382" s="7"/>
      <c r="D382" s="7"/>
      <c r="E382" s="111" t="s">
        <v>269</v>
      </c>
      <c r="F382" s="112"/>
      <c r="G382" s="3">
        <v>12.48</v>
      </c>
    </row>
    <row r="383" spans="1:7" ht="15" customHeight="1">
      <c r="A383" s="7"/>
      <c r="B383" s="7"/>
      <c r="C383" s="7"/>
      <c r="D383" s="7"/>
      <c r="E383" s="111" t="s">
        <v>317</v>
      </c>
      <c r="F383" s="112"/>
      <c r="G383" s="3">
        <v>7.47</v>
      </c>
    </row>
    <row r="384" spans="1:7" ht="15" customHeight="1">
      <c r="A384" s="7"/>
      <c r="B384" s="7"/>
      <c r="C384" s="7"/>
      <c r="D384" s="7"/>
      <c r="E384" s="111" t="s">
        <v>271</v>
      </c>
      <c r="F384" s="112"/>
      <c r="G384" s="3">
        <v>19.95</v>
      </c>
    </row>
    <row r="385" spans="1:7" ht="15" customHeight="1">
      <c r="A385" s="7"/>
      <c r="B385" s="7"/>
      <c r="C385" s="7"/>
      <c r="D385" s="7"/>
      <c r="E385" s="111" t="s">
        <v>272</v>
      </c>
      <c r="F385" s="112"/>
      <c r="G385" s="3">
        <v>5.3864999999999998</v>
      </c>
    </row>
    <row r="386" spans="1:7" ht="15" customHeight="1">
      <c r="A386" s="7"/>
      <c r="B386" s="7"/>
      <c r="C386" s="7"/>
      <c r="D386" s="7"/>
      <c r="E386" s="111" t="s">
        <v>273</v>
      </c>
      <c r="F386" s="112"/>
      <c r="G386" s="3">
        <v>25.34</v>
      </c>
    </row>
    <row r="387" spans="1:7" ht="9.9499999999999993" customHeight="1">
      <c r="A387" s="7"/>
      <c r="B387" s="7"/>
      <c r="C387" s="113" t="s">
        <v>238</v>
      </c>
      <c r="D387" s="114"/>
      <c r="E387" s="7"/>
      <c r="F387" s="7"/>
      <c r="G387" s="7"/>
    </row>
    <row r="388" spans="1:7" ht="20.100000000000001" customHeight="1">
      <c r="A388" s="115" t="s">
        <v>779</v>
      </c>
      <c r="B388" s="116"/>
      <c r="C388" s="116"/>
      <c r="D388" s="116"/>
      <c r="E388" s="116"/>
      <c r="F388" s="116"/>
      <c r="G388" s="116"/>
    </row>
    <row r="389" spans="1:7" ht="15" customHeight="1">
      <c r="A389" s="107" t="s">
        <v>275</v>
      </c>
      <c r="B389" s="108"/>
      <c r="C389" s="8" t="s">
        <v>241</v>
      </c>
      <c r="D389" s="8" t="s">
        <v>242</v>
      </c>
      <c r="E389" s="8" t="s">
        <v>243</v>
      </c>
      <c r="F389" s="8" t="s">
        <v>244</v>
      </c>
      <c r="G389" s="8" t="s">
        <v>245</v>
      </c>
    </row>
    <row r="390" spans="1:7" ht="15" customHeight="1">
      <c r="A390" s="10" t="s">
        <v>780</v>
      </c>
      <c r="B390" s="11" t="s">
        <v>781</v>
      </c>
      <c r="C390" s="10" t="s">
        <v>288</v>
      </c>
      <c r="D390" s="10" t="s">
        <v>302</v>
      </c>
      <c r="E390" s="12">
        <v>1</v>
      </c>
      <c r="F390" s="13">
        <v>6.4714999999999998</v>
      </c>
      <c r="G390" s="13">
        <v>6.47</v>
      </c>
    </row>
    <row r="391" spans="1:7" ht="15" customHeight="1">
      <c r="A391" s="7"/>
      <c r="B391" s="7"/>
      <c r="C391" s="7"/>
      <c r="D391" s="7"/>
      <c r="E391" s="109" t="s">
        <v>279</v>
      </c>
      <c r="F391" s="110"/>
      <c r="G391" s="14">
        <v>6.47</v>
      </c>
    </row>
    <row r="392" spans="1:7" ht="15" customHeight="1">
      <c r="A392" s="107" t="s">
        <v>240</v>
      </c>
      <c r="B392" s="108"/>
      <c r="C392" s="8" t="s">
        <v>241</v>
      </c>
      <c r="D392" s="8" t="s">
        <v>242</v>
      </c>
      <c r="E392" s="8" t="s">
        <v>243</v>
      </c>
      <c r="F392" s="8" t="s">
        <v>244</v>
      </c>
      <c r="G392" s="8" t="s">
        <v>245</v>
      </c>
    </row>
    <row r="393" spans="1:7" ht="15" customHeight="1">
      <c r="A393" s="10" t="s">
        <v>702</v>
      </c>
      <c r="B393" s="11" t="s">
        <v>703</v>
      </c>
      <c r="C393" s="10" t="s">
        <v>288</v>
      </c>
      <c r="D393" s="10" t="s">
        <v>302</v>
      </c>
      <c r="E393" s="12">
        <v>1</v>
      </c>
      <c r="F393" s="13">
        <v>1.83</v>
      </c>
      <c r="G393" s="13">
        <v>1.83</v>
      </c>
    </row>
    <row r="394" spans="1:7" ht="15" customHeight="1">
      <c r="A394" s="10" t="s">
        <v>704</v>
      </c>
      <c r="B394" s="11" t="s">
        <v>705</v>
      </c>
      <c r="C394" s="10" t="s">
        <v>288</v>
      </c>
      <c r="D394" s="10" t="s">
        <v>302</v>
      </c>
      <c r="E394" s="12">
        <v>1</v>
      </c>
      <c r="F394" s="13">
        <v>0.59</v>
      </c>
      <c r="G394" s="13">
        <v>0.59</v>
      </c>
    </row>
    <row r="395" spans="1:7" ht="15" customHeight="1">
      <c r="A395" s="10" t="s">
        <v>706</v>
      </c>
      <c r="B395" s="11" t="s">
        <v>707</v>
      </c>
      <c r="C395" s="10" t="s">
        <v>288</v>
      </c>
      <c r="D395" s="10" t="s">
        <v>302</v>
      </c>
      <c r="E395" s="12">
        <v>1</v>
      </c>
      <c r="F395" s="13">
        <v>0.34</v>
      </c>
      <c r="G395" s="13">
        <v>0.34</v>
      </c>
    </row>
    <row r="396" spans="1:7" ht="15" customHeight="1">
      <c r="A396" s="10" t="s">
        <v>708</v>
      </c>
      <c r="B396" s="11" t="s">
        <v>709</v>
      </c>
      <c r="C396" s="10" t="s">
        <v>288</v>
      </c>
      <c r="D396" s="10" t="s">
        <v>302</v>
      </c>
      <c r="E396" s="12">
        <v>1</v>
      </c>
      <c r="F396" s="13">
        <v>0.05</v>
      </c>
      <c r="G396" s="13">
        <v>0.05</v>
      </c>
    </row>
    <row r="397" spans="1:7" ht="15" customHeight="1">
      <c r="A397" s="7"/>
      <c r="B397" s="7"/>
      <c r="C397" s="7"/>
      <c r="D397" s="7"/>
      <c r="E397" s="109" t="s">
        <v>258</v>
      </c>
      <c r="F397" s="110"/>
      <c r="G397" s="14">
        <v>2.81</v>
      </c>
    </row>
    <row r="398" spans="1:7" ht="15" customHeight="1">
      <c r="A398" s="107" t="s">
        <v>259</v>
      </c>
      <c r="B398" s="108"/>
      <c r="C398" s="8" t="s">
        <v>241</v>
      </c>
      <c r="D398" s="8" t="s">
        <v>242</v>
      </c>
      <c r="E398" s="8" t="s">
        <v>243</v>
      </c>
      <c r="F398" s="8" t="s">
        <v>244</v>
      </c>
      <c r="G398" s="8" t="s">
        <v>245</v>
      </c>
    </row>
    <row r="399" spans="1:7" ht="15" customHeight="1">
      <c r="A399" s="10" t="s">
        <v>712</v>
      </c>
      <c r="B399" s="11" t="s">
        <v>713</v>
      </c>
      <c r="C399" s="10" t="s">
        <v>288</v>
      </c>
      <c r="D399" s="10" t="s">
        <v>302</v>
      </c>
      <c r="E399" s="12">
        <v>1</v>
      </c>
      <c r="F399" s="13">
        <v>0.67</v>
      </c>
      <c r="G399" s="13">
        <v>0.67</v>
      </c>
    </row>
    <row r="400" spans="1:7" ht="20.100000000000001" customHeight="1">
      <c r="A400" s="10" t="s">
        <v>782</v>
      </c>
      <c r="B400" s="11" t="s">
        <v>783</v>
      </c>
      <c r="C400" s="10" t="s">
        <v>288</v>
      </c>
      <c r="D400" s="10" t="s">
        <v>302</v>
      </c>
      <c r="E400" s="12">
        <v>1</v>
      </c>
      <c r="F400" s="13">
        <v>0.06</v>
      </c>
      <c r="G400" s="13">
        <v>0.06</v>
      </c>
    </row>
    <row r="401" spans="1:7" ht="15" customHeight="1">
      <c r="A401" s="7"/>
      <c r="B401" s="7"/>
      <c r="C401" s="7"/>
      <c r="D401" s="7"/>
      <c r="E401" s="109" t="s">
        <v>268</v>
      </c>
      <c r="F401" s="110"/>
      <c r="G401" s="14">
        <v>0.73</v>
      </c>
    </row>
    <row r="402" spans="1:7" ht="15" customHeight="1">
      <c r="A402" s="7"/>
      <c r="B402" s="7"/>
      <c r="C402" s="7"/>
      <c r="D402" s="7"/>
      <c r="E402" s="111" t="s">
        <v>269</v>
      </c>
      <c r="F402" s="112"/>
      <c r="G402" s="3">
        <v>10.01</v>
      </c>
    </row>
    <row r="403" spans="1:7" ht="15" customHeight="1">
      <c r="A403" s="7"/>
      <c r="B403" s="7"/>
      <c r="C403" s="7"/>
      <c r="D403" s="7"/>
      <c r="E403" s="111" t="s">
        <v>317</v>
      </c>
      <c r="F403" s="112"/>
      <c r="G403" s="3">
        <v>7.46</v>
      </c>
    </row>
    <row r="404" spans="1:7" ht="15" customHeight="1">
      <c r="A404" s="7"/>
      <c r="B404" s="7"/>
      <c r="C404" s="7"/>
      <c r="D404" s="7"/>
      <c r="E404" s="111" t="s">
        <v>271</v>
      </c>
      <c r="F404" s="112"/>
      <c r="G404" s="3">
        <v>17.47</v>
      </c>
    </row>
    <row r="405" spans="1:7" ht="15" customHeight="1">
      <c r="A405" s="7"/>
      <c r="B405" s="7"/>
      <c r="C405" s="7"/>
      <c r="D405" s="7"/>
      <c r="E405" s="111" t="s">
        <v>272</v>
      </c>
      <c r="F405" s="112"/>
      <c r="G405" s="3">
        <v>4.7168999999999999</v>
      </c>
    </row>
    <row r="406" spans="1:7" ht="15" customHeight="1">
      <c r="A406" s="7"/>
      <c r="B406" s="7"/>
      <c r="C406" s="7"/>
      <c r="D406" s="7"/>
      <c r="E406" s="111" t="s">
        <v>273</v>
      </c>
      <c r="F406" s="112"/>
      <c r="G406" s="3">
        <v>22.19</v>
      </c>
    </row>
    <row r="407" spans="1:7" ht="9.9499999999999993" customHeight="1">
      <c r="A407" s="7"/>
      <c r="B407" s="7"/>
      <c r="C407" s="113" t="s">
        <v>238</v>
      </c>
      <c r="D407" s="114"/>
      <c r="E407" s="7"/>
      <c r="F407" s="7"/>
      <c r="G407" s="7"/>
    </row>
    <row r="408" spans="1:7" ht="20.100000000000001" customHeight="1">
      <c r="A408" s="115" t="s">
        <v>784</v>
      </c>
      <c r="B408" s="116"/>
      <c r="C408" s="116"/>
      <c r="D408" s="116"/>
      <c r="E408" s="116"/>
      <c r="F408" s="116"/>
      <c r="G408" s="116"/>
    </row>
    <row r="409" spans="1:7" ht="15" customHeight="1">
      <c r="A409" s="107" t="s">
        <v>275</v>
      </c>
      <c r="B409" s="108"/>
      <c r="C409" s="8" t="s">
        <v>241</v>
      </c>
      <c r="D409" s="8" t="s">
        <v>242</v>
      </c>
      <c r="E409" s="8" t="s">
        <v>243</v>
      </c>
      <c r="F409" s="8" t="s">
        <v>244</v>
      </c>
      <c r="G409" s="8" t="s">
        <v>245</v>
      </c>
    </row>
    <row r="410" spans="1:7" ht="15" customHeight="1">
      <c r="A410" s="10" t="s">
        <v>780</v>
      </c>
      <c r="B410" s="11" t="s">
        <v>781</v>
      </c>
      <c r="C410" s="10" t="s">
        <v>288</v>
      </c>
      <c r="D410" s="10" t="s">
        <v>302</v>
      </c>
      <c r="E410" s="12">
        <v>9.2999999999999992E-3</v>
      </c>
      <c r="F410" s="13">
        <v>6.4714999999999998</v>
      </c>
      <c r="G410" s="13">
        <v>0.06</v>
      </c>
    </row>
    <row r="411" spans="1:7" ht="15" customHeight="1">
      <c r="A411" s="7"/>
      <c r="B411" s="7"/>
      <c r="C411" s="7"/>
      <c r="D411" s="7"/>
      <c r="E411" s="109" t="s">
        <v>279</v>
      </c>
      <c r="F411" s="110"/>
      <c r="G411" s="14">
        <v>0.06</v>
      </c>
    </row>
    <row r="412" spans="1:7" ht="15" customHeight="1">
      <c r="A412" s="7"/>
      <c r="B412" s="7"/>
      <c r="C412" s="7"/>
      <c r="D412" s="7"/>
      <c r="E412" s="111" t="s">
        <v>269</v>
      </c>
      <c r="F412" s="112"/>
      <c r="G412" s="3">
        <v>0.06</v>
      </c>
    </row>
    <row r="413" spans="1:7" ht="15" customHeight="1">
      <c r="A413" s="7"/>
      <c r="B413" s="7"/>
      <c r="C413" s="7"/>
      <c r="D413" s="7"/>
      <c r="E413" s="111" t="s">
        <v>317</v>
      </c>
      <c r="F413" s="112"/>
      <c r="G413" s="3">
        <v>0.06</v>
      </c>
    </row>
    <row r="414" spans="1:7" ht="15" customHeight="1">
      <c r="A414" s="7"/>
      <c r="B414" s="7"/>
      <c r="C414" s="7"/>
      <c r="D414" s="7"/>
      <c r="E414" s="111" t="s">
        <v>271</v>
      </c>
      <c r="F414" s="112"/>
      <c r="G414" s="3">
        <v>0.12</v>
      </c>
    </row>
    <row r="415" spans="1:7" ht="15" customHeight="1">
      <c r="A415" s="7"/>
      <c r="B415" s="7"/>
      <c r="C415" s="7"/>
      <c r="D415" s="7"/>
      <c r="E415" s="111" t="s">
        <v>272</v>
      </c>
      <c r="F415" s="112"/>
      <c r="G415" s="3">
        <v>3.2399999999999998E-2</v>
      </c>
    </row>
    <row r="416" spans="1:7" ht="15" customHeight="1">
      <c r="A416" s="7"/>
      <c r="B416" s="7"/>
      <c r="C416" s="7"/>
      <c r="D416" s="7"/>
      <c r="E416" s="111" t="s">
        <v>273</v>
      </c>
      <c r="F416" s="112"/>
      <c r="G416" s="3">
        <v>0.15</v>
      </c>
    </row>
    <row r="417" spans="1:7" ht="9.9499999999999993" customHeight="1">
      <c r="A417" s="7"/>
      <c r="B417" s="7"/>
      <c r="C417" s="113" t="s">
        <v>238</v>
      </c>
      <c r="D417" s="114"/>
      <c r="E417" s="7"/>
      <c r="F417" s="7"/>
      <c r="G417" s="7"/>
    </row>
    <row r="418" spans="1:7" ht="20.100000000000001" customHeight="1">
      <c r="A418" s="115" t="s">
        <v>785</v>
      </c>
      <c r="B418" s="116"/>
      <c r="C418" s="116"/>
      <c r="D418" s="116"/>
      <c r="E418" s="116"/>
      <c r="F418" s="116"/>
      <c r="G418" s="116"/>
    </row>
    <row r="419" spans="1:7" ht="15" customHeight="1">
      <c r="A419" s="107" t="s">
        <v>319</v>
      </c>
      <c r="B419" s="108"/>
      <c r="C419" s="8" t="s">
        <v>241</v>
      </c>
      <c r="D419" s="8" t="s">
        <v>242</v>
      </c>
      <c r="E419" s="8" t="s">
        <v>243</v>
      </c>
      <c r="F419" s="8" t="s">
        <v>244</v>
      </c>
      <c r="G419" s="8" t="s">
        <v>245</v>
      </c>
    </row>
    <row r="420" spans="1:7" ht="20.100000000000001" customHeight="1">
      <c r="A420" s="10" t="s">
        <v>786</v>
      </c>
      <c r="B420" s="11" t="s">
        <v>787</v>
      </c>
      <c r="C420" s="10" t="s">
        <v>288</v>
      </c>
      <c r="D420" s="10" t="s">
        <v>316</v>
      </c>
      <c r="E420" s="12">
        <v>1E-4</v>
      </c>
      <c r="F420" s="13">
        <v>1181.21</v>
      </c>
      <c r="G420" s="13">
        <v>0.12</v>
      </c>
    </row>
    <row r="421" spans="1:7" ht="15" customHeight="1">
      <c r="A421" s="7"/>
      <c r="B421" s="7"/>
      <c r="C421" s="7"/>
      <c r="D421" s="7"/>
      <c r="E421" s="109" t="s">
        <v>325</v>
      </c>
      <c r="F421" s="110"/>
      <c r="G421" s="14">
        <v>0.12</v>
      </c>
    </row>
    <row r="422" spans="1:7" ht="15" customHeight="1">
      <c r="A422" s="7"/>
      <c r="B422" s="7"/>
      <c r="C422" s="7"/>
      <c r="D422" s="7"/>
      <c r="E422" s="111" t="s">
        <v>269</v>
      </c>
      <c r="F422" s="112"/>
      <c r="G422" s="3">
        <v>0.08</v>
      </c>
    </row>
    <row r="423" spans="1:7" ht="15" customHeight="1">
      <c r="A423" s="7"/>
      <c r="B423" s="7"/>
      <c r="C423" s="7"/>
      <c r="D423" s="7"/>
      <c r="E423" s="111" t="s">
        <v>345</v>
      </c>
      <c r="F423" s="112"/>
      <c r="G423" s="3">
        <v>0</v>
      </c>
    </row>
    <row r="424" spans="1:7" ht="15" customHeight="1">
      <c r="A424" s="7"/>
      <c r="B424" s="7"/>
      <c r="C424" s="7"/>
      <c r="D424" s="7"/>
      <c r="E424" s="111" t="s">
        <v>271</v>
      </c>
      <c r="F424" s="112"/>
      <c r="G424" s="3">
        <v>0.08</v>
      </c>
    </row>
    <row r="425" spans="1:7" ht="15" customHeight="1">
      <c r="A425" s="7"/>
      <c r="B425" s="7"/>
      <c r="C425" s="7"/>
      <c r="D425" s="7"/>
      <c r="E425" s="111" t="s">
        <v>272</v>
      </c>
      <c r="F425" s="112"/>
      <c r="G425" s="3">
        <v>2.1600000000000001E-2</v>
      </c>
    </row>
    <row r="426" spans="1:7" ht="15" customHeight="1">
      <c r="A426" s="7"/>
      <c r="B426" s="7"/>
      <c r="C426" s="7"/>
      <c r="D426" s="7"/>
      <c r="E426" s="111" t="s">
        <v>273</v>
      </c>
      <c r="F426" s="112"/>
      <c r="G426" s="3">
        <v>0.1</v>
      </c>
    </row>
    <row r="427" spans="1:7" ht="9.9499999999999993" customHeight="1">
      <c r="A427" s="7"/>
      <c r="B427" s="7"/>
      <c r="C427" s="113" t="s">
        <v>238</v>
      </c>
      <c r="D427" s="114"/>
      <c r="E427" s="7"/>
      <c r="F427" s="7"/>
      <c r="G427" s="7"/>
    </row>
    <row r="428" spans="1:7" ht="20.100000000000001" customHeight="1">
      <c r="A428" s="115" t="s">
        <v>788</v>
      </c>
      <c r="B428" s="116"/>
      <c r="C428" s="116"/>
      <c r="D428" s="116"/>
      <c r="E428" s="116"/>
      <c r="F428" s="116"/>
      <c r="G428" s="116"/>
    </row>
    <row r="429" spans="1:7" ht="15" customHeight="1">
      <c r="A429" s="107" t="s">
        <v>319</v>
      </c>
      <c r="B429" s="108"/>
      <c r="C429" s="8" t="s">
        <v>241</v>
      </c>
      <c r="D429" s="8" t="s">
        <v>242</v>
      </c>
      <c r="E429" s="8" t="s">
        <v>243</v>
      </c>
      <c r="F429" s="8" t="s">
        <v>244</v>
      </c>
      <c r="G429" s="8" t="s">
        <v>245</v>
      </c>
    </row>
    <row r="430" spans="1:7" ht="20.100000000000001" customHeight="1">
      <c r="A430" s="10" t="s">
        <v>786</v>
      </c>
      <c r="B430" s="11" t="s">
        <v>787</v>
      </c>
      <c r="C430" s="10" t="s">
        <v>288</v>
      </c>
      <c r="D430" s="10" t="s">
        <v>316</v>
      </c>
      <c r="E430" s="12">
        <v>0</v>
      </c>
      <c r="F430" s="13">
        <v>1181.21</v>
      </c>
      <c r="G430" s="13">
        <v>0</v>
      </c>
    </row>
    <row r="431" spans="1:7" ht="15" customHeight="1">
      <c r="A431" s="7"/>
      <c r="B431" s="7"/>
      <c r="C431" s="7"/>
      <c r="D431" s="7"/>
      <c r="E431" s="109" t="s">
        <v>325</v>
      </c>
      <c r="F431" s="110"/>
      <c r="G431" s="14">
        <v>0</v>
      </c>
    </row>
    <row r="432" spans="1:7" ht="15" customHeight="1">
      <c r="A432" s="7"/>
      <c r="B432" s="7"/>
      <c r="C432" s="7"/>
      <c r="D432" s="7"/>
      <c r="E432" s="111" t="s">
        <v>269</v>
      </c>
      <c r="F432" s="112"/>
      <c r="G432" s="3">
        <v>0.01</v>
      </c>
    </row>
    <row r="433" spans="1:7" ht="15" customHeight="1">
      <c r="A433" s="7"/>
      <c r="B433" s="7"/>
      <c r="C433" s="7"/>
      <c r="D433" s="7"/>
      <c r="E433" s="111" t="s">
        <v>345</v>
      </c>
      <c r="F433" s="112"/>
      <c r="G433" s="3">
        <v>0</v>
      </c>
    </row>
    <row r="434" spans="1:7" ht="15" customHeight="1">
      <c r="A434" s="7"/>
      <c r="B434" s="7"/>
      <c r="C434" s="7"/>
      <c r="D434" s="7"/>
      <c r="E434" s="111" t="s">
        <v>271</v>
      </c>
      <c r="F434" s="112"/>
      <c r="G434" s="3">
        <v>0.01</v>
      </c>
    </row>
    <row r="435" spans="1:7" ht="15" customHeight="1">
      <c r="A435" s="7"/>
      <c r="B435" s="7"/>
      <c r="C435" s="7"/>
      <c r="D435" s="7"/>
      <c r="E435" s="111" t="s">
        <v>272</v>
      </c>
      <c r="F435" s="112"/>
      <c r="G435" s="3">
        <v>2.7000000000000001E-3</v>
      </c>
    </row>
    <row r="436" spans="1:7" ht="15" customHeight="1">
      <c r="A436" s="7"/>
      <c r="B436" s="7"/>
      <c r="C436" s="7"/>
      <c r="D436" s="7"/>
      <c r="E436" s="111" t="s">
        <v>273</v>
      </c>
      <c r="F436" s="112"/>
      <c r="G436" s="3">
        <v>0.01</v>
      </c>
    </row>
    <row r="437" spans="1:7" ht="9.9499999999999993" customHeight="1">
      <c r="A437" s="7"/>
      <c r="B437" s="7"/>
      <c r="C437" s="113" t="s">
        <v>238</v>
      </c>
      <c r="D437" s="114"/>
      <c r="E437" s="7"/>
      <c r="F437" s="7"/>
      <c r="G437" s="7"/>
    </row>
    <row r="438" spans="1:7" ht="20.100000000000001" customHeight="1">
      <c r="A438" s="115" t="s">
        <v>789</v>
      </c>
      <c r="B438" s="116"/>
      <c r="C438" s="116"/>
      <c r="D438" s="116"/>
      <c r="E438" s="116"/>
      <c r="F438" s="116"/>
      <c r="G438" s="116"/>
    </row>
    <row r="439" spans="1:7" ht="15" customHeight="1">
      <c r="A439" s="107" t="s">
        <v>319</v>
      </c>
      <c r="B439" s="108"/>
      <c r="C439" s="8" t="s">
        <v>241</v>
      </c>
      <c r="D439" s="8" t="s">
        <v>242</v>
      </c>
      <c r="E439" s="8" t="s">
        <v>243</v>
      </c>
      <c r="F439" s="8" t="s">
        <v>244</v>
      </c>
      <c r="G439" s="8" t="s">
        <v>245</v>
      </c>
    </row>
    <row r="440" spans="1:7" ht="20.100000000000001" customHeight="1">
      <c r="A440" s="10" t="s">
        <v>786</v>
      </c>
      <c r="B440" s="11" t="s">
        <v>787</v>
      </c>
      <c r="C440" s="10" t="s">
        <v>288</v>
      </c>
      <c r="D440" s="10" t="s">
        <v>316</v>
      </c>
      <c r="E440" s="12">
        <v>0</v>
      </c>
      <c r="F440" s="13">
        <v>1181.21</v>
      </c>
      <c r="G440" s="13">
        <v>0</v>
      </c>
    </row>
    <row r="441" spans="1:7" ht="15" customHeight="1">
      <c r="A441" s="7"/>
      <c r="B441" s="7"/>
      <c r="C441" s="7"/>
      <c r="D441" s="7"/>
      <c r="E441" s="109" t="s">
        <v>325</v>
      </c>
      <c r="F441" s="110"/>
      <c r="G441" s="14">
        <v>0</v>
      </c>
    </row>
    <row r="442" spans="1:7" ht="15" customHeight="1">
      <c r="A442" s="7"/>
      <c r="B442" s="7"/>
      <c r="C442" s="7"/>
      <c r="D442" s="7"/>
      <c r="E442" s="111" t="s">
        <v>269</v>
      </c>
      <c r="F442" s="112"/>
      <c r="G442" s="3">
        <v>0.05</v>
      </c>
    </row>
    <row r="443" spans="1:7" ht="15" customHeight="1">
      <c r="A443" s="7"/>
      <c r="B443" s="7"/>
      <c r="C443" s="7"/>
      <c r="D443" s="7"/>
      <c r="E443" s="111" t="s">
        <v>345</v>
      </c>
      <c r="F443" s="112"/>
      <c r="G443" s="3">
        <v>0</v>
      </c>
    </row>
    <row r="444" spans="1:7" ht="15" customHeight="1">
      <c r="A444" s="7"/>
      <c r="B444" s="7"/>
      <c r="C444" s="7"/>
      <c r="D444" s="7"/>
      <c r="E444" s="111" t="s">
        <v>271</v>
      </c>
      <c r="F444" s="112"/>
      <c r="G444" s="3">
        <v>0.05</v>
      </c>
    </row>
    <row r="445" spans="1:7" ht="15" customHeight="1">
      <c r="A445" s="7"/>
      <c r="B445" s="7"/>
      <c r="C445" s="7"/>
      <c r="D445" s="7"/>
      <c r="E445" s="111" t="s">
        <v>272</v>
      </c>
      <c r="F445" s="112"/>
      <c r="G445" s="3">
        <v>1.35E-2</v>
      </c>
    </row>
    <row r="446" spans="1:7" ht="15" customHeight="1">
      <c r="A446" s="7"/>
      <c r="B446" s="7"/>
      <c r="C446" s="7"/>
      <c r="D446" s="7"/>
      <c r="E446" s="111" t="s">
        <v>273</v>
      </c>
      <c r="F446" s="112"/>
      <c r="G446" s="3">
        <v>0.06</v>
      </c>
    </row>
    <row r="447" spans="1:7" ht="9.9499999999999993" customHeight="1">
      <c r="A447" s="7"/>
      <c r="B447" s="7"/>
      <c r="C447" s="113" t="s">
        <v>238</v>
      </c>
      <c r="D447" s="114"/>
      <c r="E447" s="7"/>
      <c r="F447" s="7"/>
      <c r="G447" s="7"/>
    </row>
    <row r="448" spans="1:7" ht="20.100000000000001" customHeight="1">
      <c r="A448" s="115" t="s">
        <v>790</v>
      </c>
      <c r="B448" s="116"/>
      <c r="C448" s="116"/>
      <c r="D448" s="116"/>
      <c r="E448" s="116"/>
      <c r="F448" s="116"/>
      <c r="G448" s="116"/>
    </row>
    <row r="449" spans="1:7" ht="15" customHeight="1">
      <c r="A449" s="107" t="s">
        <v>259</v>
      </c>
      <c r="B449" s="108"/>
      <c r="C449" s="8" t="s">
        <v>241</v>
      </c>
      <c r="D449" s="8" t="s">
        <v>242</v>
      </c>
      <c r="E449" s="8" t="s">
        <v>243</v>
      </c>
      <c r="F449" s="8" t="s">
        <v>244</v>
      </c>
      <c r="G449" s="8" t="s">
        <v>245</v>
      </c>
    </row>
    <row r="450" spans="1:7" ht="15" customHeight="1">
      <c r="A450" s="10" t="s">
        <v>791</v>
      </c>
      <c r="B450" s="11" t="s">
        <v>792</v>
      </c>
      <c r="C450" s="10" t="s">
        <v>288</v>
      </c>
      <c r="D450" s="10" t="s">
        <v>793</v>
      </c>
      <c r="E450" s="12">
        <v>3.17</v>
      </c>
      <c r="F450" s="13">
        <v>0.74</v>
      </c>
      <c r="G450" s="13">
        <v>2.35</v>
      </c>
    </row>
    <row r="451" spans="1:7" ht="15" customHeight="1">
      <c r="A451" s="7"/>
      <c r="B451" s="7"/>
      <c r="C451" s="7"/>
      <c r="D451" s="7"/>
      <c r="E451" s="109" t="s">
        <v>268</v>
      </c>
      <c r="F451" s="110"/>
      <c r="G451" s="14">
        <v>2.35</v>
      </c>
    </row>
    <row r="452" spans="1:7" ht="15" customHeight="1">
      <c r="A452" s="7"/>
      <c r="B452" s="7"/>
      <c r="C452" s="7"/>
      <c r="D452" s="7"/>
      <c r="E452" s="111" t="s">
        <v>269</v>
      </c>
      <c r="F452" s="112"/>
      <c r="G452" s="3">
        <v>2.34</v>
      </c>
    </row>
    <row r="453" spans="1:7" ht="15" customHeight="1">
      <c r="A453" s="7"/>
      <c r="B453" s="7"/>
      <c r="C453" s="7"/>
      <c r="D453" s="7"/>
      <c r="E453" s="111" t="s">
        <v>345</v>
      </c>
      <c r="F453" s="112"/>
      <c r="G453" s="3">
        <v>0</v>
      </c>
    </row>
    <row r="454" spans="1:7" ht="15" customHeight="1">
      <c r="A454" s="7"/>
      <c r="B454" s="7"/>
      <c r="C454" s="7"/>
      <c r="D454" s="7"/>
      <c r="E454" s="111" t="s">
        <v>271</v>
      </c>
      <c r="F454" s="112"/>
      <c r="G454" s="3">
        <v>2.34</v>
      </c>
    </row>
    <row r="455" spans="1:7" ht="15" customHeight="1">
      <c r="A455" s="7"/>
      <c r="B455" s="7"/>
      <c r="C455" s="7"/>
      <c r="D455" s="7"/>
      <c r="E455" s="111" t="s">
        <v>272</v>
      </c>
      <c r="F455" s="112"/>
      <c r="G455" s="3">
        <v>0.63180000000000003</v>
      </c>
    </row>
    <row r="456" spans="1:7" ht="15" customHeight="1">
      <c r="A456" s="7"/>
      <c r="B456" s="7"/>
      <c r="C456" s="7"/>
      <c r="D456" s="7"/>
      <c r="E456" s="111" t="s">
        <v>273</v>
      </c>
      <c r="F456" s="112"/>
      <c r="G456" s="3">
        <v>2.97</v>
      </c>
    </row>
    <row r="457" spans="1:7" ht="9.9499999999999993" customHeight="1">
      <c r="A457" s="7"/>
      <c r="B457" s="7"/>
      <c r="C457" s="113" t="s">
        <v>238</v>
      </c>
      <c r="D457" s="114"/>
      <c r="E457" s="7"/>
      <c r="F457" s="7"/>
      <c r="G457" s="7"/>
    </row>
    <row r="458" spans="1:7" ht="20.100000000000001" customHeight="1">
      <c r="A458" s="115" t="s">
        <v>794</v>
      </c>
      <c r="B458" s="116"/>
      <c r="C458" s="116"/>
      <c r="D458" s="116"/>
      <c r="E458" s="116"/>
      <c r="F458" s="116"/>
      <c r="G458" s="116"/>
    </row>
    <row r="459" spans="1:7" ht="15" customHeight="1">
      <c r="A459" s="107" t="s">
        <v>259</v>
      </c>
      <c r="B459" s="108"/>
      <c r="C459" s="8" t="s">
        <v>241</v>
      </c>
      <c r="D459" s="8" t="s">
        <v>242</v>
      </c>
      <c r="E459" s="8" t="s">
        <v>243</v>
      </c>
      <c r="F459" s="8" t="s">
        <v>244</v>
      </c>
      <c r="G459" s="8" t="s">
        <v>245</v>
      </c>
    </row>
    <row r="460" spans="1:7" ht="20.100000000000001" customHeight="1">
      <c r="A460" s="10" t="s">
        <v>769</v>
      </c>
      <c r="B460" s="11" t="s">
        <v>770</v>
      </c>
      <c r="C460" s="10" t="s">
        <v>288</v>
      </c>
      <c r="D460" s="10" t="s">
        <v>302</v>
      </c>
      <c r="E460" s="12">
        <v>1</v>
      </c>
      <c r="F460" s="13">
        <v>10.01</v>
      </c>
      <c r="G460" s="13">
        <v>10.01</v>
      </c>
    </row>
    <row r="461" spans="1:7" ht="20.100000000000001" customHeight="1">
      <c r="A461" s="10" t="s">
        <v>771</v>
      </c>
      <c r="B461" s="11" t="s">
        <v>772</v>
      </c>
      <c r="C461" s="10" t="s">
        <v>288</v>
      </c>
      <c r="D461" s="10" t="s">
        <v>302</v>
      </c>
      <c r="E461" s="12">
        <v>1</v>
      </c>
      <c r="F461" s="13">
        <v>0.12</v>
      </c>
      <c r="G461" s="13">
        <v>0.12</v>
      </c>
    </row>
    <row r="462" spans="1:7" ht="20.100000000000001" customHeight="1">
      <c r="A462" s="10" t="s">
        <v>773</v>
      </c>
      <c r="B462" s="11" t="s">
        <v>774</v>
      </c>
      <c r="C462" s="10" t="s">
        <v>288</v>
      </c>
      <c r="D462" s="10" t="s">
        <v>302</v>
      </c>
      <c r="E462" s="12">
        <v>1</v>
      </c>
      <c r="F462" s="13">
        <v>0</v>
      </c>
      <c r="G462" s="13">
        <v>0</v>
      </c>
    </row>
    <row r="463" spans="1:7" ht="15" customHeight="1">
      <c r="A463" s="7"/>
      <c r="B463" s="7"/>
      <c r="C463" s="7"/>
      <c r="D463" s="7"/>
      <c r="E463" s="109" t="s">
        <v>268</v>
      </c>
      <c r="F463" s="110"/>
      <c r="G463" s="14">
        <v>10.130000000000001</v>
      </c>
    </row>
    <row r="464" spans="1:7" ht="15" customHeight="1">
      <c r="A464" s="7"/>
      <c r="B464" s="7"/>
      <c r="C464" s="7"/>
      <c r="D464" s="7"/>
      <c r="E464" s="111" t="s">
        <v>269</v>
      </c>
      <c r="F464" s="112"/>
      <c r="G464" s="3">
        <v>10.130000000000001</v>
      </c>
    </row>
    <row r="465" spans="1:7" ht="15" customHeight="1">
      <c r="A465" s="7"/>
      <c r="B465" s="7"/>
      <c r="C465" s="7"/>
      <c r="D465" s="7"/>
      <c r="E465" s="111" t="s">
        <v>317</v>
      </c>
      <c r="F465" s="112"/>
      <c r="G465" s="3">
        <v>7.43</v>
      </c>
    </row>
    <row r="466" spans="1:7" ht="15" customHeight="1">
      <c r="A466" s="7"/>
      <c r="B466" s="7"/>
      <c r="C466" s="7"/>
      <c r="D466" s="7"/>
      <c r="E466" s="111" t="s">
        <v>271</v>
      </c>
      <c r="F466" s="112"/>
      <c r="G466" s="3">
        <v>17.559999999999999</v>
      </c>
    </row>
    <row r="467" spans="1:7" ht="15" customHeight="1">
      <c r="A467" s="7"/>
      <c r="B467" s="7"/>
      <c r="C467" s="7"/>
      <c r="D467" s="7"/>
      <c r="E467" s="111" t="s">
        <v>272</v>
      </c>
      <c r="F467" s="112"/>
      <c r="G467" s="3">
        <v>4.7412000000000001</v>
      </c>
    </row>
    <row r="468" spans="1:7" ht="15" customHeight="1">
      <c r="A468" s="7"/>
      <c r="B468" s="7"/>
      <c r="C468" s="7"/>
      <c r="D468" s="7"/>
      <c r="E468" s="111" t="s">
        <v>273</v>
      </c>
      <c r="F468" s="112"/>
      <c r="G468" s="3">
        <v>22.3</v>
      </c>
    </row>
    <row r="469" spans="1:7" ht="9.9499999999999993" customHeight="1">
      <c r="A469" s="7"/>
      <c r="B469" s="7"/>
      <c r="C469" s="113" t="s">
        <v>238</v>
      </c>
      <c r="D469" s="114"/>
      <c r="E469" s="7"/>
      <c r="F469" s="7"/>
      <c r="G469" s="7"/>
    </row>
    <row r="470" spans="1:7" ht="20.100000000000001" customHeight="1">
      <c r="A470" s="115" t="s">
        <v>795</v>
      </c>
      <c r="B470" s="116"/>
      <c r="C470" s="116"/>
      <c r="D470" s="116"/>
      <c r="E470" s="116"/>
      <c r="F470" s="116"/>
      <c r="G470" s="116"/>
    </row>
    <row r="471" spans="1:7" ht="15" customHeight="1">
      <c r="A471" s="107" t="s">
        <v>240</v>
      </c>
      <c r="B471" s="108"/>
      <c r="C471" s="8" t="s">
        <v>241</v>
      </c>
      <c r="D471" s="8" t="s">
        <v>242</v>
      </c>
      <c r="E471" s="8" t="s">
        <v>243</v>
      </c>
      <c r="F471" s="8" t="s">
        <v>244</v>
      </c>
      <c r="G471" s="8" t="s">
        <v>245</v>
      </c>
    </row>
    <row r="472" spans="1:7" ht="20.100000000000001" customHeight="1">
      <c r="A472" s="10" t="s">
        <v>796</v>
      </c>
      <c r="B472" s="11" t="s">
        <v>797</v>
      </c>
      <c r="C472" s="10" t="s">
        <v>288</v>
      </c>
      <c r="D472" s="10" t="s">
        <v>313</v>
      </c>
      <c r="E472" s="12">
        <v>0.88600000000000001</v>
      </c>
      <c r="F472" s="13">
        <v>85</v>
      </c>
      <c r="G472" s="13">
        <v>75.31</v>
      </c>
    </row>
    <row r="473" spans="1:7" ht="15" customHeight="1">
      <c r="A473" s="10" t="s">
        <v>798</v>
      </c>
      <c r="B473" s="11" t="s">
        <v>799</v>
      </c>
      <c r="C473" s="10" t="s">
        <v>288</v>
      </c>
      <c r="D473" s="10" t="s">
        <v>294</v>
      </c>
      <c r="E473" s="12">
        <v>218.84</v>
      </c>
      <c r="F473" s="13">
        <v>0.52</v>
      </c>
      <c r="G473" s="13">
        <v>113.8</v>
      </c>
    </row>
    <row r="474" spans="1:7" ht="20.100000000000001" customHeight="1">
      <c r="A474" s="10" t="s">
        <v>800</v>
      </c>
      <c r="B474" s="11" t="s">
        <v>801</v>
      </c>
      <c r="C474" s="10" t="s">
        <v>288</v>
      </c>
      <c r="D474" s="10" t="s">
        <v>313</v>
      </c>
      <c r="E474" s="12">
        <v>0.59699999999999998</v>
      </c>
      <c r="F474" s="13">
        <v>67</v>
      </c>
      <c r="G474" s="13">
        <v>40</v>
      </c>
    </row>
    <row r="475" spans="1:7" ht="15" customHeight="1">
      <c r="A475" s="7"/>
      <c r="B475" s="7"/>
      <c r="C475" s="7"/>
      <c r="D475" s="7"/>
      <c r="E475" s="109" t="s">
        <v>258</v>
      </c>
      <c r="F475" s="110"/>
      <c r="G475" s="14">
        <v>229.11</v>
      </c>
    </row>
    <row r="476" spans="1:7" ht="15" customHeight="1">
      <c r="A476" s="107" t="s">
        <v>259</v>
      </c>
      <c r="B476" s="108"/>
      <c r="C476" s="8" t="s">
        <v>241</v>
      </c>
      <c r="D476" s="8" t="s">
        <v>242</v>
      </c>
      <c r="E476" s="8" t="s">
        <v>243</v>
      </c>
      <c r="F476" s="8" t="s">
        <v>244</v>
      </c>
      <c r="G476" s="8" t="s">
        <v>245</v>
      </c>
    </row>
    <row r="477" spans="1:7" ht="15" customHeight="1">
      <c r="A477" s="10" t="s">
        <v>531</v>
      </c>
      <c r="B477" s="11" t="s">
        <v>532</v>
      </c>
      <c r="C477" s="10" t="s">
        <v>288</v>
      </c>
      <c r="D477" s="10" t="s">
        <v>302</v>
      </c>
      <c r="E477" s="12">
        <v>10.18</v>
      </c>
      <c r="F477" s="13">
        <v>8.5299999999999994</v>
      </c>
      <c r="G477" s="13">
        <v>86.84</v>
      </c>
    </row>
    <row r="478" spans="1:7" ht="15" customHeight="1">
      <c r="A478" s="7"/>
      <c r="B478" s="7"/>
      <c r="C478" s="7"/>
      <c r="D478" s="7"/>
      <c r="E478" s="109" t="s">
        <v>268</v>
      </c>
      <c r="F478" s="110"/>
      <c r="G478" s="14">
        <v>86.84</v>
      </c>
    </row>
    <row r="479" spans="1:7" ht="15" customHeight="1">
      <c r="A479" s="7"/>
      <c r="B479" s="7"/>
      <c r="C479" s="7"/>
      <c r="D479" s="7"/>
      <c r="E479" s="111" t="s">
        <v>269</v>
      </c>
      <c r="F479" s="112"/>
      <c r="G479" s="3">
        <v>315.95</v>
      </c>
    </row>
    <row r="480" spans="1:7" ht="15" customHeight="1">
      <c r="A480" s="7"/>
      <c r="B480" s="7"/>
      <c r="C480" s="7"/>
      <c r="D480" s="7"/>
      <c r="E480" s="111" t="s">
        <v>317</v>
      </c>
      <c r="F480" s="112"/>
      <c r="G480" s="3">
        <v>53.82</v>
      </c>
    </row>
    <row r="481" spans="1:7" ht="15" customHeight="1">
      <c r="A481" s="7"/>
      <c r="B481" s="7"/>
      <c r="C481" s="7"/>
      <c r="D481" s="7"/>
      <c r="E481" s="111" t="s">
        <v>271</v>
      </c>
      <c r="F481" s="112"/>
      <c r="G481" s="3">
        <v>369.77</v>
      </c>
    </row>
    <row r="482" spans="1:7" ht="15" customHeight="1">
      <c r="A482" s="7"/>
      <c r="B482" s="7"/>
      <c r="C482" s="7"/>
      <c r="D482" s="7"/>
      <c r="E482" s="111" t="s">
        <v>272</v>
      </c>
      <c r="F482" s="112"/>
      <c r="G482" s="3">
        <v>99.837900000000005</v>
      </c>
    </row>
    <row r="483" spans="1:7" ht="15" customHeight="1">
      <c r="A483" s="7"/>
      <c r="B483" s="7"/>
      <c r="C483" s="7"/>
      <c r="D483" s="7"/>
      <c r="E483" s="111" t="s">
        <v>273</v>
      </c>
      <c r="F483" s="112"/>
      <c r="G483" s="3">
        <v>469.61</v>
      </c>
    </row>
    <row r="484" spans="1:7" ht="9.9499999999999993" customHeight="1">
      <c r="A484" s="7"/>
      <c r="B484" s="7"/>
      <c r="C484" s="113" t="s">
        <v>238</v>
      </c>
      <c r="D484" s="114"/>
      <c r="E484" s="7"/>
      <c r="F484" s="7"/>
      <c r="G484" s="7"/>
    </row>
    <row r="485" spans="1:7" ht="20.100000000000001" customHeight="1">
      <c r="A485" s="115" t="s">
        <v>802</v>
      </c>
      <c r="B485" s="116"/>
      <c r="C485" s="116"/>
      <c r="D485" s="116"/>
      <c r="E485" s="116"/>
      <c r="F485" s="116"/>
      <c r="G485" s="116"/>
    </row>
    <row r="486" spans="1:7" ht="15" customHeight="1">
      <c r="A486" s="107" t="s">
        <v>275</v>
      </c>
      <c r="B486" s="108"/>
      <c r="C486" s="8" t="s">
        <v>241</v>
      </c>
      <c r="D486" s="8" t="s">
        <v>242</v>
      </c>
      <c r="E486" s="8" t="s">
        <v>243</v>
      </c>
      <c r="F486" s="8" t="s">
        <v>244</v>
      </c>
      <c r="G486" s="8" t="s">
        <v>245</v>
      </c>
    </row>
    <row r="487" spans="1:7" ht="15" customHeight="1">
      <c r="A487" s="10" t="s">
        <v>439</v>
      </c>
      <c r="B487" s="11" t="s">
        <v>440</v>
      </c>
      <c r="C487" s="10" t="s">
        <v>288</v>
      </c>
      <c r="D487" s="10" t="s">
        <v>302</v>
      </c>
      <c r="E487" s="12">
        <v>1</v>
      </c>
      <c r="F487" s="13">
        <v>4.5385</v>
      </c>
      <c r="G487" s="13">
        <v>4.54</v>
      </c>
    </row>
    <row r="488" spans="1:7" ht="15" customHeight="1">
      <c r="A488" s="7"/>
      <c r="B488" s="7"/>
      <c r="C488" s="7"/>
      <c r="D488" s="7"/>
      <c r="E488" s="109" t="s">
        <v>279</v>
      </c>
      <c r="F488" s="110"/>
      <c r="G488" s="14">
        <v>4.54</v>
      </c>
    </row>
    <row r="489" spans="1:7" ht="15" customHeight="1">
      <c r="A489" s="107" t="s">
        <v>240</v>
      </c>
      <c r="B489" s="108"/>
      <c r="C489" s="8" t="s">
        <v>241</v>
      </c>
      <c r="D489" s="8" t="s">
        <v>242</v>
      </c>
      <c r="E489" s="8" t="s">
        <v>243</v>
      </c>
      <c r="F489" s="8" t="s">
        <v>244</v>
      </c>
      <c r="G489" s="8" t="s">
        <v>245</v>
      </c>
    </row>
    <row r="490" spans="1:7" ht="15" customHeight="1">
      <c r="A490" s="10" t="s">
        <v>702</v>
      </c>
      <c r="B490" s="11" t="s">
        <v>703</v>
      </c>
      <c r="C490" s="10" t="s">
        <v>288</v>
      </c>
      <c r="D490" s="10" t="s">
        <v>302</v>
      </c>
      <c r="E490" s="12">
        <v>1</v>
      </c>
      <c r="F490" s="13">
        <v>1.83</v>
      </c>
      <c r="G490" s="13">
        <v>1.83</v>
      </c>
    </row>
    <row r="491" spans="1:7" ht="15" customHeight="1">
      <c r="A491" s="10" t="s">
        <v>704</v>
      </c>
      <c r="B491" s="11" t="s">
        <v>705</v>
      </c>
      <c r="C491" s="10" t="s">
        <v>288</v>
      </c>
      <c r="D491" s="10" t="s">
        <v>302</v>
      </c>
      <c r="E491" s="12">
        <v>1</v>
      </c>
      <c r="F491" s="13">
        <v>0.59</v>
      </c>
      <c r="G491" s="13">
        <v>0.59</v>
      </c>
    </row>
    <row r="492" spans="1:7" ht="15" customHeight="1">
      <c r="A492" s="10" t="s">
        <v>706</v>
      </c>
      <c r="B492" s="11" t="s">
        <v>707</v>
      </c>
      <c r="C492" s="10" t="s">
        <v>288</v>
      </c>
      <c r="D492" s="10" t="s">
        <v>302</v>
      </c>
      <c r="E492" s="12">
        <v>1</v>
      </c>
      <c r="F492" s="13">
        <v>0.34</v>
      </c>
      <c r="G492" s="13">
        <v>0.34</v>
      </c>
    </row>
    <row r="493" spans="1:7" ht="15" customHeight="1">
      <c r="A493" s="10" t="s">
        <v>708</v>
      </c>
      <c r="B493" s="11" t="s">
        <v>709</v>
      </c>
      <c r="C493" s="10" t="s">
        <v>288</v>
      </c>
      <c r="D493" s="10" t="s">
        <v>302</v>
      </c>
      <c r="E493" s="12">
        <v>1</v>
      </c>
      <c r="F493" s="13">
        <v>0.05</v>
      </c>
      <c r="G493" s="13">
        <v>0.05</v>
      </c>
    </row>
    <row r="494" spans="1:7" ht="15" customHeight="1">
      <c r="A494" s="7"/>
      <c r="B494" s="7"/>
      <c r="C494" s="7"/>
      <c r="D494" s="7"/>
      <c r="E494" s="109" t="s">
        <v>258</v>
      </c>
      <c r="F494" s="110"/>
      <c r="G494" s="14">
        <v>2.81</v>
      </c>
    </row>
    <row r="495" spans="1:7" ht="15" customHeight="1">
      <c r="A495" s="107" t="s">
        <v>259</v>
      </c>
      <c r="B495" s="108"/>
      <c r="C495" s="8" t="s">
        <v>241</v>
      </c>
      <c r="D495" s="8" t="s">
        <v>242</v>
      </c>
      <c r="E495" s="8" t="s">
        <v>243</v>
      </c>
      <c r="F495" s="8" t="s">
        <v>244</v>
      </c>
      <c r="G495" s="8" t="s">
        <v>245</v>
      </c>
    </row>
    <row r="496" spans="1:7" ht="15" customHeight="1">
      <c r="A496" s="10" t="s">
        <v>710</v>
      </c>
      <c r="B496" s="11" t="s">
        <v>711</v>
      </c>
      <c r="C496" s="10" t="s">
        <v>288</v>
      </c>
      <c r="D496" s="10" t="s">
        <v>302</v>
      </c>
      <c r="E496" s="12">
        <v>1</v>
      </c>
      <c r="F496" s="13">
        <v>0.43</v>
      </c>
      <c r="G496" s="13">
        <v>0.43</v>
      </c>
    </row>
    <row r="497" spans="1:7" ht="15" customHeight="1">
      <c r="A497" s="10" t="s">
        <v>712</v>
      </c>
      <c r="B497" s="11" t="s">
        <v>713</v>
      </c>
      <c r="C497" s="10" t="s">
        <v>288</v>
      </c>
      <c r="D497" s="10" t="s">
        <v>302</v>
      </c>
      <c r="E497" s="12">
        <v>1</v>
      </c>
      <c r="F497" s="13">
        <v>0.67</v>
      </c>
      <c r="G497" s="13">
        <v>0.67</v>
      </c>
    </row>
    <row r="498" spans="1:7" ht="20.100000000000001" customHeight="1">
      <c r="A498" s="10" t="s">
        <v>803</v>
      </c>
      <c r="B498" s="11" t="s">
        <v>804</v>
      </c>
      <c r="C498" s="10" t="s">
        <v>288</v>
      </c>
      <c r="D498" s="10" t="s">
        <v>302</v>
      </c>
      <c r="E498" s="12">
        <v>1</v>
      </c>
      <c r="F498" s="13">
        <v>0.08</v>
      </c>
      <c r="G498" s="13">
        <v>0.08</v>
      </c>
    </row>
    <row r="499" spans="1:7" ht="15" customHeight="1">
      <c r="A499" s="7"/>
      <c r="B499" s="7"/>
      <c r="C499" s="7"/>
      <c r="D499" s="7"/>
      <c r="E499" s="109" t="s">
        <v>268</v>
      </c>
      <c r="F499" s="110"/>
      <c r="G499" s="14">
        <v>1.18</v>
      </c>
    </row>
    <row r="500" spans="1:7" ht="15" customHeight="1">
      <c r="A500" s="7"/>
      <c r="B500" s="7"/>
      <c r="C500" s="7"/>
      <c r="D500" s="7"/>
      <c r="E500" s="111" t="s">
        <v>269</v>
      </c>
      <c r="F500" s="112"/>
      <c r="G500" s="3">
        <v>8.5299999999999994</v>
      </c>
    </row>
    <row r="501" spans="1:7" ht="15" customHeight="1">
      <c r="A501" s="7"/>
      <c r="B501" s="7"/>
      <c r="C501" s="7"/>
      <c r="D501" s="7"/>
      <c r="E501" s="111" t="s">
        <v>317</v>
      </c>
      <c r="F501" s="112"/>
      <c r="G501" s="3">
        <v>5.29</v>
      </c>
    </row>
    <row r="502" spans="1:7" ht="15" customHeight="1">
      <c r="A502" s="7"/>
      <c r="B502" s="7"/>
      <c r="C502" s="7"/>
      <c r="D502" s="7"/>
      <c r="E502" s="111" t="s">
        <v>271</v>
      </c>
      <c r="F502" s="112"/>
      <c r="G502" s="3">
        <v>13.82</v>
      </c>
    </row>
    <row r="503" spans="1:7" ht="15" customHeight="1">
      <c r="A503" s="7"/>
      <c r="B503" s="7"/>
      <c r="C503" s="7"/>
      <c r="D503" s="7"/>
      <c r="E503" s="111" t="s">
        <v>272</v>
      </c>
      <c r="F503" s="112"/>
      <c r="G503" s="3">
        <v>3.7313999999999998</v>
      </c>
    </row>
    <row r="504" spans="1:7" ht="15" customHeight="1">
      <c r="A504" s="7"/>
      <c r="B504" s="7"/>
      <c r="C504" s="7"/>
      <c r="D504" s="7"/>
      <c r="E504" s="111" t="s">
        <v>273</v>
      </c>
      <c r="F504" s="112"/>
      <c r="G504" s="3">
        <v>17.55</v>
      </c>
    </row>
    <row r="505" spans="1:7" ht="9.9499999999999993" customHeight="1">
      <c r="A505" s="7"/>
      <c r="B505" s="7"/>
      <c r="C505" s="113" t="s">
        <v>238</v>
      </c>
      <c r="D505" s="114"/>
      <c r="E505" s="7"/>
      <c r="F505" s="7"/>
      <c r="G505" s="7"/>
    </row>
    <row r="506" spans="1:7" ht="20.100000000000001" customHeight="1">
      <c r="A506" s="115" t="s">
        <v>805</v>
      </c>
      <c r="B506" s="116"/>
      <c r="C506" s="116"/>
      <c r="D506" s="116"/>
      <c r="E506" s="116"/>
      <c r="F506" s="116"/>
      <c r="G506" s="116"/>
    </row>
    <row r="507" spans="1:7" ht="15" customHeight="1">
      <c r="A507" s="107" t="s">
        <v>275</v>
      </c>
      <c r="B507" s="108"/>
      <c r="C507" s="8" t="s">
        <v>241</v>
      </c>
      <c r="D507" s="8" t="s">
        <v>242</v>
      </c>
      <c r="E507" s="8" t="s">
        <v>243</v>
      </c>
      <c r="F507" s="8" t="s">
        <v>244</v>
      </c>
      <c r="G507" s="8" t="s">
        <v>245</v>
      </c>
    </row>
    <row r="508" spans="1:7" ht="15" customHeight="1">
      <c r="A508" s="10" t="s">
        <v>439</v>
      </c>
      <c r="B508" s="11" t="s">
        <v>440</v>
      </c>
      <c r="C508" s="10" t="s">
        <v>288</v>
      </c>
      <c r="D508" s="10" t="s">
        <v>302</v>
      </c>
      <c r="E508" s="12">
        <v>1.7100000000000001E-2</v>
      </c>
      <c r="F508" s="13">
        <v>4.5385</v>
      </c>
      <c r="G508" s="13">
        <v>0.08</v>
      </c>
    </row>
    <row r="509" spans="1:7" ht="15" customHeight="1">
      <c r="A509" s="7"/>
      <c r="B509" s="7"/>
      <c r="C509" s="7"/>
      <c r="D509" s="7"/>
      <c r="E509" s="109" t="s">
        <v>279</v>
      </c>
      <c r="F509" s="110"/>
      <c r="G509" s="14">
        <v>0.08</v>
      </c>
    </row>
    <row r="510" spans="1:7" ht="15" customHeight="1">
      <c r="A510" s="7"/>
      <c r="B510" s="7"/>
      <c r="C510" s="7"/>
      <c r="D510" s="7"/>
      <c r="E510" s="111" t="s">
        <v>269</v>
      </c>
      <c r="F510" s="112"/>
      <c r="G510" s="3">
        <v>0.08</v>
      </c>
    </row>
    <row r="511" spans="1:7" ht="15" customHeight="1">
      <c r="A511" s="7"/>
      <c r="B511" s="7"/>
      <c r="C511" s="7"/>
      <c r="D511" s="7"/>
      <c r="E511" s="111" t="s">
        <v>317</v>
      </c>
      <c r="F511" s="112"/>
      <c r="G511" s="3">
        <v>0.08</v>
      </c>
    </row>
    <row r="512" spans="1:7" ht="15" customHeight="1">
      <c r="A512" s="7"/>
      <c r="B512" s="7"/>
      <c r="C512" s="7"/>
      <c r="D512" s="7"/>
      <c r="E512" s="111" t="s">
        <v>271</v>
      </c>
      <c r="F512" s="112"/>
      <c r="G512" s="3">
        <v>0.16</v>
      </c>
    </row>
    <row r="513" spans="1:7" ht="15" customHeight="1">
      <c r="A513" s="7"/>
      <c r="B513" s="7"/>
      <c r="C513" s="7"/>
      <c r="D513" s="7"/>
      <c r="E513" s="111" t="s">
        <v>272</v>
      </c>
      <c r="F513" s="112"/>
      <c r="G513" s="3">
        <v>4.3200000000000002E-2</v>
      </c>
    </row>
    <row r="514" spans="1:7" ht="15" customHeight="1">
      <c r="A514" s="7"/>
      <c r="B514" s="7"/>
      <c r="C514" s="7"/>
      <c r="D514" s="7"/>
      <c r="E514" s="111" t="s">
        <v>273</v>
      </c>
      <c r="F514" s="112"/>
      <c r="G514" s="3">
        <v>0.2</v>
      </c>
    </row>
    <row r="515" spans="1:7" ht="9.9499999999999993" customHeight="1">
      <c r="A515" s="7"/>
      <c r="B515" s="7"/>
      <c r="C515" s="113" t="s">
        <v>238</v>
      </c>
      <c r="D515" s="114"/>
      <c r="E515" s="7"/>
      <c r="F515" s="7"/>
      <c r="G515" s="7"/>
    </row>
    <row r="516" spans="1:7" ht="20.100000000000001" customHeight="1">
      <c r="A516" s="115" t="s">
        <v>806</v>
      </c>
      <c r="B516" s="116"/>
      <c r="C516" s="116"/>
      <c r="D516" s="116"/>
      <c r="E516" s="116"/>
      <c r="F516" s="116"/>
      <c r="G516" s="116"/>
    </row>
    <row r="517" spans="1:7" ht="15" customHeight="1">
      <c r="A517" s="107" t="s">
        <v>240</v>
      </c>
      <c r="B517" s="108"/>
      <c r="C517" s="8" t="s">
        <v>241</v>
      </c>
      <c r="D517" s="8" t="s">
        <v>242</v>
      </c>
      <c r="E517" s="8" t="s">
        <v>243</v>
      </c>
      <c r="F517" s="8" t="s">
        <v>244</v>
      </c>
      <c r="G517" s="8" t="s">
        <v>245</v>
      </c>
    </row>
    <row r="518" spans="1:7" ht="15" customHeight="1">
      <c r="A518" s="10" t="s">
        <v>292</v>
      </c>
      <c r="B518" s="11" t="s">
        <v>293</v>
      </c>
      <c r="C518" s="10" t="s">
        <v>288</v>
      </c>
      <c r="D518" s="10" t="s">
        <v>294</v>
      </c>
      <c r="E518" s="12">
        <v>3.3999999999999998E-3</v>
      </c>
      <c r="F518" s="13">
        <v>10.66</v>
      </c>
      <c r="G518" s="13">
        <v>0.04</v>
      </c>
    </row>
    <row r="519" spans="1:7" ht="15" customHeight="1">
      <c r="A519" s="7"/>
      <c r="B519" s="7"/>
      <c r="C519" s="7"/>
      <c r="D519" s="7"/>
      <c r="E519" s="109" t="s">
        <v>258</v>
      </c>
      <c r="F519" s="110"/>
      <c r="G519" s="14">
        <v>0.04</v>
      </c>
    </row>
    <row r="520" spans="1:7" ht="15" customHeight="1">
      <c r="A520" s="107" t="s">
        <v>259</v>
      </c>
      <c r="B520" s="108"/>
      <c r="C520" s="8" t="s">
        <v>241</v>
      </c>
      <c r="D520" s="8" t="s">
        <v>242</v>
      </c>
      <c r="E520" s="8" t="s">
        <v>243</v>
      </c>
      <c r="F520" s="8" t="s">
        <v>244</v>
      </c>
      <c r="G520" s="8" t="s">
        <v>245</v>
      </c>
    </row>
    <row r="521" spans="1:7" ht="15" customHeight="1">
      <c r="A521" s="10" t="s">
        <v>300</v>
      </c>
      <c r="B521" s="11" t="s">
        <v>301</v>
      </c>
      <c r="C521" s="10" t="s">
        <v>288</v>
      </c>
      <c r="D521" s="10" t="s">
        <v>302</v>
      </c>
      <c r="E521" s="12">
        <v>3.2300000000000002E-2</v>
      </c>
      <c r="F521" s="13">
        <v>9.02</v>
      </c>
      <c r="G521" s="13">
        <v>0.28999999999999998</v>
      </c>
    </row>
    <row r="522" spans="1:7" ht="15" customHeight="1">
      <c r="A522" s="10" t="s">
        <v>303</v>
      </c>
      <c r="B522" s="11" t="s">
        <v>304</v>
      </c>
      <c r="C522" s="10" t="s">
        <v>288</v>
      </c>
      <c r="D522" s="10" t="s">
        <v>302</v>
      </c>
      <c r="E522" s="12">
        <v>6.4500000000000002E-2</v>
      </c>
      <c r="F522" s="13">
        <v>10.38</v>
      </c>
      <c r="G522" s="13">
        <v>0.67</v>
      </c>
    </row>
    <row r="523" spans="1:7" ht="15" customHeight="1">
      <c r="A523" s="7"/>
      <c r="B523" s="7"/>
      <c r="C523" s="7"/>
      <c r="D523" s="7"/>
      <c r="E523" s="109" t="s">
        <v>268</v>
      </c>
      <c r="F523" s="110"/>
      <c r="G523" s="14">
        <v>0.96</v>
      </c>
    </row>
    <row r="524" spans="1:7" ht="15" customHeight="1">
      <c r="A524" s="7"/>
      <c r="B524" s="7"/>
      <c r="C524" s="7"/>
      <c r="D524" s="7"/>
      <c r="E524" s="111" t="s">
        <v>269</v>
      </c>
      <c r="F524" s="112"/>
      <c r="G524" s="3">
        <v>1</v>
      </c>
    </row>
    <row r="525" spans="1:7" ht="15" customHeight="1">
      <c r="A525" s="7"/>
      <c r="B525" s="7"/>
      <c r="C525" s="7"/>
      <c r="D525" s="7"/>
      <c r="E525" s="111" t="s">
        <v>317</v>
      </c>
      <c r="F525" s="112"/>
      <c r="G525" s="3">
        <v>0.65</v>
      </c>
    </row>
    <row r="526" spans="1:7" ht="15" customHeight="1">
      <c r="A526" s="7"/>
      <c r="B526" s="7"/>
      <c r="C526" s="7"/>
      <c r="D526" s="7"/>
      <c r="E526" s="111" t="s">
        <v>271</v>
      </c>
      <c r="F526" s="112"/>
      <c r="G526" s="3">
        <v>1.65</v>
      </c>
    </row>
    <row r="527" spans="1:7" ht="15" customHeight="1">
      <c r="A527" s="7"/>
      <c r="B527" s="7"/>
      <c r="C527" s="7"/>
      <c r="D527" s="7"/>
      <c r="E527" s="111" t="s">
        <v>272</v>
      </c>
      <c r="F527" s="112"/>
      <c r="G527" s="3">
        <v>0.44550000000000001</v>
      </c>
    </row>
    <row r="528" spans="1:7" ht="15" customHeight="1">
      <c r="A528" s="7"/>
      <c r="B528" s="7"/>
      <c r="C528" s="7"/>
      <c r="D528" s="7"/>
      <c r="E528" s="111" t="s">
        <v>273</v>
      </c>
      <c r="F528" s="112"/>
      <c r="G528" s="3">
        <v>2.1</v>
      </c>
    </row>
    <row r="529" spans="1:7" ht="9.9499999999999993" customHeight="1">
      <c r="A529" s="7"/>
      <c r="B529" s="7"/>
      <c r="C529" s="113" t="s">
        <v>238</v>
      </c>
      <c r="D529" s="114"/>
      <c r="E529" s="7"/>
      <c r="F529" s="7"/>
      <c r="G529" s="7"/>
    </row>
    <row r="530" spans="1:7" ht="20.100000000000001" customHeight="1">
      <c r="A530" s="115" t="s">
        <v>807</v>
      </c>
      <c r="B530" s="116"/>
      <c r="C530" s="116"/>
      <c r="D530" s="116"/>
      <c r="E530" s="116"/>
      <c r="F530" s="116"/>
      <c r="G530" s="116"/>
    </row>
    <row r="531" spans="1:7" ht="15" customHeight="1">
      <c r="A531" s="107" t="s">
        <v>240</v>
      </c>
      <c r="B531" s="108"/>
      <c r="C531" s="8" t="s">
        <v>241</v>
      </c>
      <c r="D531" s="8" t="s">
        <v>242</v>
      </c>
      <c r="E531" s="8" t="s">
        <v>243</v>
      </c>
      <c r="F531" s="8" t="s">
        <v>244</v>
      </c>
      <c r="G531" s="8" t="s">
        <v>245</v>
      </c>
    </row>
    <row r="532" spans="1:7" ht="15" customHeight="1">
      <c r="A532" s="10" t="s">
        <v>808</v>
      </c>
      <c r="B532" s="11" t="s">
        <v>809</v>
      </c>
      <c r="C532" s="10" t="s">
        <v>288</v>
      </c>
      <c r="D532" s="10" t="s">
        <v>316</v>
      </c>
      <c r="E532" s="12">
        <v>0.1018</v>
      </c>
      <c r="F532" s="13">
        <v>10</v>
      </c>
      <c r="G532" s="13">
        <v>1.02</v>
      </c>
    </row>
    <row r="533" spans="1:7" ht="15" customHeight="1">
      <c r="A533" s="10" t="s">
        <v>810</v>
      </c>
      <c r="B533" s="11" t="s">
        <v>811</v>
      </c>
      <c r="C533" s="10" t="s">
        <v>288</v>
      </c>
      <c r="D533" s="10" t="s">
        <v>316</v>
      </c>
      <c r="E533" s="12">
        <v>1.5E-3</v>
      </c>
      <c r="F533" s="13">
        <v>76.489999999999995</v>
      </c>
      <c r="G533" s="13">
        <v>0.11</v>
      </c>
    </row>
    <row r="534" spans="1:7" ht="15" customHeight="1">
      <c r="A534" s="10" t="s">
        <v>812</v>
      </c>
      <c r="B534" s="11" t="s">
        <v>813</v>
      </c>
      <c r="C534" s="10" t="s">
        <v>288</v>
      </c>
      <c r="D534" s="10" t="s">
        <v>814</v>
      </c>
      <c r="E534" s="12">
        <v>8.0000000000000004E-4</v>
      </c>
      <c r="F534" s="13">
        <v>5.9</v>
      </c>
      <c r="G534" s="13">
        <v>0</v>
      </c>
    </row>
    <row r="535" spans="1:7" ht="15" customHeight="1">
      <c r="A535" s="10" t="s">
        <v>815</v>
      </c>
      <c r="B535" s="11" t="s">
        <v>816</v>
      </c>
      <c r="C535" s="10" t="s">
        <v>288</v>
      </c>
      <c r="D535" s="10" t="s">
        <v>316</v>
      </c>
      <c r="E535" s="12">
        <v>6.54E-2</v>
      </c>
      <c r="F535" s="13">
        <v>4</v>
      </c>
      <c r="G535" s="13">
        <v>0.26</v>
      </c>
    </row>
    <row r="536" spans="1:7" ht="15" customHeight="1">
      <c r="A536" s="10" t="s">
        <v>817</v>
      </c>
      <c r="B536" s="11" t="s">
        <v>818</v>
      </c>
      <c r="C536" s="10" t="s">
        <v>288</v>
      </c>
      <c r="D536" s="10" t="s">
        <v>316</v>
      </c>
      <c r="E536" s="12">
        <v>4.4999999999999997E-3</v>
      </c>
      <c r="F536" s="13">
        <v>140</v>
      </c>
      <c r="G536" s="13">
        <v>0.63</v>
      </c>
    </row>
    <row r="537" spans="1:7" ht="15" customHeight="1">
      <c r="A537" s="10" t="s">
        <v>819</v>
      </c>
      <c r="B537" s="11" t="s">
        <v>820</v>
      </c>
      <c r="C537" s="10" t="s">
        <v>288</v>
      </c>
      <c r="D537" s="10" t="s">
        <v>316</v>
      </c>
      <c r="E537" s="12">
        <v>2.0000000000000001E-4</v>
      </c>
      <c r="F537" s="13">
        <v>18.45</v>
      </c>
      <c r="G537" s="13">
        <v>0</v>
      </c>
    </row>
    <row r="538" spans="1:7" ht="15" customHeight="1">
      <c r="A538" s="10" t="s">
        <v>821</v>
      </c>
      <c r="B538" s="11" t="s">
        <v>822</v>
      </c>
      <c r="C538" s="10" t="s">
        <v>288</v>
      </c>
      <c r="D538" s="10" t="s">
        <v>316</v>
      </c>
      <c r="E538" s="12">
        <v>4.4999999999999997E-3</v>
      </c>
      <c r="F538" s="13">
        <v>4.9000000000000004</v>
      </c>
      <c r="G538" s="13">
        <v>0.02</v>
      </c>
    </row>
    <row r="539" spans="1:7" ht="15" customHeight="1">
      <c r="A539" s="10" t="s">
        <v>823</v>
      </c>
      <c r="B539" s="11" t="s">
        <v>824</v>
      </c>
      <c r="C539" s="10" t="s">
        <v>288</v>
      </c>
      <c r="D539" s="10" t="s">
        <v>316</v>
      </c>
      <c r="E539" s="12">
        <v>1.8E-3</v>
      </c>
      <c r="F539" s="13">
        <v>35.9</v>
      </c>
      <c r="G539" s="13">
        <v>0.06</v>
      </c>
    </row>
    <row r="540" spans="1:7" ht="15" customHeight="1">
      <c r="A540" s="10" t="s">
        <v>825</v>
      </c>
      <c r="B540" s="11" t="s">
        <v>826</v>
      </c>
      <c r="C540" s="10" t="s">
        <v>288</v>
      </c>
      <c r="D540" s="10" t="s">
        <v>316</v>
      </c>
      <c r="E540" s="12">
        <v>2.0000000000000001E-4</v>
      </c>
      <c r="F540" s="13">
        <v>22.9</v>
      </c>
      <c r="G540" s="13">
        <v>0</v>
      </c>
    </row>
    <row r="541" spans="1:7" ht="15" customHeight="1">
      <c r="A541" s="10" t="s">
        <v>827</v>
      </c>
      <c r="B541" s="11" t="s">
        <v>828</v>
      </c>
      <c r="C541" s="10" t="s">
        <v>288</v>
      </c>
      <c r="D541" s="10" t="s">
        <v>316</v>
      </c>
      <c r="E541" s="12">
        <v>2.0000000000000001E-4</v>
      </c>
      <c r="F541" s="13">
        <v>119.9</v>
      </c>
      <c r="G541" s="13">
        <v>0.02</v>
      </c>
    </row>
    <row r="542" spans="1:7" ht="15" customHeight="1">
      <c r="A542" s="10" t="s">
        <v>829</v>
      </c>
      <c r="B542" s="11" t="s">
        <v>830</v>
      </c>
      <c r="C542" s="10" t="s">
        <v>288</v>
      </c>
      <c r="D542" s="10" t="s">
        <v>316</v>
      </c>
      <c r="E542" s="12">
        <v>1E-4</v>
      </c>
      <c r="F542" s="13">
        <v>47</v>
      </c>
      <c r="G542" s="13">
        <v>0</v>
      </c>
    </row>
    <row r="543" spans="1:7" ht="15" customHeight="1">
      <c r="A543" s="10" t="s">
        <v>746</v>
      </c>
      <c r="B543" s="11" t="s">
        <v>747</v>
      </c>
      <c r="C543" s="10" t="s">
        <v>288</v>
      </c>
      <c r="D543" s="10" t="s">
        <v>748</v>
      </c>
      <c r="E543" s="12">
        <v>2.3E-3</v>
      </c>
      <c r="F543" s="13">
        <v>7.26</v>
      </c>
      <c r="G543" s="13">
        <v>0.02</v>
      </c>
    </row>
    <row r="544" spans="1:7" ht="15" customHeight="1">
      <c r="A544" s="10" t="s">
        <v>749</v>
      </c>
      <c r="B544" s="11" t="s">
        <v>750</v>
      </c>
      <c r="C544" s="10" t="s">
        <v>288</v>
      </c>
      <c r="D544" s="10" t="s">
        <v>748</v>
      </c>
      <c r="E544" s="12">
        <v>6.9999999999999999E-4</v>
      </c>
      <c r="F544" s="13">
        <v>38.729999999999997</v>
      </c>
      <c r="G544" s="13">
        <v>0.03</v>
      </c>
    </row>
    <row r="545" spans="1:7" ht="20.100000000000001" customHeight="1">
      <c r="A545" s="10" t="s">
        <v>831</v>
      </c>
      <c r="B545" s="11" t="s">
        <v>832</v>
      </c>
      <c r="C545" s="10" t="s">
        <v>288</v>
      </c>
      <c r="D545" s="10" t="s">
        <v>316</v>
      </c>
      <c r="E545" s="12">
        <v>2.0000000000000001E-4</v>
      </c>
      <c r="F545" s="13">
        <v>10.49</v>
      </c>
      <c r="G545" s="13">
        <v>0</v>
      </c>
    </row>
    <row r="546" spans="1:7" ht="20.100000000000001" customHeight="1">
      <c r="A546" s="10" t="s">
        <v>833</v>
      </c>
      <c r="B546" s="11" t="s">
        <v>834</v>
      </c>
      <c r="C546" s="10" t="s">
        <v>288</v>
      </c>
      <c r="D546" s="10" t="s">
        <v>316</v>
      </c>
      <c r="E546" s="12">
        <v>5.9999999999999995E-4</v>
      </c>
      <c r="F546" s="13">
        <v>8.07</v>
      </c>
      <c r="G546" s="13">
        <v>0</v>
      </c>
    </row>
    <row r="547" spans="1:7" ht="15" customHeight="1">
      <c r="A547" s="7"/>
      <c r="B547" s="7"/>
      <c r="C547" s="7"/>
      <c r="D547" s="7"/>
      <c r="E547" s="109" t="s">
        <v>258</v>
      </c>
      <c r="F547" s="110"/>
      <c r="G547" s="14">
        <v>2.17</v>
      </c>
    </row>
    <row r="548" spans="1:7" ht="15" customHeight="1">
      <c r="A548" s="107" t="s">
        <v>259</v>
      </c>
      <c r="B548" s="108"/>
      <c r="C548" s="8" t="s">
        <v>241</v>
      </c>
      <c r="D548" s="8" t="s">
        <v>242</v>
      </c>
      <c r="E548" s="8" t="s">
        <v>243</v>
      </c>
      <c r="F548" s="8" t="s">
        <v>244</v>
      </c>
      <c r="G548" s="8" t="s">
        <v>245</v>
      </c>
    </row>
    <row r="549" spans="1:7" ht="15" customHeight="1">
      <c r="A549" s="10" t="s">
        <v>835</v>
      </c>
      <c r="B549" s="11" t="s">
        <v>836</v>
      </c>
      <c r="C549" s="10" t="s">
        <v>288</v>
      </c>
      <c r="D549" s="10" t="s">
        <v>316</v>
      </c>
      <c r="E549" s="12">
        <v>4.4999999999999997E-3</v>
      </c>
      <c r="F549" s="13">
        <v>12.54</v>
      </c>
      <c r="G549" s="13">
        <v>0.06</v>
      </c>
    </row>
    <row r="550" spans="1:7" ht="15" customHeight="1">
      <c r="A550" s="10" t="s">
        <v>837</v>
      </c>
      <c r="B550" s="11" t="s">
        <v>838</v>
      </c>
      <c r="C550" s="10" t="s">
        <v>288</v>
      </c>
      <c r="D550" s="10" t="s">
        <v>839</v>
      </c>
      <c r="E550" s="12">
        <v>4.0000000000000002E-4</v>
      </c>
      <c r="F550" s="13">
        <v>300</v>
      </c>
      <c r="G550" s="13">
        <v>0.12</v>
      </c>
    </row>
    <row r="551" spans="1:7" ht="20.100000000000001" customHeight="1">
      <c r="A551" s="10" t="s">
        <v>840</v>
      </c>
      <c r="B551" s="11" t="s">
        <v>841</v>
      </c>
      <c r="C551" s="10" t="s">
        <v>288</v>
      </c>
      <c r="D551" s="10" t="s">
        <v>316</v>
      </c>
      <c r="E551" s="12">
        <v>0.1018</v>
      </c>
      <c r="F551" s="13">
        <v>4.5</v>
      </c>
      <c r="G551" s="13">
        <v>0.46</v>
      </c>
    </row>
    <row r="552" spans="1:7" ht="15" customHeight="1">
      <c r="A552" s="7"/>
      <c r="B552" s="7"/>
      <c r="C552" s="7"/>
      <c r="D552" s="7"/>
      <c r="E552" s="109" t="s">
        <v>268</v>
      </c>
      <c r="F552" s="110"/>
      <c r="G552" s="14">
        <v>0.64</v>
      </c>
    </row>
    <row r="553" spans="1:7" ht="15" customHeight="1">
      <c r="A553" s="7"/>
      <c r="B553" s="7"/>
      <c r="C553" s="7"/>
      <c r="D553" s="7"/>
      <c r="E553" s="111" t="s">
        <v>269</v>
      </c>
      <c r="F553" s="112"/>
      <c r="G553" s="3">
        <v>2.81</v>
      </c>
    </row>
    <row r="554" spans="1:7" ht="15" customHeight="1">
      <c r="A554" s="7"/>
      <c r="B554" s="7"/>
      <c r="C554" s="7"/>
      <c r="D554" s="7"/>
      <c r="E554" s="111" t="s">
        <v>345</v>
      </c>
      <c r="F554" s="112"/>
      <c r="G554" s="3">
        <v>0</v>
      </c>
    </row>
    <row r="555" spans="1:7" ht="15" customHeight="1">
      <c r="A555" s="7"/>
      <c r="B555" s="7"/>
      <c r="C555" s="7"/>
      <c r="D555" s="7"/>
      <c r="E555" s="111" t="s">
        <v>271</v>
      </c>
      <c r="F555" s="112"/>
      <c r="G555" s="3">
        <v>2.81</v>
      </c>
    </row>
    <row r="556" spans="1:7" ht="15" customHeight="1">
      <c r="A556" s="7"/>
      <c r="B556" s="7"/>
      <c r="C556" s="7"/>
      <c r="D556" s="7"/>
      <c r="E556" s="111" t="s">
        <v>272</v>
      </c>
      <c r="F556" s="112"/>
      <c r="G556" s="3">
        <v>0.75870000000000004</v>
      </c>
    </row>
    <row r="557" spans="1:7" ht="15" customHeight="1">
      <c r="A557" s="7"/>
      <c r="B557" s="7"/>
      <c r="C557" s="7"/>
      <c r="D557" s="7"/>
      <c r="E557" s="111" t="s">
        <v>273</v>
      </c>
      <c r="F557" s="112"/>
      <c r="G557" s="3">
        <v>3.57</v>
      </c>
    </row>
    <row r="558" spans="1:7" ht="9.9499999999999993" customHeight="1">
      <c r="A558" s="7"/>
      <c r="B558" s="7"/>
      <c r="C558" s="113" t="s">
        <v>238</v>
      </c>
      <c r="D558" s="114"/>
      <c r="E558" s="7"/>
      <c r="F558" s="7"/>
      <c r="G558" s="7"/>
    </row>
    <row r="559" spans="1:7" ht="20.100000000000001" customHeight="1">
      <c r="A559" s="115" t="s">
        <v>842</v>
      </c>
      <c r="B559" s="116"/>
      <c r="C559" s="116"/>
      <c r="D559" s="116"/>
      <c r="E559" s="116"/>
      <c r="F559" s="116"/>
      <c r="G559" s="116"/>
    </row>
    <row r="560" spans="1:7" ht="15" customHeight="1">
      <c r="A560" s="107" t="s">
        <v>374</v>
      </c>
      <c r="B560" s="108"/>
      <c r="C560" s="8" t="s">
        <v>241</v>
      </c>
      <c r="D560" s="8" t="s">
        <v>242</v>
      </c>
      <c r="E560" s="8" t="s">
        <v>243</v>
      </c>
      <c r="F560" s="8" t="s">
        <v>244</v>
      </c>
      <c r="G560" s="8" t="s">
        <v>245</v>
      </c>
    </row>
    <row r="561" spans="1:7" ht="15" customHeight="1">
      <c r="A561" s="10" t="s">
        <v>588</v>
      </c>
      <c r="B561" s="11" t="s">
        <v>589</v>
      </c>
      <c r="C561" s="10" t="s">
        <v>248</v>
      </c>
      <c r="D561" s="10" t="s">
        <v>262</v>
      </c>
      <c r="E561" s="12">
        <v>1</v>
      </c>
      <c r="F561" s="13">
        <v>0.99</v>
      </c>
      <c r="G561" s="13">
        <v>0.99</v>
      </c>
    </row>
    <row r="562" spans="1:7" ht="15" customHeight="1">
      <c r="A562" s="10" t="s">
        <v>590</v>
      </c>
      <c r="B562" s="11" t="s">
        <v>591</v>
      </c>
      <c r="C562" s="10" t="s">
        <v>248</v>
      </c>
      <c r="D562" s="10" t="s">
        <v>262</v>
      </c>
      <c r="E562" s="12">
        <v>1</v>
      </c>
      <c r="F562" s="13">
        <v>2.5099999999999998</v>
      </c>
      <c r="G562" s="13">
        <v>2.5099999999999998</v>
      </c>
    </row>
    <row r="563" spans="1:7" ht="15" customHeight="1">
      <c r="A563" s="10" t="s">
        <v>592</v>
      </c>
      <c r="B563" s="11" t="s">
        <v>593</v>
      </c>
      <c r="C563" s="10" t="s">
        <v>248</v>
      </c>
      <c r="D563" s="10" t="s">
        <v>262</v>
      </c>
      <c r="E563" s="12">
        <v>1</v>
      </c>
      <c r="F563" s="13">
        <v>0.34</v>
      </c>
      <c r="G563" s="13">
        <v>0.34</v>
      </c>
    </row>
    <row r="564" spans="1:7" ht="15" customHeight="1">
      <c r="A564" s="10" t="s">
        <v>594</v>
      </c>
      <c r="B564" s="11" t="s">
        <v>595</v>
      </c>
      <c r="C564" s="10" t="s">
        <v>248</v>
      </c>
      <c r="D564" s="10" t="s">
        <v>262</v>
      </c>
      <c r="E564" s="12">
        <v>1</v>
      </c>
      <c r="F564" s="13">
        <v>0.04</v>
      </c>
      <c r="G564" s="13">
        <v>0.04</v>
      </c>
    </row>
    <row r="565" spans="1:7" ht="15" customHeight="1">
      <c r="A565" s="7"/>
      <c r="B565" s="7"/>
      <c r="C565" s="7"/>
      <c r="D565" s="7"/>
      <c r="E565" s="109" t="s">
        <v>379</v>
      </c>
      <c r="F565" s="110"/>
      <c r="G565" s="14">
        <v>3.88</v>
      </c>
    </row>
    <row r="566" spans="1:7" ht="15" customHeight="1">
      <c r="A566" s="107" t="s">
        <v>275</v>
      </c>
      <c r="B566" s="108"/>
      <c r="C566" s="8" t="s">
        <v>241</v>
      </c>
      <c r="D566" s="8" t="s">
        <v>242</v>
      </c>
      <c r="E566" s="8" t="s">
        <v>243</v>
      </c>
      <c r="F566" s="8" t="s">
        <v>244</v>
      </c>
      <c r="G566" s="8" t="s">
        <v>245</v>
      </c>
    </row>
    <row r="567" spans="1:7" ht="15" customHeight="1">
      <c r="A567" s="10" t="s">
        <v>843</v>
      </c>
      <c r="B567" s="11" t="s">
        <v>844</v>
      </c>
      <c r="C567" s="10" t="s">
        <v>248</v>
      </c>
      <c r="D567" s="10" t="s">
        <v>262</v>
      </c>
      <c r="E567" s="12">
        <v>1</v>
      </c>
      <c r="F567" s="13">
        <v>5.5949</v>
      </c>
      <c r="G567" s="13">
        <v>5.59</v>
      </c>
    </row>
    <row r="568" spans="1:7" ht="15" customHeight="1">
      <c r="A568" s="7"/>
      <c r="B568" s="7"/>
      <c r="C568" s="7"/>
      <c r="D568" s="7"/>
      <c r="E568" s="109" t="s">
        <v>279</v>
      </c>
      <c r="F568" s="110"/>
      <c r="G568" s="14">
        <v>5.59</v>
      </c>
    </row>
    <row r="569" spans="1:7" ht="15" customHeight="1">
      <c r="A569" s="107" t="s">
        <v>240</v>
      </c>
      <c r="B569" s="108"/>
      <c r="C569" s="8" t="s">
        <v>241</v>
      </c>
      <c r="D569" s="8" t="s">
        <v>242</v>
      </c>
      <c r="E569" s="8" t="s">
        <v>243</v>
      </c>
      <c r="F569" s="8" t="s">
        <v>244</v>
      </c>
      <c r="G569" s="8" t="s">
        <v>245</v>
      </c>
    </row>
    <row r="570" spans="1:7" ht="20.100000000000001" customHeight="1">
      <c r="A570" s="10" t="s">
        <v>597</v>
      </c>
      <c r="B570" s="11" t="s">
        <v>598</v>
      </c>
      <c r="C570" s="10" t="s">
        <v>248</v>
      </c>
      <c r="D570" s="10" t="s">
        <v>262</v>
      </c>
      <c r="E570" s="12">
        <v>1</v>
      </c>
      <c r="F570" s="13">
        <v>0.55000000000000004</v>
      </c>
      <c r="G570" s="13">
        <v>0.55000000000000004</v>
      </c>
    </row>
    <row r="571" spans="1:7" ht="20.100000000000001" customHeight="1">
      <c r="A571" s="10" t="s">
        <v>599</v>
      </c>
      <c r="B571" s="11" t="s">
        <v>600</v>
      </c>
      <c r="C571" s="10" t="s">
        <v>248</v>
      </c>
      <c r="D571" s="10" t="s">
        <v>262</v>
      </c>
      <c r="E571" s="12">
        <v>1</v>
      </c>
      <c r="F571" s="13">
        <v>0.94</v>
      </c>
      <c r="G571" s="13">
        <v>0.94</v>
      </c>
    </row>
    <row r="572" spans="1:7" ht="15" customHeight="1">
      <c r="A572" s="7"/>
      <c r="B572" s="7"/>
      <c r="C572" s="7"/>
      <c r="D572" s="7"/>
      <c r="E572" s="109" t="s">
        <v>258</v>
      </c>
      <c r="F572" s="110"/>
      <c r="G572" s="14">
        <v>1.49</v>
      </c>
    </row>
    <row r="573" spans="1:7" ht="15" customHeight="1">
      <c r="A573" s="107" t="s">
        <v>259</v>
      </c>
      <c r="B573" s="108"/>
      <c r="C573" s="8" t="s">
        <v>241</v>
      </c>
      <c r="D573" s="8" t="s">
        <v>242</v>
      </c>
      <c r="E573" s="8" t="s">
        <v>243</v>
      </c>
      <c r="F573" s="8" t="s">
        <v>244</v>
      </c>
      <c r="G573" s="8" t="s">
        <v>245</v>
      </c>
    </row>
    <row r="574" spans="1:7" ht="20.100000000000001" customHeight="1">
      <c r="A574" s="10" t="s">
        <v>845</v>
      </c>
      <c r="B574" s="11" t="s">
        <v>846</v>
      </c>
      <c r="C574" s="10" t="s">
        <v>248</v>
      </c>
      <c r="D574" s="10" t="s">
        <v>262</v>
      </c>
      <c r="E574" s="12">
        <v>1</v>
      </c>
      <c r="F574" s="13">
        <v>0.17</v>
      </c>
      <c r="G574" s="13">
        <v>0.17</v>
      </c>
    </row>
    <row r="575" spans="1:7" ht="15" customHeight="1">
      <c r="A575" s="7"/>
      <c r="B575" s="7"/>
      <c r="C575" s="7"/>
      <c r="D575" s="7"/>
      <c r="E575" s="109" t="s">
        <v>268</v>
      </c>
      <c r="F575" s="110"/>
      <c r="G575" s="14">
        <v>0.17</v>
      </c>
    </row>
    <row r="576" spans="1:7" ht="15" customHeight="1">
      <c r="A576" s="7"/>
      <c r="B576" s="7"/>
      <c r="C576" s="7"/>
      <c r="D576" s="7"/>
      <c r="E576" s="111" t="s">
        <v>269</v>
      </c>
      <c r="F576" s="112"/>
      <c r="G576" s="3">
        <v>11.13</v>
      </c>
    </row>
    <row r="577" spans="1:7" ht="15" customHeight="1">
      <c r="A577" s="7"/>
      <c r="B577" s="7"/>
      <c r="C577" s="7"/>
      <c r="D577" s="7"/>
      <c r="E577" s="111" t="s">
        <v>270</v>
      </c>
      <c r="F577" s="112"/>
      <c r="G577" s="3">
        <v>4.82</v>
      </c>
    </row>
    <row r="578" spans="1:7" ht="15" customHeight="1">
      <c r="A578" s="7"/>
      <c r="B578" s="7"/>
      <c r="C578" s="7"/>
      <c r="D578" s="7"/>
      <c r="E578" s="111" t="s">
        <v>271</v>
      </c>
      <c r="F578" s="112"/>
      <c r="G578" s="3">
        <v>15.95</v>
      </c>
    </row>
    <row r="579" spans="1:7" ht="15" customHeight="1">
      <c r="A579" s="7"/>
      <c r="B579" s="7"/>
      <c r="C579" s="7"/>
      <c r="D579" s="7"/>
      <c r="E579" s="111" t="s">
        <v>272</v>
      </c>
      <c r="F579" s="112"/>
      <c r="G579" s="3">
        <v>4.3064999999999998</v>
      </c>
    </row>
    <row r="580" spans="1:7" ht="15" customHeight="1">
      <c r="A580" s="7"/>
      <c r="B580" s="7"/>
      <c r="C580" s="7"/>
      <c r="D580" s="7"/>
      <c r="E580" s="111" t="s">
        <v>273</v>
      </c>
      <c r="F580" s="112"/>
      <c r="G580" s="3">
        <v>20.260000000000002</v>
      </c>
    </row>
    <row r="581" spans="1:7" ht="9.9499999999999993" customHeight="1">
      <c r="A581" s="7"/>
      <c r="B581" s="7"/>
      <c r="C581" s="113" t="s">
        <v>238</v>
      </c>
      <c r="D581" s="114"/>
      <c r="E581" s="7"/>
      <c r="F581" s="7"/>
      <c r="G581" s="7"/>
    </row>
    <row r="582" spans="1:7" ht="20.100000000000001" customHeight="1">
      <c r="A582" s="115" t="s">
        <v>847</v>
      </c>
      <c r="B582" s="116"/>
      <c r="C582" s="116"/>
      <c r="D582" s="116"/>
      <c r="E582" s="116"/>
      <c r="F582" s="116"/>
      <c r="G582" s="116"/>
    </row>
    <row r="583" spans="1:7" ht="15" customHeight="1">
      <c r="A583" s="107" t="s">
        <v>275</v>
      </c>
      <c r="B583" s="108"/>
      <c r="C583" s="8" t="s">
        <v>241</v>
      </c>
      <c r="D583" s="8" t="s">
        <v>242</v>
      </c>
      <c r="E583" s="8" t="s">
        <v>243</v>
      </c>
      <c r="F583" s="8" t="s">
        <v>244</v>
      </c>
      <c r="G583" s="8" t="s">
        <v>245</v>
      </c>
    </row>
    <row r="584" spans="1:7" ht="15" customHeight="1">
      <c r="A584" s="10" t="s">
        <v>843</v>
      </c>
      <c r="B584" s="11" t="s">
        <v>844</v>
      </c>
      <c r="C584" s="10" t="s">
        <v>248</v>
      </c>
      <c r="D584" s="10" t="s">
        <v>262</v>
      </c>
      <c r="E584" s="12">
        <v>3.0099999999999998E-2</v>
      </c>
      <c r="F584" s="13">
        <v>5.5949</v>
      </c>
      <c r="G584" s="13">
        <v>0.17</v>
      </c>
    </row>
    <row r="585" spans="1:7" ht="15" customHeight="1">
      <c r="A585" s="7"/>
      <c r="B585" s="7"/>
      <c r="C585" s="7"/>
      <c r="D585" s="7"/>
      <c r="E585" s="109" t="s">
        <v>279</v>
      </c>
      <c r="F585" s="110"/>
      <c r="G585" s="14">
        <v>0.17</v>
      </c>
    </row>
    <row r="586" spans="1:7" ht="15" customHeight="1">
      <c r="A586" s="7"/>
      <c r="B586" s="7"/>
      <c r="C586" s="7"/>
      <c r="D586" s="7"/>
      <c r="E586" s="111" t="s">
        <v>269</v>
      </c>
      <c r="F586" s="112"/>
      <c r="G586" s="3">
        <v>0.17</v>
      </c>
    </row>
    <row r="587" spans="1:7" ht="15" customHeight="1">
      <c r="A587" s="7"/>
      <c r="B587" s="7"/>
      <c r="C587" s="7"/>
      <c r="D587" s="7"/>
      <c r="E587" s="111" t="s">
        <v>270</v>
      </c>
      <c r="F587" s="112"/>
      <c r="G587" s="3">
        <v>0.13</v>
      </c>
    </row>
    <row r="588" spans="1:7" ht="15" customHeight="1">
      <c r="A588" s="7"/>
      <c r="B588" s="7"/>
      <c r="C588" s="7"/>
      <c r="D588" s="7"/>
      <c r="E588" s="111" t="s">
        <v>271</v>
      </c>
      <c r="F588" s="112"/>
      <c r="G588" s="3">
        <v>0.3</v>
      </c>
    </row>
    <row r="589" spans="1:7" ht="15" customHeight="1">
      <c r="A589" s="7"/>
      <c r="B589" s="7"/>
      <c r="C589" s="7"/>
      <c r="D589" s="7"/>
      <c r="E589" s="111" t="s">
        <v>272</v>
      </c>
      <c r="F589" s="112"/>
      <c r="G589" s="3">
        <v>8.1000000000000003E-2</v>
      </c>
    </row>
    <row r="590" spans="1:7" ht="15" customHeight="1">
      <c r="A590" s="7"/>
      <c r="B590" s="7"/>
      <c r="C590" s="7"/>
      <c r="D590" s="7"/>
      <c r="E590" s="111" t="s">
        <v>273</v>
      </c>
      <c r="F590" s="112"/>
      <c r="G590" s="3">
        <v>0.38</v>
      </c>
    </row>
    <row r="591" spans="1:7" ht="9.9499999999999993" customHeight="1">
      <c r="A591" s="7"/>
      <c r="B591" s="7"/>
      <c r="C591" s="113" t="s">
        <v>238</v>
      </c>
      <c r="D591" s="114"/>
      <c r="E591" s="7"/>
      <c r="F591" s="7"/>
      <c r="G591" s="7"/>
    </row>
    <row r="592" spans="1:7" ht="20.100000000000001" customHeight="1">
      <c r="A592" s="115" t="s">
        <v>848</v>
      </c>
      <c r="B592" s="116"/>
      <c r="C592" s="116"/>
      <c r="D592" s="116"/>
      <c r="E592" s="116"/>
      <c r="F592" s="116"/>
      <c r="G592" s="116"/>
    </row>
    <row r="593" spans="1:7" ht="15" customHeight="1">
      <c r="A593" s="107" t="s">
        <v>374</v>
      </c>
      <c r="B593" s="108"/>
      <c r="C593" s="8" t="s">
        <v>241</v>
      </c>
      <c r="D593" s="8" t="s">
        <v>242</v>
      </c>
      <c r="E593" s="8" t="s">
        <v>243</v>
      </c>
      <c r="F593" s="8" t="s">
        <v>244</v>
      </c>
      <c r="G593" s="8" t="s">
        <v>245</v>
      </c>
    </row>
    <row r="594" spans="1:7" ht="15" customHeight="1">
      <c r="A594" s="10" t="s">
        <v>588</v>
      </c>
      <c r="B594" s="11" t="s">
        <v>589</v>
      </c>
      <c r="C594" s="10" t="s">
        <v>248</v>
      </c>
      <c r="D594" s="10" t="s">
        <v>262</v>
      </c>
      <c r="E594" s="12">
        <v>1</v>
      </c>
      <c r="F594" s="13">
        <v>0.99</v>
      </c>
      <c r="G594" s="13">
        <v>0.99</v>
      </c>
    </row>
    <row r="595" spans="1:7" ht="15" customHeight="1">
      <c r="A595" s="10" t="s">
        <v>590</v>
      </c>
      <c r="B595" s="11" t="s">
        <v>591</v>
      </c>
      <c r="C595" s="10" t="s">
        <v>248</v>
      </c>
      <c r="D595" s="10" t="s">
        <v>262</v>
      </c>
      <c r="E595" s="12">
        <v>1</v>
      </c>
      <c r="F595" s="13">
        <v>2.5099999999999998</v>
      </c>
      <c r="G595" s="13">
        <v>2.5099999999999998</v>
      </c>
    </row>
    <row r="596" spans="1:7" ht="15" customHeight="1">
      <c r="A596" s="10" t="s">
        <v>592</v>
      </c>
      <c r="B596" s="11" t="s">
        <v>593</v>
      </c>
      <c r="C596" s="10" t="s">
        <v>248</v>
      </c>
      <c r="D596" s="10" t="s">
        <v>262</v>
      </c>
      <c r="E596" s="12">
        <v>1</v>
      </c>
      <c r="F596" s="13">
        <v>0.34</v>
      </c>
      <c r="G596" s="13">
        <v>0.34</v>
      </c>
    </row>
    <row r="597" spans="1:7" ht="15" customHeight="1">
      <c r="A597" s="10" t="s">
        <v>594</v>
      </c>
      <c r="B597" s="11" t="s">
        <v>595</v>
      </c>
      <c r="C597" s="10" t="s">
        <v>248</v>
      </c>
      <c r="D597" s="10" t="s">
        <v>262</v>
      </c>
      <c r="E597" s="12">
        <v>1</v>
      </c>
      <c r="F597" s="13">
        <v>0.04</v>
      </c>
      <c r="G597" s="13">
        <v>0.04</v>
      </c>
    </row>
    <row r="598" spans="1:7" ht="15" customHeight="1">
      <c r="A598" s="7"/>
      <c r="B598" s="7"/>
      <c r="C598" s="7"/>
      <c r="D598" s="7"/>
      <c r="E598" s="109" t="s">
        <v>379</v>
      </c>
      <c r="F598" s="110"/>
      <c r="G598" s="14">
        <v>3.88</v>
      </c>
    </row>
    <row r="599" spans="1:7" ht="15" customHeight="1">
      <c r="A599" s="107" t="s">
        <v>275</v>
      </c>
      <c r="B599" s="108"/>
      <c r="C599" s="8" t="s">
        <v>241</v>
      </c>
      <c r="D599" s="8" t="s">
        <v>242</v>
      </c>
      <c r="E599" s="8" t="s">
        <v>243</v>
      </c>
      <c r="F599" s="8" t="s">
        <v>244</v>
      </c>
      <c r="G599" s="8" t="s">
        <v>245</v>
      </c>
    </row>
    <row r="600" spans="1:7" ht="15" customHeight="1">
      <c r="A600" s="10" t="s">
        <v>596</v>
      </c>
      <c r="B600" s="11" t="s">
        <v>363</v>
      </c>
      <c r="C600" s="10" t="s">
        <v>248</v>
      </c>
      <c r="D600" s="10" t="s">
        <v>262</v>
      </c>
      <c r="E600" s="12">
        <v>1</v>
      </c>
      <c r="F600" s="13">
        <v>7.9678000000000004</v>
      </c>
      <c r="G600" s="13">
        <v>7.97</v>
      </c>
    </row>
    <row r="601" spans="1:7" ht="15" customHeight="1">
      <c r="A601" s="7"/>
      <c r="B601" s="7"/>
      <c r="C601" s="7"/>
      <c r="D601" s="7"/>
      <c r="E601" s="109" t="s">
        <v>279</v>
      </c>
      <c r="F601" s="110"/>
      <c r="G601" s="14">
        <v>7.97</v>
      </c>
    </row>
    <row r="602" spans="1:7" ht="15" customHeight="1">
      <c r="A602" s="107" t="s">
        <v>240</v>
      </c>
      <c r="B602" s="108"/>
      <c r="C602" s="8" t="s">
        <v>241</v>
      </c>
      <c r="D602" s="8" t="s">
        <v>242</v>
      </c>
      <c r="E602" s="8" t="s">
        <v>243</v>
      </c>
      <c r="F602" s="8" t="s">
        <v>244</v>
      </c>
      <c r="G602" s="8" t="s">
        <v>245</v>
      </c>
    </row>
    <row r="603" spans="1:7" ht="20.100000000000001" customHeight="1">
      <c r="A603" s="10" t="s">
        <v>597</v>
      </c>
      <c r="B603" s="11" t="s">
        <v>598</v>
      </c>
      <c r="C603" s="10" t="s">
        <v>248</v>
      </c>
      <c r="D603" s="10" t="s">
        <v>262</v>
      </c>
      <c r="E603" s="12">
        <v>1</v>
      </c>
      <c r="F603" s="13">
        <v>0.55000000000000004</v>
      </c>
      <c r="G603" s="13">
        <v>0.55000000000000004</v>
      </c>
    </row>
    <row r="604" spans="1:7" ht="20.100000000000001" customHeight="1">
      <c r="A604" s="10" t="s">
        <v>599</v>
      </c>
      <c r="B604" s="11" t="s">
        <v>600</v>
      </c>
      <c r="C604" s="10" t="s">
        <v>248</v>
      </c>
      <c r="D604" s="10" t="s">
        <v>262</v>
      </c>
      <c r="E604" s="12">
        <v>1</v>
      </c>
      <c r="F604" s="13">
        <v>0.94</v>
      </c>
      <c r="G604" s="13">
        <v>0.94</v>
      </c>
    </row>
    <row r="605" spans="1:7" ht="15" customHeight="1">
      <c r="A605" s="7"/>
      <c r="B605" s="7"/>
      <c r="C605" s="7"/>
      <c r="D605" s="7"/>
      <c r="E605" s="109" t="s">
        <v>258</v>
      </c>
      <c r="F605" s="110"/>
      <c r="G605" s="14">
        <v>1.49</v>
      </c>
    </row>
    <row r="606" spans="1:7" ht="15" customHeight="1">
      <c r="A606" s="107" t="s">
        <v>259</v>
      </c>
      <c r="B606" s="108"/>
      <c r="C606" s="8" t="s">
        <v>241</v>
      </c>
      <c r="D606" s="8" t="s">
        <v>242</v>
      </c>
      <c r="E606" s="8" t="s">
        <v>243</v>
      </c>
      <c r="F606" s="8" t="s">
        <v>244</v>
      </c>
      <c r="G606" s="8" t="s">
        <v>245</v>
      </c>
    </row>
    <row r="607" spans="1:7" ht="20.100000000000001" customHeight="1">
      <c r="A607" s="10" t="s">
        <v>601</v>
      </c>
      <c r="B607" s="11" t="s">
        <v>602</v>
      </c>
      <c r="C607" s="10" t="s">
        <v>248</v>
      </c>
      <c r="D607" s="10" t="s">
        <v>262</v>
      </c>
      <c r="E607" s="12">
        <v>1</v>
      </c>
      <c r="F607" s="13">
        <v>0.24</v>
      </c>
      <c r="G607" s="13">
        <v>0.24</v>
      </c>
    </row>
    <row r="608" spans="1:7" ht="15" customHeight="1">
      <c r="A608" s="7"/>
      <c r="B608" s="7"/>
      <c r="C608" s="7"/>
      <c r="D608" s="7"/>
      <c r="E608" s="109" t="s">
        <v>268</v>
      </c>
      <c r="F608" s="110"/>
      <c r="G608" s="14">
        <v>0.24</v>
      </c>
    </row>
    <row r="609" spans="1:7" ht="15" customHeight="1">
      <c r="A609" s="7"/>
      <c r="B609" s="7"/>
      <c r="C609" s="7"/>
      <c r="D609" s="7"/>
      <c r="E609" s="111" t="s">
        <v>269</v>
      </c>
      <c r="F609" s="112"/>
      <c r="G609" s="3">
        <v>13.58</v>
      </c>
    </row>
    <row r="610" spans="1:7" ht="15" customHeight="1">
      <c r="A610" s="7"/>
      <c r="B610" s="7"/>
      <c r="C610" s="7"/>
      <c r="D610" s="7"/>
      <c r="E610" s="111" t="s">
        <v>270</v>
      </c>
      <c r="F610" s="112"/>
      <c r="G610" s="3">
        <v>6.87</v>
      </c>
    </row>
    <row r="611" spans="1:7" ht="15" customHeight="1">
      <c r="A611" s="7"/>
      <c r="B611" s="7"/>
      <c r="C611" s="7"/>
      <c r="D611" s="7"/>
      <c r="E611" s="111" t="s">
        <v>271</v>
      </c>
      <c r="F611" s="112"/>
      <c r="G611" s="3">
        <v>20.45</v>
      </c>
    </row>
    <row r="612" spans="1:7" ht="15" customHeight="1">
      <c r="A612" s="7"/>
      <c r="B612" s="7"/>
      <c r="C612" s="7"/>
      <c r="D612" s="7"/>
      <c r="E612" s="111" t="s">
        <v>272</v>
      </c>
      <c r="F612" s="112"/>
      <c r="G612" s="3">
        <v>5.5214999999999996</v>
      </c>
    </row>
    <row r="613" spans="1:7" ht="15" customHeight="1">
      <c r="A613" s="7"/>
      <c r="B613" s="7"/>
      <c r="C613" s="7"/>
      <c r="D613" s="7"/>
      <c r="E613" s="111" t="s">
        <v>273</v>
      </c>
      <c r="F613" s="112"/>
      <c r="G613" s="3">
        <v>25.97</v>
      </c>
    </row>
    <row r="614" spans="1:7" ht="9.9499999999999993" customHeight="1">
      <c r="A614" s="7"/>
      <c r="B614" s="7"/>
      <c r="C614" s="113" t="s">
        <v>238</v>
      </c>
      <c r="D614" s="114"/>
      <c r="E614" s="7"/>
      <c r="F614" s="7"/>
      <c r="G614" s="7"/>
    </row>
    <row r="615" spans="1:7" ht="20.100000000000001" customHeight="1">
      <c r="A615" s="115" t="s">
        <v>849</v>
      </c>
      <c r="B615" s="116"/>
      <c r="C615" s="116"/>
      <c r="D615" s="116"/>
      <c r="E615" s="116"/>
      <c r="F615" s="116"/>
      <c r="G615" s="116"/>
    </row>
    <row r="616" spans="1:7" ht="15" customHeight="1">
      <c r="A616" s="107" t="s">
        <v>275</v>
      </c>
      <c r="B616" s="108"/>
      <c r="C616" s="8" t="s">
        <v>241</v>
      </c>
      <c r="D616" s="8" t="s">
        <v>242</v>
      </c>
      <c r="E616" s="8" t="s">
        <v>243</v>
      </c>
      <c r="F616" s="8" t="s">
        <v>244</v>
      </c>
      <c r="G616" s="8" t="s">
        <v>245</v>
      </c>
    </row>
    <row r="617" spans="1:7" ht="15" customHeight="1">
      <c r="A617" s="10" t="s">
        <v>596</v>
      </c>
      <c r="B617" s="11" t="s">
        <v>363</v>
      </c>
      <c r="C617" s="10" t="s">
        <v>248</v>
      </c>
      <c r="D617" s="10" t="s">
        <v>262</v>
      </c>
      <c r="E617" s="12">
        <v>3.0099999999999998E-2</v>
      </c>
      <c r="F617" s="13">
        <v>7.9678000000000004</v>
      </c>
      <c r="G617" s="13">
        <v>0.24</v>
      </c>
    </row>
    <row r="618" spans="1:7" ht="15" customHeight="1">
      <c r="A618" s="7"/>
      <c r="B618" s="7"/>
      <c r="C618" s="7"/>
      <c r="D618" s="7"/>
      <c r="E618" s="109" t="s">
        <v>279</v>
      </c>
      <c r="F618" s="110"/>
      <c r="G618" s="14">
        <v>0.24</v>
      </c>
    </row>
    <row r="619" spans="1:7" ht="15" customHeight="1">
      <c r="A619" s="7"/>
      <c r="B619" s="7"/>
      <c r="C619" s="7"/>
      <c r="D619" s="7"/>
      <c r="E619" s="111" t="s">
        <v>269</v>
      </c>
      <c r="F619" s="112"/>
      <c r="G619" s="3">
        <v>0.24</v>
      </c>
    </row>
    <row r="620" spans="1:7" ht="15" customHeight="1">
      <c r="A620" s="7"/>
      <c r="B620" s="7"/>
      <c r="C620" s="7"/>
      <c r="D620" s="7"/>
      <c r="E620" s="111" t="s">
        <v>270</v>
      </c>
      <c r="F620" s="112"/>
      <c r="G620" s="3">
        <v>0.2</v>
      </c>
    </row>
    <row r="621" spans="1:7" ht="15" customHeight="1">
      <c r="A621" s="7"/>
      <c r="B621" s="7"/>
      <c r="C621" s="7"/>
      <c r="D621" s="7"/>
      <c r="E621" s="111" t="s">
        <v>271</v>
      </c>
      <c r="F621" s="112"/>
      <c r="G621" s="3">
        <v>0.44</v>
      </c>
    </row>
    <row r="622" spans="1:7" ht="15" customHeight="1">
      <c r="A622" s="7"/>
      <c r="B622" s="7"/>
      <c r="C622" s="7"/>
      <c r="D622" s="7"/>
      <c r="E622" s="111" t="s">
        <v>272</v>
      </c>
      <c r="F622" s="112"/>
      <c r="G622" s="3">
        <v>0.1188</v>
      </c>
    </row>
    <row r="623" spans="1:7" ht="15" customHeight="1">
      <c r="A623" s="7"/>
      <c r="B623" s="7"/>
      <c r="C623" s="7"/>
      <c r="D623" s="7"/>
      <c r="E623" s="111" t="s">
        <v>273</v>
      </c>
      <c r="F623" s="112"/>
      <c r="G623" s="3">
        <v>0.56000000000000005</v>
      </c>
    </row>
    <row r="624" spans="1:7" ht="9.9499999999999993" customHeight="1">
      <c r="A624" s="7"/>
      <c r="B624" s="7"/>
      <c r="C624" s="113" t="s">
        <v>238</v>
      </c>
      <c r="D624" s="114"/>
      <c r="E624" s="7"/>
      <c r="F624" s="7"/>
      <c r="G624" s="7"/>
    </row>
    <row r="625" spans="1:7" ht="20.100000000000001" customHeight="1">
      <c r="A625" s="115" t="s">
        <v>850</v>
      </c>
      <c r="B625" s="116"/>
      <c r="C625" s="116"/>
      <c r="D625" s="116"/>
      <c r="E625" s="116"/>
      <c r="F625" s="116"/>
      <c r="G625" s="116"/>
    </row>
    <row r="626" spans="1:7" ht="15" customHeight="1">
      <c r="A626" s="107" t="s">
        <v>240</v>
      </c>
      <c r="B626" s="108"/>
      <c r="C626" s="8" t="s">
        <v>241</v>
      </c>
      <c r="D626" s="8" t="s">
        <v>242</v>
      </c>
      <c r="E626" s="8" t="s">
        <v>243</v>
      </c>
      <c r="F626" s="8" t="s">
        <v>244</v>
      </c>
      <c r="G626" s="8" t="s">
        <v>245</v>
      </c>
    </row>
    <row r="627" spans="1:7" ht="15" customHeight="1">
      <c r="A627" s="10" t="s">
        <v>808</v>
      </c>
      <c r="B627" s="11" t="s">
        <v>809</v>
      </c>
      <c r="C627" s="10" t="s">
        <v>288</v>
      </c>
      <c r="D627" s="10" t="s">
        <v>316</v>
      </c>
      <c r="E627" s="12">
        <v>0.1018</v>
      </c>
      <c r="F627" s="13">
        <v>10</v>
      </c>
      <c r="G627" s="13">
        <v>1.02</v>
      </c>
    </row>
    <row r="628" spans="1:7" ht="15" customHeight="1">
      <c r="A628" s="10" t="s">
        <v>810</v>
      </c>
      <c r="B628" s="11" t="s">
        <v>811</v>
      </c>
      <c r="C628" s="10" t="s">
        <v>288</v>
      </c>
      <c r="D628" s="10" t="s">
        <v>316</v>
      </c>
      <c r="E628" s="12">
        <v>1.5E-3</v>
      </c>
      <c r="F628" s="13">
        <v>76.489999999999995</v>
      </c>
      <c r="G628" s="13">
        <v>0.11</v>
      </c>
    </row>
    <row r="629" spans="1:7" ht="15" customHeight="1">
      <c r="A629" s="10" t="s">
        <v>812</v>
      </c>
      <c r="B629" s="11" t="s">
        <v>813</v>
      </c>
      <c r="C629" s="10" t="s">
        <v>288</v>
      </c>
      <c r="D629" s="10" t="s">
        <v>814</v>
      </c>
      <c r="E629" s="12">
        <v>8.0000000000000004E-4</v>
      </c>
      <c r="F629" s="13">
        <v>5.9</v>
      </c>
      <c r="G629" s="13">
        <v>0</v>
      </c>
    </row>
    <row r="630" spans="1:7" ht="15" customHeight="1">
      <c r="A630" s="10" t="s">
        <v>815</v>
      </c>
      <c r="B630" s="11" t="s">
        <v>816</v>
      </c>
      <c r="C630" s="10" t="s">
        <v>288</v>
      </c>
      <c r="D630" s="10" t="s">
        <v>316</v>
      </c>
      <c r="E630" s="12">
        <v>9.4100000000000003E-2</v>
      </c>
      <c r="F630" s="13">
        <v>4</v>
      </c>
      <c r="G630" s="13">
        <v>0.38</v>
      </c>
    </row>
    <row r="631" spans="1:7" ht="15" customHeight="1">
      <c r="A631" s="10" t="s">
        <v>851</v>
      </c>
      <c r="B631" s="11" t="s">
        <v>852</v>
      </c>
      <c r="C631" s="10" t="s">
        <v>288</v>
      </c>
      <c r="D631" s="10" t="s">
        <v>316</v>
      </c>
      <c r="E631" s="12">
        <v>2.9999999999999997E-4</v>
      </c>
      <c r="F631" s="13">
        <v>9.4499999999999993</v>
      </c>
      <c r="G631" s="13">
        <v>0</v>
      </c>
    </row>
    <row r="632" spans="1:7" ht="15" customHeight="1">
      <c r="A632" s="10" t="s">
        <v>853</v>
      </c>
      <c r="B632" s="11" t="s">
        <v>854</v>
      </c>
      <c r="C632" s="10" t="s">
        <v>288</v>
      </c>
      <c r="D632" s="10" t="s">
        <v>316</v>
      </c>
      <c r="E632" s="12">
        <v>1E-4</v>
      </c>
      <c r="F632" s="13">
        <v>15.8</v>
      </c>
      <c r="G632" s="13">
        <v>0</v>
      </c>
    </row>
    <row r="633" spans="1:7" ht="15" customHeight="1">
      <c r="A633" s="10" t="s">
        <v>817</v>
      </c>
      <c r="B633" s="11" t="s">
        <v>818</v>
      </c>
      <c r="C633" s="10" t="s">
        <v>288</v>
      </c>
      <c r="D633" s="10" t="s">
        <v>316</v>
      </c>
      <c r="E633" s="12">
        <v>4.4999999999999997E-3</v>
      </c>
      <c r="F633" s="13">
        <v>140</v>
      </c>
      <c r="G633" s="13">
        <v>0.63</v>
      </c>
    </row>
    <row r="634" spans="1:7" ht="15" customHeight="1">
      <c r="A634" s="10" t="s">
        <v>821</v>
      </c>
      <c r="B634" s="11" t="s">
        <v>822</v>
      </c>
      <c r="C634" s="10" t="s">
        <v>288</v>
      </c>
      <c r="D634" s="10" t="s">
        <v>316</v>
      </c>
      <c r="E634" s="12">
        <v>4.4999999999999997E-3</v>
      </c>
      <c r="F634" s="13">
        <v>4.9000000000000004</v>
      </c>
      <c r="G634" s="13">
        <v>0.02</v>
      </c>
    </row>
    <row r="635" spans="1:7" ht="15" customHeight="1">
      <c r="A635" s="10" t="s">
        <v>823</v>
      </c>
      <c r="B635" s="11" t="s">
        <v>824</v>
      </c>
      <c r="C635" s="10" t="s">
        <v>288</v>
      </c>
      <c r="D635" s="10" t="s">
        <v>316</v>
      </c>
      <c r="E635" s="12">
        <v>1.8E-3</v>
      </c>
      <c r="F635" s="13">
        <v>35.9</v>
      </c>
      <c r="G635" s="13">
        <v>0.06</v>
      </c>
    </row>
    <row r="636" spans="1:7" ht="15" customHeight="1">
      <c r="A636" s="10" t="s">
        <v>855</v>
      </c>
      <c r="B636" s="11" t="s">
        <v>856</v>
      </c>
      <c r="C636" s="10" t="s">
        <v>288</v>
      </c>
      <c r="D636" s="10" t="s">
        <v>316</v>
      </c>
      <c r="E636" s="12">
        <v>2.0000000000000001E-4</v>
      </c>
      <c r="F636" s="13">
        <v>17.29</v>
      </c>
      <c r="G636" s="13">
        <v>0</v>
      </c>
    </row>
    <row r="637" spans="1:7" ht="15" customHeight="1">
      <c r="A637" s="10" t="s">
        <v>725</v>
      </c>
      <c r="B637" s="11" t="s">
        <v>726</v>
      </c>
      <c r="C637" s="10" t="s">
        <v>288</v>
      </c>
      <c r="D637" s="10" t="s">
        <v>316</v>
      </c>
      <c r="E637" s="12">
        <v>2.0000000000000001E-4</v>
      </c>
      <c r="F637" s="13">
        <v>125</v>
      </c>
      <c r="G637" s="13">
        <v>0.03</v>
      </c>
    </row>
    <row r="638" spans="1:7" ht="15" customHeight="1">
      <c r="A638" s="10" t="s">
        <v>746</v>
      </c>
      <c r="B638" s="11" t="s">
        <v>747</v>
      </c>
      <c r="C638" s="10" t="s">
        <v>288</v>
      </c>
      <c r="D638" s="10" t="s">
        <v>748</v>
      </c>
      <c r="E638" s="12">
        <v>2.3E-3</v>
      </c>
      <c r="F638" s="13">
        <v>7.26</v>
      </c>
      <c r="G638" s="13">
        <v>0.02</v>
      </c>
    </row>
    <row r="639" spans="1:7" ht="15" customHeight="1">
      <c r="A639" s="10" t="s">
        <v>749</v>
      </c>
      <c r="B639" s="11" t="s">
        <v>750</v>
      </c>
      <c r="C639" s="10" t="s">
        <v>288</v>
      </c>
      <c r="D639" s="10" t="s">
        <v>748</v>
      </c>
      <c r="E639" s="12">
        <v>8.0000000000000004E-4</v>
      </c>
      <c r="F639" s="13">
        <v>38.729999999999997</v>
      </c>
      <c r="G639" s="13">
        <v>0.03</v>
      </c>
    </row>
    <row r="640" spans="1:7" ht="20.100000000000001" customHeight="1">
      <c r="A640" s="10" t="s">
        <v>831</v>
      </c>
      <c r="B640" s="11" t="s">
        <v>832</v>
      </c>
      <c r="C640" s="10" t="s">
        <v>288</v>
      </c>
      <c r="D640" s="10" t="s">
        <v>316</v>
      </c>
      <c r="E640" s="12">
        <v>2.0000000000000001E-4</v>
      </c>
      <c r="F640" s="13">
        <v>10.49</v>
      </c>
      <c r="G640" s="13">
        <v>0</v>
      </c>
    </row>
    <row r="641" spans="1:7" ht="20.100000000000001" customHeight="1">
      <c r="A641" s="10" t="s">
        <v>833</v>
      </c>
      <c r="B641" s="11" t="s">
        <v>834</v>
      </c>
      <c r="C641" s="10" t="s">
        <v>288</v>
      </c>
      <c r="D641" s="10" t="s">
        <v>316</v>
      </c>
      <c r="E641" s="12">
        <v>5.9999999999999995E-4</v>
      </c>
      <c r="F641" s="13">
        <v>8.07</v>
      </c>
      <c r="G641" s="13">
        <v>0</v>
      </c>
    </row>
    <row r="642" spans="1:7" ht="15" customHeight="1">
      <c r="A642" s="7"/>
      <c r="B642" s="7"/>
      <c r="C642" s="7"/>
      <c r="D642" s="7"/>
      <c r="E642" s="109" t="s">
        <v>258</v>
      </c>
      <c r="F642" s="110"/>
      <c r="G642" s="14">
        <v>2.2999999999999998</v>
      </c>
    </row>
    <row r="643" spans="1:7" ht="15" customHeight="1">
      <c r="A643" s="107" t="s">
        <v>259</v>
      </c>
      <c r="B643" s="108"/>
      <c r="C643" s="8" t="s">
        <v>241</v>
      </c>
      <c r="D643" s="8" t="s">
        <v>242</v>
      </c>
      <c r="E643" s="8" t="s">
        <v>243</v>
      </c>
      <c r="F643" s="8" t="s">
        <v>244</v>
      </c>
      <c r="G643" s="8" t="s">
        <v>245</v>
      </c>
    </row>
    <row r="644" spans="1:7" ht="15" customHeight="1">
      <c r="A644" s="10" t="s">
        <v>835</v>
      </c>
      <c r="B644" s="11" t="s">
        <v>836</v>
      </c>
      <c r="C644" s="10" t="s">
        <v>288</v>
      </c>
      <c r="D644" s="10" t="s">
        <v>316</v>
      </c>
      <c r="E644" s="12">
        <v>4.4999999999999997E-3</v>
      </c>
      <c r="F644" s="13">
        <v>12.54</v>
      </c>
      <c r="G644" s="13">
        <v>0.06</v>
      </c>
    </row>
    <row r="645" spans="1:7" ht="15" customHeight="1">
      <c r="A645" s="10" t="s">
        <v>837</v>
      </c>
      <c r="B645" s="11" t="s">
        <v>838</v>
      </c>
      <c r="C645" s="10" t="s">
        <v>288</v>
      </c>
      <c r="D645" s="10" t="s">
        <v>839</v>
      </c>
      <c r="E645" s="12">
        <v>4.0000000000000002E-4</v>
      </c>
      <c r="F645" s="13">
        <v>300</v>
      </c>
      <c r="G645" s="13">
        <v>0.12</v>
      </c>
    </row>
    <row r="646" spans="1:7" ht="20.100000000000001" customHeight="1">
      <c r="A646" s="10" t="s">
        <v>840</v>
      </c>
      <c r="B646" s="11" t="s">
        <v>841</v>
      </c>
      <c r="C646" s="10" t="s">
        <v>288</v>
      </c>
      <c r="D646" s="10" t="s">
        <v>316</v>
      </c>
      <c r="E646" s="12">
        <v>0.1018</v>
      </c>
      <c r="F646" s="13">
        <v>4.5</v>
      </c>
      <c r="G646" s="13">
        <v>0.46</v>
      </c>
    </row>
    <row r="647" spans="1:7" ht="15" customHeight="1">
      <c r="A647" s="7"/>
      <c r="B647" s="7"/>
      <c r="C647" s="7"/>
      <c r="D647" s="7"/>
      <c r="E647" s="109" t="s">
        <v>268</v>
      </c>
      <c r="F647" s="110"/>
      <c r="G647" s="14">
        <v>0.64</v>
      </c>
    </row>
    <row r="648" spans="1:7" ht="15" customHeight="1">
      <c r="A648" s="7"/>
      <c r="B648" s="7"/>
      <c r="C648" s="7"/>
      <c r="D648" s="7"/>
      <c r="E648" s="111" t="s">
        <v>269</v>
      </c>
      <c r="F648" s="112"/>
      <c r="G648" s="3">
        <v>2.94</v>
      </c>
    </row>
    <row r="649" spans="1:7" ht="15" customHeight="1">
      <c r="A649" s="7"/>
      <c r="B649" s="7"/>
      <c r="C649" s="7"/>
      <c r="D649" s="7"/>
      <c r="E649" s="111" t="s">
        <v>345</v>
      </c>
      <c r="F649" s="112"/>
      <c r="G649" s="3">
        <v>0</v>
      </c>
    </row>
    <row r="650" spans="1:7" ht="15" customHeight="1">
      <c r="A650" s="7"/>
      <c r="B650" s="7"/>
      <c r="C650" s="7"/>
      <c r="D650" s="7"/>
      <c r="E650" s="111" t="s">
        <v>271</v>
      </c>
      <c r="F650" s="112"/>
      <c r="G650" s="3">
        <v>2.94</v>
      </c>
    </row>
    <row r="651" spans="1:7" ht="15" customHeight="1">
      <c r="A651" s="7"/>
      <c r="B651" s="7"/>
      <c r="C651" s="7"/>
      <c r="D651" s="7"/>
      <c r="E651" s="111" t="s">
        <v>272</v>
      </c>
      <c r="F651" s="112"/>
      <c r="G651" s="3">
        <v>0.79379999999999995</v>
      </c>
    </row>
    <row r="652" spans="1:7" ht="15" customHeight="1">
      <c r="A652" s="7"/>
      <c r="B652" s="7"/>
      <c r="C652" s="7"/>
      <c r="D652" s="7"/>
      <c r="E652" s="111" t="s">
        <v>273</v>
      </c>
      <c r="F652" s="112"/>
      <c r="G652" s="3">
        <v>3.73</v>
      </c>
    </row>
    <row r="653" spans="1:7" ht="9.9499999999999993" customHeight="1">
      <c r="A653" s="7"/>
      <c r="B653" s="7"/>
      <c r="C653" s="113" t="s">
        <v>238</v>
      </c>
      <c r="D653" s="114"/>
      <c r="E653" s="7"/>
      <c r="F653" s="7"/>
      <c r="G653" s="7"/>
    </row>
    <row r="654" spans="1:7" ht="20.100000000000001" customHeight="1">
      <c r="A654" s="115" t="s">
        <v>857</v>
      </c>
      <c r="B654" s="116"/>
      <c r="C654" s="116"/>
      <c r="D654" s="116"/>
      <c r="E654" s="116"/>
      <c r="F654" s="116"/>
      <c r="G654" s="116"/>
    </row>
    <row r="655" spans="1:7" ht="15" customHeight="1">
      <c r="A655" s="107" t="s">
        <v>275</v>
      </c>
      <c r="B655" s="108"/>
      <c r="C655" s="8" t="s">
        <v>241</v>
      </c>
      <c r="D655" s="8" t="s">
        <v>242</v>
      </c>
      <c r="E655" s="8" t="s">
        <v>243</v>
      </c>
      <c r="F655" s="8" t="s">
        <v>244</v>
      </c>
      <c r="G655" s="8" t="s">
        <v>245</v>
      </c>
    </row>
    <row r="656" spans="1:7" ht="15" customHeight="1">
      <c r="A656" s="10" t="s">
        <v>858</v>
      </c>
      <c r="B656" s="11" t="s">
        <v>331</v>
      </c>
      <c r="C656" s="10" t="s">
        <v>517</v>
      </c>
      <c r="D656" s="10" t="s">
        <v>262</v>
      </c>
      <c r="E656" s="12">
        <v>2</v>
      </c>
      <c r="F656" s="13">
        <v>4.7443</v>
      </c>
      <c r="G656" s="13">
        <v>9.49</v>
      </c>
    </row>
    <row r="657" spans="1:7" ht="15" customHeight="1">
      <c r="A657" s="7"/>
      <c r="B657" s="7"/>
      <c r="C657" s="7"/>
      <c r="D657" s="7"/>
      <c r="E657" s="109" t="s">
        <v>279</v>
      </c>
      <c r="F657" s="110"/>
      <c r="G657" s="14">
        <v>9.49</v>
      </c>
    </row>
    <row r="658" spans="1:7" ht="15" customHeight="1">
      <c r="A658" s="7"/>
      <c r="B658" s="7"/>
      <c r="C658" s="7"/>
      <c r="D658" s="7"/>
      <c r="E658" s="111" t="s">
        <v>269</v>
      </c>
      <c r="F658" s="112"/>
      <c r="G658" s="3">
        <v>9.49</v>
      </c>
    </row>
    <row r="659" spans="1:7" ht="15" customHeight="1">
      <c r="A659" s="7"/>
      <c r="B659" s="7"/>
      <c r="C659" s="7"/>
      <c r="D659" s="7"/>
      <c r="E659" s="111" t="s">
        <v>524</v>
      </c>
      <c r="F659" s="112"/>
      <c r="G659" s="3">
        <v>11.07</v>
      </c>
    </row>
    <row r="660" spans="1:7" ht="15" customHeight="1">
      <c r="A660" s="7"/>
      <c r="B660" s="7"/>
      <c r="C660" s="7"/>
      <c r="D660" s="7"/>
      <c r="E660" s="111" t="s">
        <v>271</v>
      </c>
      <c r="F660" s="112"/>
      <c r="G660" s="3">
        <v>20.56</v>
      </c>
    </row>
    <row r="661" spans="1:7" ht="15" customHeight="1">
      <c r="A661" s="7"/>
      <c r="B661" s="7"/>
      <c r="C661" s="7"/>
      <c r="D661" s="7"/>
      <c r="E661" s="111" t="s">
        <v>272</v>
      </c>
      <c r="F661" s="112"/>
      <c r="G661" s="3">
        <v>5.5511999999999997</v>
      </c>
    </row>
    <row r="662" spans="1:7" ht="15" customHeight="1">
      <c r="A662" s="7"/>
      <c r="B662" s="7"/>
      <c r="C662" s="7"/>
      <c r="D662" s="7"/>
      <c r="E662" s="111" t="s">
        <v>273</v>
      </c>
      <c r="F662" s="112"/>
      <c r="G662" s="3">
        <v>26.11</v>
      </c>
    </row>
    <row r="663" spans="1:7" ht="9.9499999999999993" customHeight="1">
      <c r="A663" s="7"/>
      <c r="B663" s="7"/>
      <c r="C663" s="113" t="s">
        <v>238</v>
      </c>
      <c r="D663" s="114"/>
      <c r="E663" s="7"/>
      <c r="F663" s="7"/>
      <c r="G663" s="7"/>
    </row>
    <row r="664" spans="1:7" ht="20.100000000000001" customHeight="1">
      <c r="A664" s="115" t="s">
        <v>859</v>
      </c>
      <c r="B664" s="116"/>
      <c r="C664" s="116"/>
      <c r="D664" s="116"/>
      <c r="E664" s="116"/>
      <c r="F664" s="116"/>
      <c r="G664" s="116"/>
    </row>
    <row r="665" spans="1:7" ht="15" customHeight="1">
      <c r="A665" s="107" t="s">
        <v>275</v>
      </c>
      <c r="B665" s="108"/>
      <c r="C665" s="8" t="s">
        <v>241</v>
      </c>
      <c r="D665" s="8" t="s">
        <v>242</v>
      </c>
      <c r="E665" s="8" t="s">
        <v>243</v>
      </c>
      <c r="F665" s="8" t="s">
        <v>244</v>
      </c>
      <c r="G665" s="8" t="s">
        <v>245</v>
      </c>
    </row>
    <row r="666" spans="1:7" ht="15" customHeight="1">
      <c r="A666" s="10" t="s">
        <v>858</v>
      </c>
      <c r="B666" s="11" t="s">
        <v>331</v>
      </c>
      <c r="C666" s="10" t="s">
        <v>517</v>
      </c>
      <c r="D666" s="10" t="s">
        <v>262</v>
      </c>
      <c r="E666" s="12">
        <v>2.5</v>
      </c>
      <c r="F666" s="13">
        <v>4.7443</v>
      </c>
      <c r="G666" s="13">
        <v>11.86</v>
      </c>
    </row>
    <row r="667" spans="1:7" ht="15" customHeight="1">
      <c r="A667" s="7"/>
      <c r="B667" s="7"/>
      <c r="C667" s="7"/>
      <c r="D667" s="7"/>
      <c r="E667" s="109" t="s">
        <v>279</v>
      </c>
      <c r="F667" s="110"/>
      <c r="G667" s="14">
        <v>11.86</v>
      </c>
    </row>
    <row r="668" spans="1:7" ht="15" customHeight="1">
      <c r="A668" s="107" t="s">
        <v>240</v>
      </c>
      <c r="B668" s="108"/>
      <c r="C668" s="8" t="s">
        <v>241</v>
      </c>
      <c r="D668" s="8" t="s">
        <v>242</v>
      </c>
      <c r="E668" s="8" t="s">
        <v>243</v>
      </c>
      <c r="F668" s="8" t="s">
        <v>244</v>
      </c>
      <c r="G668" s="8" t="s">
        <v>245</v>
      </c>
    </row>
    <row r="669" spans="1:7" ht="15" customHeight="1">
      <c r="A669" s="10" t="s">
        <v>860</v>
      </c>
      <c r="B669" s="11" t="s">
        <v>861</v>
      </c>
      <c r="C669" s="10" t="s">
        <v>517</v>
      </c>
      <c r="D669" s="10" t="s">
        <v>267</v>
      </c>
      <c r="E669" s="12">
        <v>1.2</v>
      </c>
      <c r="F669" s="13">
        <v>64.58</v>
      </c>
      <c r="G669" s="13">
        <v>77.5</v>
      </c>
    </row>
    <row r="670" spans="1:7" ht="15" customHeight="1">
      <c r="A670" s="10" t="s">
        <v>862</v>
      </c>
      <c r="B670" s="11" t="s">
        <v>863</v>
      </c>
      <c r="C670" s="10" t="s">
        <v>517</v>
      </c>
      <c r="D670" s="10" t="s">
        <v>267</v>
      </c>
      <c r="E670" s="12">
        <v>4.3400000000000001E-2</v>
      </c>
      <c r="F670" s="13">
        <v>26.84</v>
      </c>
      <c r="G670" s="13">
        <v>1.1599999999999999</v>
      </c>
    </row>
    <row r="671" spans="1:7" ht="15" customHeight="1">
      <c r="A671" s="7"/>
      <c r="B671" s="7"/>
      <c r="C671" s="7"/>
      <c r="D671" s="7"/>
      <c r="E671" s="109" t="s">
        <v>258</v>
      </c>
      <c r="F671" s="110"/>
      <c r="G671" s="14">
        <v>78.66</v>
      </c>
    </row>
    <row r="672" spans="1:7" ht="15" customHeight="1">
      <c r="A672" s="7"/>
      <c r="B672" s="7"/>
      <c r="C672" s="7"/>
      <c r="D672" s="7"/>
      <c r="E672" s="111" t="s">
        <v>269</v>
      </c>
      <c r="F672" s="112"/>
      <c r="G672" s="3">
        <v>90.52</v>
      </c>
    </row>
    <row r="673" spans="1:7" ht="15" customHeight="1">
      <c r="A673" s="7"/>
      <c r="B673" s="7"/>
      <c r="C673" s="7"/>
      <c r="D673" s="7"/>
      <c r="E673" s="111" t="s">
        <v>524</v>
      </c>
      <c r="F673" s="112"/>
      <c r="G673" s="3">
        <v>13.84</v>
      </c>
    </row>
    <row r="674" spans="1:7" ht="15" customHeight="1">
      <c r="A674" s="7"/>
      <c r="B674" s="7"/>
      <c r="C674" s="7"/>
      <c r="D674" s="7"/>
      <c r="E674" s="111" t="s">
        <v>271</v>
      </c>
      <c r="F674" s="112"/>
      <c r="G674" s="3">
        <v>104.36</v>
      </c>
    </row>
    <row r="675" spans="1:7" ht="15" customHeight="1">
      <c r="A675" s="7"/>
      <c r="B675" s="7"/>
      <c r="C675" s="7"/>
      <c r="D675" s="7"/>
      <c r="E675" s="111" t="s">
        <v>272</v>
      </c>
      <c r="F675" s="112"/>
      <c r="G675" s="3">
        <v>28.177199999999999</v>
      </c>
    </row>
    <row r="676" spans="1:7" ht="15" customHeight="1">
      <c r="A676" s="7"/>
      <c r="B676" s="7"/>
      <c r="C676" s="7"/>
      <c r="D676" s="7"/>
      <c r="E676" s="111" t="s">
        <v>273</v>
      </c>
      <c r="F676" s="112"/>
      <c r="G676" s="3">
        <v>132.54</v>
      </c>
    </row>
    <row r="677" spans="1:7" ht="9.9499999999999993" customHeight="1">
      <c r="A677" s="7"/>
      <c r="B677" s="7"/>
      <c r="C677" s="113" t="s">
        <v>238</v>
      </c>
      <c r="D677" s="114"/>
      <c r="E677" s="7"/>
      <c r="F677" s="7"/>
      <c r="G677" s="7"/>
    </row>
    <row r="678" spans="1:7" ht="20.100000000000001" customHeight="1">
      <c r="A678" s="115" t="s">
        <v>864</v>
      </c>
      <c r="B678" s="116"/>
      <c r="C678" s="116"/>
      <c r="D678" s="116"/>
      <c r="E678" s="116"/>
      <c r="F678" s="116"/>
      <c r="G678" s="116"/>
    </row>
    <row r="679" spans="1:7" ht="15" customHeight="1">
      <c r="A679" s="107" t="s">
        <v>259</v>
      </c>
      <c r="B679" s="108"/>
      <c r="C679" s="8" t="s">
        <v>241</v>
      </c>
      <c r="D679" s="8" t="s">
        <v>242</v>
      </c>
      <c r="E679" s="8" t="s">
        <v>243</v>
      </c>
      <c r="F679" s="8" t="s">
        <v>244</v>
      </c>
      <c r="G679" s="8" t="s">
        <v>245</v>
      </c>
    </row>
    <row r="680" spans="1:7" ht="20.100000000000001" customHeight="1">
      <c r="A680" s="10" t="s">
        <v>865</v>
      </c>
      <c r="B680" s="11" t="s">
        <v>866</v>
      </c>
      <c r="C680" s="10" t="s">
        <v>517</v>
      </c>
      <c r="D680" s="10" t="s">
        <v>267</v>
      </c>
      <c r="E680" s="12">
        <v>1</v>
      </c>
      <c r="F680" s="13">
        <v>319.36</v>
      </c>
      <c r="G680" s="13">
        <v>319.36</v>
      </c>
    </row>
    <row r="681" spans="1:7" ht="20.100000000000001" customHeight="1">
      <c r="A681" s="10" t="s">
        <v>867</v>
      </c>
      <c r="B681" s="11" t="s">
        <v>868</v>
      </c>
      <c r="C681" s="10" t="s">
        <v>517</v>
      </c>
      <c r="D681" s="10" t="s">
        <v>257</v>
      </c>
      <c r="E681" s="12">
        <v>40</v>
      </c>
      <c r="F681" s="13">
        <v>8.06</v>
      </c>
      <c r="G681" s="13">
        <v>322.39999999999998</v>
      </c>
    </row>
    <row r="682" spans="1:7" ht="20.100000000000001" customHeight="1">
      <c r="A682" s="10" t="s">
        <v>869</v>
      </c>
      <c r="B682" s="11" t="s">
        <v>870</v>
      </c>
      <c r="C682" s="10" t="s">
        <v>517</v>
      </c>
      <c r="D682" s="10" t="s">
        <v>254</v>
      </c>
      <c r="E682" s="12">
        <v>15</v>
      </c>
      <c r="F682" s="13">
        <v>66.3</v>
      </c>
      <c r="G682" s="13">
        <v>994.5</v>
      </c>
    </row>
    <row r="683" spans="1:7" ht="15" customHeight="1">
      <c r="A683" s="7"/>
      <c r="B683" s="7"/>
      <c r="C683" s="7"/>
      <c r="D683" s="7"/>
      <c r="E683" s="109" t="s">
        <v>268</v>
      </c>
      <c r="F683" s="110"/>
      <c r="G683" s="14">
        <v>1636.26</v>
      </c>
    </row>
    <row r="684" spans="1:7" ht="15" customHeight="1">
      <c r="A684" s="7"/>
      <c r="B684" s="7"/>
      <c r="C684" s="7"/>
      <c r="D684" s="7"/>
      <c r="E684" s="111" t="s">
        <v>269</v>
      </c>
      <c r="F684" s="112"/>
      <c r="G684" s="3">
        <v>1636.26</v>
      </c>
    </row>
    <row r="685" spans="1:7" ht="15" customHeight="1">
      <c r="A685" s="7"/>
      <c r="B685" s="7"/>
      <c r="C685" s="7"/>
      <c r="D685" s="7"/>
      <c r="E685" s="111" t="s">
        <v>524</v>
      </c>
      <c r="F685" s="112"/>
      <c r="G685" s="3">
        <v>414.7</v>
      </c>
    </row>
    <row r="686" spans="1:7" ht="15" customHeight="1">
      <c r="A686" s="7"/>
      <c r="B686" s="7"/>
      <c r="C686" s="7"/>
      <c r="D686" s="7"/>
      <c r="E686" s="111" t="s">
        <v>271</v>
      </c>
      <c r="F686" s="112"/>
      <c r="G686" s="3">
        <v>2050.96</v>
      </c>
    </row>
    <row r="687" spans="1:7" ht="15" customHeight="1">
      <c r="A687" s="7"/>
      <c r="B687" s="7"/>
      <c r="C687" s="7"/>
      <c r="D687" s="7"/>
      <c r="E687" s="111" t="s">
        <v>272</v>
      </c>
      <c r="F687" s="112"/>
      <c r="G687" s="3">
        <v>553.75919999999996</v>
      </c>
    </row>
    <row r="688" spans="1:7" ht="15" customHeight="1">
      <c r="A688" s="7"/>
      <c r="B688" s="7"/>
      <c r="C688" s="7"/>
      <c r="D688" s="7"/>
      <c r="E688" s="111" t="s">
        <v>273</v>
      </c>
      <c r="F688" s="112"/>
      <c r="G688" s="3">
        <v>2604.7199999999998</v>
      </c>
    </row>
    <row r="689" spans="1:7" ht="9.9499999999999993" customHeight="1">
      <c r="A689" s="7"/>
      <c r="B689" s="7"/>
      <c r="C689" s="113" t="s">
        <v>238</v>
      </c>
      <c r="D689" s="114"/>
      <c r="E689" s="7"/>
      <c r="F689" s="7"/>
      <c r="G689" s="7"/>
    </row>
    <row r="690" spans="1:7" ht="20.100000000000001" customHeight="1">
      <c r="A690" s="115" t="s">
        <v>871</v>
      </c>
      <c r="B690" s="116"/>
      <c r="C690" s="116"/>
      <c r="D690" s="116"/>
      <c r="E690" s="116"/>
      <c r="F690" s="116"/>
      <c r="G690" s="116"/>
    </row>
    <row r="691" spans="1:7" ht="15" customHeight="1">
      <c r="A691" s="107" t="s">
        <v>275</v>
      </c>
      <c r="B691" s="108"/>
      <c r="C691" s="8" t="s">
        <v>241</v>
      </c>
      <c r="D691" s="8" t="s">
        <v>242</v>
      </c>
      <c r="E691" s="8" t="s">
        <v>243</v>
      </c>
      <c r="F691" s="8" t="s">
        <v>244</v>
      </c>
      <c r="G691" s="8" t="s">
        <v>245</v>
      </c>
    </row>
    <row r="692" spans="1:7" ht="15" customHeight="1">
      <c r="A692" s="10" t="s">
        <v>872</v>
      </c>
      <c r="B692" s="11" t="s">
        <v>329</v>
      </c>
      <c r="C692" s="10" t="s">
        <v>517</v>
      </c>
      <c r="D692" s="10" t="s">
        <v>262</v>
      </c>
      <c r="E692" s="12">
        <v>2</v>
      </c>
      <c r="F692" s="13">
        <v>6.7380000000000004</v>
      </c>
      <c r="G692" s="13">
        <v>13.48</v>
      </c>
    </row>
    <row r="693" spans="1:7" ht="15" customHeight="1">
      <c r="A693" s="10" t="s">
        <v>858</v>
      </c>
      <c r="B693" s="11" t="s">
        <v>331</v>
      </c>
      <c r="C693" s="10" t="s">
        <v>517</v>
      </c>
      <c r="D693" s="10" t="s">
        <v>262</v>
      </c>
      <c r="E693" s="12">
        <v>7</v>
      </c>
      <c r="F693" s="13">
        <v>4.7443</v>
      </c>
      <c r="G693" s="13">
        <v>33.21</v>
      </c>
    </row>
    <row r="694" spans="1:7" ht="15" customHeight="1">
      <c r="A694" s="7"/>
      <c r="B694" s="7"/>
      <c r="C694" s="7"/>
      <c r="D694" s="7"/>
      <c r="E694" s="109" t="s">
        <v>279</v>
      </c>
      <c r="F694" s="110"/>
      <c r="G694" s="14">
        <v>46.69</v>
      </c>
    </row>
    <row r="695" spans="1:7" ht="15" customHeight="1">
      <c r="A695" s="107" t="s">
        <v>259</v>
      </c>
      <c r="B695" s="108"/>
      <c r="C695" s="8" t="s">
        <v>241</v>
      </c>
      <c r="D695" s="8" t="s">
        <v>242</v>
      </c>
      <c r="E695" s="8" t="s">
        <v>243</v>
      </c>
      <c r="F695" s="8" t="s">
        <v>244</v>
      </c>
      <c r="G695" s="8" t="s">
        <v>245</v>
      </c>
    </row>
    <row r="696" spans="1:7" ht="15" customHeight="1">
      <c r="A696" s="10" t="s">
        <v>873</v>
      </c>
      <c r="B696" s="11" t="s">
        <v>874</v>
      </c>
      <c r="C696" s="10" t="s">
        <v>517</v>
      </c>
      <c r="D696" s="10" t="s">
        <v>267</v>
      </c>
      <c r="E696" s="12">
        <v>1.05</v>
      </c>
      <c r="F696" s="13">
        <v>259.69</v>
      </c>
      <c r="G696" s="13">
        <v>272.67</v>
      </c>
    </row>
    <row r="697" spans="1:7" ht="15" customHeight="1">
      <c r="A697" s="7"/>
      <c r="B697" s="7"/>
      <c r="C697" s="7"/>
      <c r="D697" s="7"/>
      <c r="E697" s="109" t="s">
        <v>268</v>
      </c>
      <c r="F697" s="110"/>
      <c r="G697" s="14">
        <v>272.67</v>
      </c>
    </row>
    <row r="698" spans="1:7" ht="15" customHeight="1">
      <c r="A698" s="7"/>
      <c r="B698" s="7"/>
      <c r="C698" s="7"/>
      <c r="D698" s="7"/>
      <c r="E698" s="111" t="s">
        <v>269</v>
      </c>
      <c r="F698" s="112"/>
      <c r="G698" s="3">
        <v>319.36</v>
      </c>
    </row>
    <row r="699" spans="1:7" ht="15" customHeight="1">
      <c r="A699" s="7"/>
      <c r="B699" s="7"/>
      <c r="C699" s="7"/>
      <c r="D699" s="7"/>
      <c r="E699" s="111" t="s">
        <v>524</v>
      </c>
      <c r="F699" s="112"/>
      <c r="G699" s="3">
        <v>89.35</v>
      </c>
    </row>
    <row r="700" spans="1:7" ht="15" customHeight="1">
      <c r="A700" s="7"/>
      <c r="B700" s="7"/>
      <c r="C700" s="7"/>
      <c r="D700" s="7"/>
      <c r="E700" s="111" t="s">
        <v>271</v>
      </c>
      <c r="F700" s="112"/>
      <c r="G700" s="3">
        <v>408.71</v>
      </c>
    </row>
    <row r="701" spans="1:7" ht="15" customHeight="1">
      <c r="A701" s="7"/>
      <c r="B701" s="7"/>
      <c r="C701" s="7"/>
      <c r="D701" s="7"/>
      <c r="E701" s="111" t="s">
        <v>272</v>
      </c>
      <c r="F701" s="112"/>
      <c r="G701" s="3">
        <v>110.35169999999999</v>
      </c>
    </row>
    <row r="702" spans="1:7" ht="15" customHeight="1">
      <c r="A702" s="7"/>
      <c r="B702" s="7"/>
      <c r="C702" s="7"/>
      <c r="D702" s="7"/>
      <c r="E702" s="111" t="s">
        <v>273</v>
      </c>
      <c r="F702" s="112"/>
      <c r="G702" s="3">
        <v>519.05999999999995</v>
      </c>
    </row>
    <row r="703" spans="1:7" ht="9.9499999999999993" customHeight="1">
      <c r="A703" s="7"/>
      <c r="B703" s="7"/>
      <c r="C703" s="113" t="s">
        <v>238</v>
      </c>
      <c r="D703" s="114"/>
      <c r="E703" s="7"/>
      <c r="F703" s="7"/>
      <c r="G703" s="7"/>
    </row>
    <row r="704" spans="1:7" ht="20.100000000000001" customHeight="1">
      <c r="A704" s="115" t="s">
        <v>875</v>
      </c>
      <c r="B704" s="116"/>
      <c r="C704" s="116"/>
      <c r="D704" s="116"/>
      <c r="E704" s="116"/>
      <c r="F704" s="116"/>
      <c r="G704" s="116"/>
    </row>
    <row r="705" spans="1:7" ht="15" customHeight="1">
      <c r="A705" s="107" t="s">
        <v>319</v>
      </c>
      <c r="B705" s="108"/>
      <c r="C705" s="8" t="s">
        <v>241</v>
      </c>
      <c r="D705" s="8" t="s">
        <v>242</v>
      </c>
      <c r="E705" s="8" t="s">
        <v>243</v>
      </c>
      <c r="F705" s="8" t="s">
        <v>244</v>
      </c>
      <c r="G705" s="8" t="s">
        <v>245</v>
      </c>
    </row>
    <row r="706" spans="1:7" ht="15" customHeight="1">
      <c r="A706" s="10" t="s">
        <v>876</v>
      </c>
      <c r="B706" s="11" t="s">
        <v>877</v>
      </c>
      <c r="C706" s="10" t="s">
        <v>517</v>
      </c>
      <c r="D706" s="10" t="s">
        <v>262</v>
      </c>
      <c r="E706" s="12">
        <v>0.71399999999999997</v>
      </c>
      <c r="F706" s="13">
        <v>3.2</v>
      </c>
      <c r="G706" s="13">
        <v>2.2799999999999998</v>
      </c>
    </row>
    <row r="707" spans="1:7" ht="15" customHeight="1">
      <c r="A707" s="10" t="s">
        <v>878</v>
      </c>
      <c r="B707" s="11" t="s">
        <v>879</v>
      </c>
      <c r="C707" s="10" t="s">
        <v>517</v>
      </c>
      <c r="D707" s="10" t="s">
        <v>262</v>
      </c>
      <c r="E707" s="12">
        <v>7.0000000000000007E-2</v>
      </c>
      <c r="F707" s="13">
        <v>0.61</v>
      </c>
      <c r="G707" s="13">
        <v>0.04</v>
      </c>
    </row>
    <row r="708" spans="1:7" ht="15" customHeight="1">
      <c r="A708" s="10" t="s">
        <v>880</v>
      </c>
      <c r="B708" s="11" t="s">
        <v>881</v>
      </c>
      <c r="C708" s="10" t="s">
        <v>517</v>
      </c>
      <c r="D708" s="10" t="s">
        <v>262</v>
      </c>
      <c r="E708" s="12">
        <v>7.0000000000000007E-2</v>
      </c>
      <c r="F708" s="13">
        <v>0.84</v>
      </c>
      <c r="G708" s="13">
        <v>0.06</v>
      </c>
    </row>
    <row r="709" spans="1:7" ht="15" customHeight="1">
      <c r="A709" s="7"/>
      <c r="B709" s="7"/>
      <c r="C709" s="7"/>
      <c r="D709" s="7"/>
      <c r="E709" s="109" t="s">
        <v>325</v>
      </c>
      <c r="F709" s="110"/>
      <c r="G709" s="14">
        <v>2.38</v>
      </c>
    </row>
    <row r="710" spans="1:7" ht="15" customHeight="1">
      <c r="A710" s="107" t="s">
        <v>275</v>
      </c>
      <c r="B710" s="108"/>
      <c r="C710" s="8" t="s">
        <v>241</v>
      </c>
      <c r="D710" s="8" t="s">
        <v>242</v>
      </c>
      <c r="E710" s="8" t="s">
        <v>243</v>
      </c>
      <c r="F710" s="8" t="s">
        <v>244</v>
      </c>
      <c r="G710" s="8" t="s">
        <v>245</v>
      </c>
    </row>
    <row r="711" spans="1:7" ht="15" customHeight="1">
      <c r="A711" s="10" t="s">
        <v>858</v>
      </c>
      <c r="B711" s="11" t="s">
        <v>331</v>
      </c>
      <c r="C711" s="10" t="s">
        <v>517</v>
      </c>
      <c r="D711" s="10" t="s">
        <v>262</v>
      </c>
      <c r="E711" s="12">
        <v>6</v>
      </c>
      <c r="F711" s="13">
        <v>4.7443</v>
      </c>
      <c r="G711" s="13">
        <v>28.47</v>
      </c>
    </row>
    <row r="712" spans="1:7" ht="15" customHeight="1">
      <c r="A712" s="7"/>
      <c r="B712" s="7"/>
      <c r="C712" s="7"/>
      <c r="D712" s="7"/>
      <c r="E712" s="109" t="s">
        <v>279</v>
      </c>
      <c r="F712" s="110"/>
      <c r="G712" s="14">
        <v>28.47</v>
      </c>
    </row>
    <row r="713" spans="1:7" ht="15" customHeight="1">
      <c r="A713" s="107" t="s">
        <v>240</v>
      </c>
      <c r="B713" s="108"/>
      <c r="C713" s="8" t="s">
        <v>241</v>
      </c>
      <c r="D713" s="8" t="s">
        <v>242</v>
      </c>
      <c r="E713" s="8" t="s">
        <v>243</v>
      </c>
      <c r="F713" s="8" t="s">
        <v>244</v>
      </c>
      <c r="G713" s="8" t="s">
        <v>245</v>
      </c>
    </row>
    <row r="714" spans="1:7" ht="15" customHeight="1">
      <c r="A714" s="10" t="s">
        <v>882</v>
      </c>
      <c r="B714" s="11" t="s">
        <v>883</v>
      </c>
      <c r="C714" s="10" t="s">
        <v>517</v>
      </c>
      <c r="D714" s="10" t="s">
        <v>257</v>
      </c>
      <c r="E714" s="12">
        <v>305</v>
      </c>
      <c r="F714" s="13">
        <v>0.55000000000000004</v>
      </c>
      <c r="G714" s="13">
        <v>167.75</v>
      </c>
    </row>
    <row r="715" spans="1:7" ht="15" customHeight="1">
      <c r="A715" s="10" t="s">
        <v>884</v>
      </c>
      <c r="B715" s="11" t="s">
        <v>885</v>
      </c>
      <c r="C715" s="10" t="s">
        <v>517</v>
      </c>
      <c r="D715" s="10" t="s">
        <v>267</v>
      </c>
      <c r="E715" s="12">
        <v>0.7</v>
      </c>
      <c r="F715" s="13">
        <v>25</v>
      </c>
      <c r="G715" s="13">
        <v>17.5</v>
      </c>
    </row>
    <row r="716" spans="1:7" ht="15" customHeight="1">
      <c r="A716" s="10" t="s">
        <v>860</v>
      </c>
      <c r="B716" s="11" t="s">
        <v>861</v>
      </c>
      <c r="C716" s="10" t="s">
        <v>517</v>
      </c>
      <c r="D716" s="10" t="s">
        <v>267</v>
      </c>
      <c r="E716" s="12">
        <v>0.45500000000000002</v>
      </c>
      <c r="F716" s="13">
        <v>64.58</v>
      </c>
      <c r="G716" s="13">
        <v>29.38</v>
      </c>
    </row>
    <row r="717" spans="1:7" ht="15" customHeight="1">
      <c r="A717" s="10" t="s">
        <v>886</v>
      </c>
      <c r="B717" s="11" t="s">
        <v>887</v>
      </c>
      <c r="C717" s="10" t="s">
        <v>517</v>
      </c>
      <c r="D717" s="10" t="s">
        <v>267</v>
      </c>
      <c r="E717" s="12">
        <v>0.22</v>
      </c>
      <c r="F717" s="13">
        <v>64.58</v>
      </c>
      <c r="G717" s="13">
        <v>14.21</v>
      </c>
    </row>
    <row r="718" spans="1:7" ht="15" customHeight="1">
      <c r="A718" s="7"/>
      <c r="B718" s="7"/>
      <c r="C718" s="7"/>
      <c r="D718" s="7"/>
      <c r="E718" s="109" t="s">
        <v>258</v>
      </c>
      <c r="F718" s="110"/>
      <c r="G718" s="14">
        <v>228.84</v>
      </c>
    </row>
    <row r="719" spans="1:7" ht="15" customHeight="1">
      <c r="A719" s="7"/>
      <c r="B719" s="7"/>
      <c r="C719" s="7"/>
      <c r="D719" s="7"/>
      <c r="E719" s="111" t="s">
        <v>269</v>
      </c>
      <c r="F719" s="112"/>
      <c r="G719" s="3">
        <v>259.69</v>
      </c>
    </row>
    <row r="720" spans="1:7" ht="15" customHeight="1">
      <c r="A720" s="7"/>
      <c r="B720" s="7"/>
      <c r="C720" s="7"/>
      <c r="D720" s="7"/>
      <c r="E720" s="111" t="s">
        <v>524</v>
      </c>
      <c r="F720" s="112"/>
      <c r="G720" s="3">
        <v>33.21</v>
      </c>
    </row>
    <row r="721" spans="1:7" ht="15" customHeight="1">
      <c r="A721" s="7"/>
      <c r="B721" s="7"/>
      <c r="C721" s="7"/>
      <c r="D721" s="7"/>
      <c r="E721" s="111" t="s">
        <v>271</v>
      </c>
      <c r="F721" s="112"/>
      <c r="G721" s="3">
        <v>292.89999999999998</v>
      </c>
    </row>
    <row r="722" spans="1:7" ht="15" customHeight="1">
      <c r="A722" s="7"/>
      <c r="B722" s="7"/>
      <c r="C722" s="7"/>
      <c r="D722" s="7"/>
      <c r="E722" s="111" t="s">
        <v>272</v>
      </c>
      <c r="F722" s="112"/>
      <c r="G722" s="3">
        <v>79.082999999999998</v>
      </c>
    </row>
    <row r="723" spans="1:7" ht="15" customHeight="1">
      <c r="A723" s="7"/>
      <c r="B723" s="7"/>
      <c r="C723" s="7"/>
      <c r="D723" s="7"/>
      <c r="E723" s="111" t="s">
        <v>273</v>
      </c>
      <c r="F723" s="112"/>
      <c r="G723" s="3">
        <v>371.98</v>
      </c>
    </row>
    <row r="724" spans="1:7" ht="9.9499999999999993" customHeight="1">
      <c r="A724" s="7"/>
      <c r="B724" s="7"/>
      <c r="C724" s="113" t="s">
        <v>238</v>
      </c>
      <c r="D724" s="114"/>
      <c r="E724" s="7"/>
      <c r="F724" s="7"/>
      <c r="G724" s="7"/>
    </row>
    <row r="725" spans="1:7" ht="20.100000000000001" customHeight="1">
      <c r="A725" s="115" t="s">
        <v>888</v>
      </c>
      <c r="B725" s="116"/>
      <c r="C725" s="116"/>
      <c r="D725" s="116"/>
      <c r="E725" s="116"/>
      <c r="F725" s="116"/>
      <c r="G725" s="116"/>
    </row>
    <row r="726" spans="1:7" ht="15" customHeight="1">
      <c r="A726" s="107" t="s">
        <v>319</v>
      </c>
      <c r="B726" s="108"/>
      <c r="C726" s="8" t="s">
        <v>241</v>
      </c>
      <c r="D726" s="8" t="s">
        <v>242</v>
      </c>
      <c r="E726" s="8" t="s">
        <v>243</v>
      </c>
      <c r="F726" s="8" t="s">
        <v>244</v>
      </c>
      <c r="G726" s="8" t="s">
        <v>245</v>
      </c>
    </row>
    <row r="727" spans="1:7" ht="15" customHeight="1">
      <c r="A727" s="10" t="s">
        <v>889</v>
      </c>
      <c r="B727" s="11" t="s">
        <v>890</v>
      </c>
      <c r="C727" s="10" t="s">
        <v>517</v>
      </c>
      <c r="D727" s="10" t="s">
        <v>262</v>
      </c>
      <c r="E727" s="12">
        <v>0.01</v>
      </c>
      <c r="F727" s="13">
        <v>4.5599999999999996</v>
      </c>
      <c r="G727" s="13">
        <v>0.05</v>
      </c>
    </row>
    <row r="728" spans="1:7" ht="15" customHeight="1">
      <c r="A728" s="10" t="s">
        <v>891</v>
      </c>
      <c r="B728" s="11" t="s">
        <v>892</v>
      </c>
      <c r="C728" s="10" t="s">
        <v>517</v>
      </c>
      <c r="D728" s="10" t="s">
        <v>262</v>
      </c>
      <c r="E728" s="12">
        <v>0.01</v>
      </c>
      <c r="F728" s="13">
        <v>4.5599999999999996</v>
      </c>
      <c r="G728" s="13">
        <v>0.05</v>
      </c>
    </row>
    <row r="729" spans="1:7" ht="15" customHeight="1">
      <c r="A729" s="7"/>
      <c r="B729" s="7"/>
      <c r="C729" s="7"/>
      <c r="D729" s="7"/>
      <c r="E729" s="109" t="s">
        <v>325</v>
      </c>
      <c r="F729" s="110"/>
      <c r="G729" s="14">
        <v>0.1</v>
      </c>
    </row>
    <row r="730" spans="1:7" ht="15" customHeight="1">
      <c r="A730" s="107" t="s">
        <v>275</v>
      </c>
      <c r="B730" s="108"/>
      <c r="C730" s="8" t="s">
        <v>241</v>
      </c>
      <c r="D730" s="8" t="s">
        <v>242</v>
      </c>
      <c r="E730" s="8" t="s">
        <v>243</v>
      </c>
      <c r="F730" s="8" t="s">
        <v>244</v>
      </c>
      <c r="G730" s="8" t="s">
        <v>245</v>
      </c>
    </row>
    <row r="731" spans="1:7" ht="15" customHeight="1">
      <c r="A731" s="10" t="s">
        <v>893</v>
      </c>
      <c r="B731" s="11" t="s">
        <v>894</v>
      </c>
      <c r="C731" s="10" t="s">
        <v>517</v>
      </c>
      <c r="D731" s="10" t="s">
        <v>262</v>
      </c>
      <c r="E731" s="12">
        <v>0.1</v>
      </c>
      <c r="F731" s="13">
        <v>6.7380000000000004</v>
      </c>
      <c r="G731" s="13">
        <v>0.67</v>
      </c>
    </row>
    <row r="732" spans="1:7" ht="15" customHeight="1">
      <c r="A732" s="10" t="s">
        <v>895</v>
      </c>
      <c r="B732" s="11" t="s">
        <v>896</v>
      </c>
      <c r="C732" s="10" t="s">
        <v>517</v>
      </c>
      <c r="D732" s="10" t="s">
        <v>262</v>
      </c>
      <c r="E732" s="12">
        <v>0.1</v>
      </c>
      <c r="F732" s="13">
        <v>4.7443</v>
      </c>
      <c r="G732" s="13">
        <v>0.47</v>
      </c>
    </row>
    <row r="733" spans="1:7" ht="15" customHeight="1">
      <c r="A733" s="7"/>
      <c r="B733" s="7"/>
      <c r="C733" s="7"/>
      <c r="D733" s="7"/>
      <c r="E733" s="109" t="s">
        <v>279</v>
      </c>
      <c r="F733" s="110"/>
      <c r="G733" s="14">
        <v>1.1399999999999999</v>
      </c>
    </row>
    <row r="734" spans="1:7" ht="15" customHeight="1">
      <c r="A734" s="107" t="s">
        <v>240</v>
      </c>
      <c r="B734" s="108"/>
      <c r="C734" s="8" t="s">
        <v>241</v>
      </c>
      <c r="D734" s="8" t="s">
        <v>242</v>
      </c>
      <c r="E734" s="8" t="s">
        <v>243</v>
      </c>
      <c r="F734" s="8" t="s">
        <v>244</v>
      </c>
      <c r="G734" s="8" t="s">
        <v>245</v>
      </c>
    </row>
    <row r="735" spans="1:7" ht="15" customHeight="1">
      <c r="A735" s="10" t="s">
        <v>897</v>
      </c>
      <c r="B735" s="11" t="s">
        <v>898</v>
      </c>
      <c r="C735" s="10" t="s">
        <v>517</v>
      </c>
      <c r="D735" s="10" t="s">
        <v>257</v>
      </c>
      <c r="E735" s="12">
        <v>1.1499999999999999</v>
      </c>
      <c r="F735" s="13">
        <v>5.47</v>
      </c>
      <c r="G735" s="13">
        <v>6.29</v>
      </c>
    </row>
    <row r="736" spans="1:7" ht="15" customHeight="1">
      <c r="A736" s="10" t="s">
        <v>899</v>
      </c>
      <c r="B736" s="11" t="s">
        <v>900</v>
      </c>
      <c r="C736" s="10" t="s">
        <v>517</v>
      </c>
      <c r="D736" s="10" t="s">
        <v>257</v>
      </c>
      <c r="E736" s="12">
        <v>0.05</v>
      </c>
      <c r="F736" s="13">
        <v>10.55</v>
      </c>
      <c r="G736" s="13">
        <v>0.53</v>
      </c>
    </row>
    <row r="737" spans="1:7" ht="15" customHeight="1">
      <c r="A737" s="7"/>
      <c r="B737" s="7"/>
      <c r="C737" s="7"/>
      <c r="D737" s="7"/>
      <c r="E737" s="109" t="s">
        <v>258</v>
      </c>
      <c r="F737" s="110"/>
      <c r="G737" s="14">
        <v>6.82</v>
      </c>
    </row>
    <row r="738" spans="1:7" ht="15" customHeight="1">
      <c r="A738" s="7"/>
      <c r="B738" s="7"/>
      <c r="C738" s="7"/>
      <c r="D738" s="7"/>
      <c r="E738" s="111" t="s">
        <v>269</v>
      </c>
      <c r="F738" s="112"/>
      <c r="G738" s="3">
        <v>8.06</v>
      </c>
    </row>
    <row r="739" spans="1:7" ht="15" customHeight="1">
      <c r="A739" s="7"/>
      <c r="B739" s="7"/>
      <c r="C739" s="7"/>
      <c r="D739" s="7"/>
      <c r="E739" s="111" t="s">
        <v>524</v>
      </c>
      <c r="F739" s="112"/>
      <c r="G739" s="3">
        <v>1.35</v>
      </c>
    </row>
    <row r="740" spans="1:7" ht="15" customHeight="1">
      <c r="A740" s="7"/>
      <c r="B740" s="7"/>
      <c r="C740" s="7"/>
      <c r="D740" s="7"/>
      <c r="E740" s="111" t="s">
        <v>271</v>
      </c>
      <c r="F740" s="112"/>
      <c r="G740" s="3">
        <v>9.41</v>
      </c>
    </row>
    <row r="741" spans="1:7" ht="15" customHeight="1">
      <c r="A741" s="7"/>
      <c r="B741" s="7"/>
      <c r="C741" s="7"/>
      <c r="D741" s="7"/>
      <c r="E741" s="111" t="s">
        <v>272</v>
      </c>
      <c r="F741" s="112"/>
      <c r="G741" s="3">
        <v>2.5407000000000002</v>
      </c>
    </row>
    <row r="742" spans="1:7" ht="15" customHeight="1">
      <c r="A742" s="7"/>
      <c r="B742" s="7"/>
      <c r="C742" s="7"/>
      <c r="D742" s="7"/>
      <c r="E742" s="111" t="s">
        <v>273</v>
      </c>
      <c r="F742" s="112"/>
      <c r="G742" s="3">
        <v>11.95</v>
      </c>
    </row>
    <row r="743" spans="1:7" ht="9.9499999999999993" customHeight="1">
      <c r="A743" s="7"/>
      <c r="B743" s="7"/>
      <c r="C743" s="113" t="s">
        <v>238</v>
      </c>
      <c r="D743" s="114"/>
      <c r="E743" s="7"/>
      <c r="F743" s="7"/>
      <c r="G743" s="7"/>
    </row>
    <row r="744" spans="1:7" ht="20.100000000000001" customHeight="1">
      <c r="A744" s="115" t="s">
        <v>901</v>
      </c>
      <c r="B744" s="116"/>
      <c r="C744" s="116"/>
      <c r="D744" s="116"/>
      <c r="E744" s="116"/>
      <c r="F744" s="116"/>
      <c r="G744" s="116"/>
    </row>
    <row r="745" spans="1:7" ht="15" customHeight="1">
      <c r="A745" s="107" t="s">
        <v>319</v>
      </c>
      <c r="B745" s="108"/>
      <c r="C745" s="8" t="s">
        <v>241</v>
      </c>
      <c r="D745" s="8" t="s">
        <v>242</v>
      </c>
      <c r="E745" s="8" t="s">
        <v>243</v>
      </c>
      <c r="F745" s="8" t="s">
        <v>244</v>
      </c>
      <c r="G745" s="8" t="s">
        <v>245</v>
      </c>
    </row>
    <row r="746" spans="1:7" ht="15" customHeight="1">
      <c r="A746" s="10" t="s">
        <v>902</v>
      </c>
      <c r="B746" s="11" t="s">
        <v>903</v>
      </c>
      <c r="C746" s="10" t="s">
        <v>517</v>
      </c>
      <c r="D746" s="10" t="s">
        <v>262</v>
      </c>
      <c r="E746" s="12">
        <v>0.01</v>
      </c>
      <c r="F746" s="13">
        <v>0.73</v>
      </c>
      <c r="G746" s="13">
        <v>0.01</v>
      </c>
    </row>
    <row r="747" spans="1:7" ht="15" customHeight="1">
      <c r="A747" s="7"/>
      <c r="B747" s="7"/>
      <c r="C747" s="7"/>
      <c r="D747" s="7"/>
      <c r="E747" s="109" t="s">
        <v>325</v>
      </c>
      <c r="F747" s="110"/>
      <c r="G747" s="14">
        <v>0.01</v>
      </c>
    </row>
    <row r="748" spans="1:7" ht="15" customHeight="1">
      <c r="A748" s="107" t="s">
        <v>275</v>
      </c>
      <c r="B748" s="108"/>
      <c r="C748" s="8" t="s">
        <v>241</v>
      </c>
      <c r="D748" s="8" t="s">
        <v>242</v>
      </c>
      <c r="E748" s="8" t="s">
        <v>243</v>
      </c>
      <c r="F748" s="8" t="s">
        <v>244</v>
      </c>
      <c r="G748" s="8" t="s">
        <v>245</v>
      </c>
    </row>
    <row r="749" spans="1:7" ht="15" customHeight="1">
      <c r="A749" s="10" t="s">
        <v>904</v>
      </c>
      <c r="B749" s="11" t="s">
        <v>905</v>
      </c>
      <c r="C749" s="10" t="s">
        <v>517</v>
      </c>
      <c r="D749" s="10" t="s">
        <v>262</v>
      </c>
      <c r="E749" s="12">
        <v>1.35</v>
      </c>
      <c r="F749" s="13">
        <v>6.7380000000000004</v>
      </c>
      <c r="G749" s="13">
        <v>9.1</v>
      </c>
    </row>
    <row r="750" spans="1:7" ht="15" customHeight="1">
      <c r="A750" s="10" t="s">
        <v>858</v>
      </c>
      <c r="B750" s="11" t="s">
        <v>331</v>
      </c>
      <c r="C750" s="10" t="s">
        <v>517</v>
      </c>
      <c r="D750" s="10" t="s">
        <v>262</v>
      </c>
      <c r="E750" s="12">
        <v>1.35</v>
      </c>
      <c r="F750" s="13">
        <v>4.7443</v>
      </c>
      <c r="G750" s="13">
        <v>6.4</v>
      </c>
    </row>
    <row r="751" spans="1:7" ht="15" customHeight="1">
      <c r="A751" s="7"/>
      <c r="B751" s="7"/>
      <c r="C751" s="7"/>
      <c r="D751" s="7"/>
      <c r="E751" s="109" t="s">
        <v>279</v>
      </c>
      <c r="F751" s="110"/>
      <c r="G751" s="14">
        <v>15.5</v>
      </c>
    </row>
    <row r="752" spans="1:7" ht="15" customHeight="1">
      <c r="A752" s="107" t="s">
        <v>240</v>
      </c>
      <c r="B752" s="108"/>
      <c r="C752" s="8" t="s">
        <v>241</v>
      </c>
      <c r="D752" s="8" t="s">
        <v>242</v>
      </c>
      <c r="E752" s="8" t="s">
        <v>243</v>
      </c>
      <c r="F752" s="8" t="s">
        <v>244</v>
      </c>
      <c r="G752" s="8" t="s">
        <v>245</v>
      </c>
    </row>
    <row r="753" spans="1:7" ht="15" customHeight="1">
      <c r="A753" s="10" t="s">
        <v>906</v>
      </c>
      <c r="B753" s="11" t="s">
        <v>907</v>
      </c>
      <c r="C753" s="10" t="s">
        <v>517</v>
      </c>
      <c r="D753" s="10" t="s">
        <v>249</v>
      </c>
      <c r="E753" s="12">
        <v>2</v>
      </c>
      <c r="F753" s="13">
        <v>5.79</v>
      </c>
      <c r="G753" s="13">
        <v>11.58</v>
      </c>
    </row>
    <row r="754" spans="1:7" ht="15" customHeight="1">
      <c r="A754" s="10" t="s">
        <v>908</v>
      </c>
      <c r="B754" s="11" t="s">
        <v>909</v>
      </c>
      <c r="C754" s="10" t="s">
        <v>517</v>
      </c>
      <c r="D754" s="10" t="s">
        <v>254</v>
      </c>
      <c r="E754" s="12">
        <v>0.43</v>
      </c>
      <c r="F754" s="13">
        <v>61.15</v>
      </c>
      <c r="G754" s="13">
        <v>26.29</v>
      </c>
    </row>
    <row r="755" spans="1:7" ht="15" customHeight="1">
      <c r="A755" s="10" t="s">
        <v>910</v>
      </c>
      <c r="B755" s="11" t="s">
        <v>911</v>
      </c>
      <c r="C755" s="10" t="s">
        <v>517</v>
      </c>
      <c r="D755" s="10" t="s">
        <v>249</v>
      </c>
      <c r="E755" s="12">
        <v>1.53</v>
      </c>
      <c r="F755" s="13">
        <v>6.19</v>
      </c>
      <c r="G755" s="13">
        <v>9.4700000000000006</v>
      </c>
    </row>
    <row r="756" spans="1:7" ht="15" customHeight="1">
      <c r="A756" s="10" t="s">
        <v>912</v>
      </c>
      <c r="B756" s="11" t="s">
        <v>913</v>
      </c>
      <c r="C756" s="10" t="s">
        <v>517</v>
      </c>
      <c r="D756" s="10" t="s">
        <v>257</v>
      </c>
      <c r="E756" s="12">
        <v>0.25</v>
      </c>
      <c r="F756" s="13">
        <v>12</v>
      </c>
      <c r="G756" s="13">
        <v>3</v>
      </c>
    </row>
    <row r="757" spans="1:7" ht="15" customHeight="1">
      <c r="A757" s="10" t="s">
        <v>914</v>
      </c>
      <c r="B757" s="11" t="s">
        <v>915</v>
      </c>
      <c r="C757" s="10" t="s">
        <v>517</v>
      </c>
      <c r="D757" s="10" t="s">
        <v>687</v>
      </c>
      <c r="E757" s="12">
        <v>0.1</v>
      </c>
      <c r="F757" s="13">
        <v>4.53</v>
      </c>
      <c r="G757" s="13">
        <v>0.45</v>
      </c>
    </row>
    <row r="758" spans="1:7" ht="15" customHeight="1">
      <c r="A758" s="7"/>
      <c r="B758" s="7"/>
      <c r="C758" s="7"/>
      <c r="D758" s="7"/>
      <c r="E758" s="109" t="s">
        <v>258</v>
      </c>
      <c r="F758" s="110"/>
      <c r="G758" s="14">
        <v>50.79</v>
      </c>
    </row>
    <row r="759" spans="1:7" ht="15" customHeight="1">
      <c r="A759" s="7"/>
      <c r="B759" s="7"/>
      <c r="C759" s="7"/>
      <c r="D759" s="7"/>
      <c r="E759" s="111" t="s">
        <v>269</v>
      </c>
      <c r="F759" s="112"/>
      <c r="G759" s="3">
        <v>66.3</v>
      </c>
    </row>
    <row r="760" spans="1:7" ht="15" customHeight="1">
      <c r="A760" s="7"/>
      <c r="B760" s="7"/>
      <c r="C760" s="7"/>
      <c r="D760" s="7"/>
      <c r="E760" s="111" t="s">
        <v>524</v>
      </c>
      <c r="F760" s="112"/>
      <c r="G760" s="3">
        <v>18.09</v>
      </c>
    </row>
    <row r="761" spans="1:7" ht="15" customHeight="1">
      <c r="A761" s="7"/>
      <c r="B761" s="7"/>
      <c r="C761" s="7"/>
      <c r="D761" s="7"/>
      <c r="E761" s="111" t="s">
        <v>271</v>
      </c>
      <c r="F761" s="112"/>
      <c r="G761" s="3">
        <v>84.39</v>
      </c>
    </row>
    <row r="762" spans="1:7" ht="15" customHeight="1">
      <c r="A762" s="7"/>
      <c r="B762" s="7"/>
      <c r="C762" s="7"/>
      <c r="D762" s="7"/>
      <c r="E762" s="111" t="s">
        <v>272</v>
      </c>
      <c r="F762" s="112"/>
      <c r="G762" s="3">
        <v>22.785299999999999</v>
      </c>
    </row>
    <row r="763" spans="1:7" ht="15" customHeight="1">
      <c r="A763" s="7"/>
      <c r="B763" s="7"/>
      <c r="C763" s="7"/>
      <c r="D763" s="7"/>
      <c r="E763" s="111" t="s">
        <v>273</v>
      </c>
      <c r="F763" s="112"/>
      <c r="G763" s="3">
        <v>107.18</v>
      </c>
    </row>
    <row r="764" spans="1:7" ht="9.9499999999999993" customHeight="1">
      <c r="A764" s="7"/>
      <c r="B764" s="7"/>
      <c r="C764" s="113" t="s">
        <v>238</v>
      </c>
      <c r="D764" s="114"/>
      <c r="E764" s="7"/>
      <c r="F764" s="7"/>
      <c r="G764" s="7"/>
    </row>
    <row r="765" spans="1:7" ht="20.100000000000001" customHeight="1">
      <c r="A765" s="115" t="s">
        <v>916</v>
      </c>
      <c r="B765" s="116"/>
      <c r="C765" s="116"/>
      <c r="D765" s="116"/>
      <c r="E765" s="116"/>
      <c r="F765" s="116"/>
      <c r="G765" s="116"/>
    </row>
    <row r="766" spans="1:7" ht="15" customHeight="1">
      <c r="A766" s="107" t="s">
        <v>259</v>
      </c>
      <c r="B766" s="108"/>
      <c r="C766" s="8" t="s">
        <v>241</v>
      </c>
      <c r="D766" s="8" t="s">
        <v>242</v>
      </c>
      <c r="E766" s="8" t="s">
        <v>243</v>
      </c>
      <c r="F766" s="8" t="s">
        <v>244</v>
      </c>
      <c r="G766" s="8" t="s">
        <v>245</v>
      </c>
    </row>
    <row r="767" spans="1:7" ht="20.100000000000001" customHeight="1">
      <c r="A767" s="10" t="s">
        <v>865</v>
      </c>
      <c r="B767" s="11" t="s">
        <v>866</v>
      </c>
      <c r="C767" s="10" t="s">
        <v>517</v>
      </c>
      <c r="D767" s="10" t="s">
        <v>267</v>
      </c>
      <c r="E767" s="12">
        <v>0.1</v>
      </c>
      <c r="F767" s="13">
        <v>319.36</v>
      </c>
      <c r="G767" s="13">
        <v>31.94</v>
      </c>
    </row>
    <row r="768" spans="1:7" ht="20.100000000000001" customHeight="1">
      <c r="A768" s="10" t="s">
        <v>917</v>
      </c>
      <c r="B768" s="11" t="s">
        <v>918</v>
      </c>
      <c r="C768" s="10" t="s">
        <v>517</v>
      </c>
      <c r="D768" s="10" t="s">
        <v>257</v>
      </c>
      <c r="E768" s="12">
        <v>4</v>
      </c>
      <c r="F768" s="13">
        <v>6.78</v>
      </c>
      <c r="G768" s="13">
        <v>27.12</v>
      </c>
    </row>
    <row r="769" spans="1:7" ht="15" customHeight="1">
      <c r="A769" s="10" t="s">
        <v>919</v>
      </c>
      <c r="B769" s="11" t="s">
        <v>920</v>
      </c>
      <c r="C769" s="10" t="s">
        <v>517</v>
      </c>
      <c r="D769" s="10" t="s">
        <v>254</v>
      </c>
      <c r="E769" s="12">
        <v>0.4</v>
      </c>
      <c r="F769" s="13">
        <v>37.909999999999997</v>
      </c>
      <c r="G769" s="13">
        <v>15.16</v>
      </c>
    </row>
    <row r="770" spans="1:7" ht="15" customHeight="1">
      <c r="A770" s="7"/>
      <c r="B770" s="7"/>
      <c r="C770" s="7"/>
      <c r="D770" s="7"/>
      <c r="E770" s="109" t="s">
        <v>268</v>
      </c>
      <c r="F770" s="110"/>
      <c r="G770" s="14">
        <v>74.22</v>
      </c>
    </row>
    <row r="771" spans="1:7" ht="15" customHeight="1">
      <c r="A771" s="7"/>
      <c r="B771" s="7"/>
      <c r="C771" s="7"/>
      <c r="D771" s="7"/>
      <c r="E771" s="111" t="s">
        <v>269</v>
      </c>
      <c r="F771" s="112"/>
      <c r="G771" s="3">
        <v>74.22</v>
      </c>
    </row>
    <row r="772" spans="1:7" ht="15" customHeight="1">
      <c r="A772" s="7"/>
      <c r="B772" s="7"/>
      <c r="C772" s="7"/>
      <c r="D772" s="7"/>
      <c r="E772" s="111" t="s">
        <v>524</v>
      </c>
      <c r="F772" s="112"/>
      <c r="G772" s="3">
        <v>21.3</v>
      </c>
    </row>
    <row r="773" spans="1:7" ht="15" customHeight="1">
      <c r="A773" s="7"/>
      <c r="B773" s="7"/>
      <c r="C773" s="7"/>
      <c r="D773" s="7"/>
      <c r="E773" s="111" t="s">
        <v>271</v>
      </c>
      <c r="F773" s="112"/>
      <c r="G773" s="3">
        <v>95.52</v>
      </c>
    </row>
    <row r="774" spans="1:7" ht="15" customHeight="1">
      <c r="A774" s="7"/>
      <c r="B774" s="7"/>
      <c r="C774" s="7"/>
      <c r="D774" s="7"/>
      <c r="E774" s="111" t="s">
        <v>272</v>
      </c>
      <c r="F774" s="112"/>
      <c r="G774" s="3">
        <v>25.790400000000002</v>
      </c>
    </row>
    <row r="775" spans="1:7" ht="15" customHeight="1">
      <c r="A775" s="7"/>
      <c r="B775" s="7"/>
      <c r="C775" s="7"/>
      <c r="D775" s="7"/>
      <c r="E775" s="111" t="s">
        <v>273</v>
      </c>
      <c r="F775" s="112"/>
      <c r="G775" s="3">
        <v>121.31</v>
      </c>
    </row>
    <row r="776" spans="1:7" ht="9.9499999999999993" customHeight="1">
      <c r="A776" s="7"/>
      <c r="B776" s="7"/>
      <c r="C776" s="113" t="s">
        <v>238</v>
      </c>
      <c r="D776" s="114"/>
      <c r="E776" s="7"/>
      <c r="F776" s="7"/>
      <c r="G776" s="7"/>
    </row>
    <row r="777" spans="1:7" ht="20.100000000000001" customHeight="1">
      <c r="A777" s="115" t="s">
        <v>921</v>
      </c>
      <c r="B777" s="116"/>
      <c r="C777" s="116"/>
      <c r="D777" s="116"/>
      <c r="E777" s="116"/>
      <c r="F777" s="116"/>
      <c r="G777" s="116"/>
    </row>
    <row r="778" spans="1:7" ht="15" customHeight="1">
      <c r="A778" s="107" t="s">
        <v>319</v>
      </c>
      <c r="B778" s="108"/>
      <c r="C778" s="8" t="s">
        <v>241</v>
      </c>
      <c r="D778" s="8" t="s">
        <v>242</v>
      </c>
      <c r="E778" s="8" t="s">
        <v>243</v>
      </c>
      <c r="F778" s="8" t="s">
        <v>244</v>
      </c>
      <c r="G778" s="8" t="s">
        <v>245</v>
      </c>
    </row>
    <row r="779" spans="1:7" ht="15" customHeight="1">
      <c r="A779" s="10" t="s">
        <v>889</v>
      </c>
      <c r="B779" s="11" t="s">
        <v>890</v>
      </c>
      <c r="C779" s="10" t="s">
        <v>517</v>
      </c>
      <c r="D779" s="10" t="s">
        <v>262</v>
      </c>
      <c r="E779" s="12">
        <v>0.01</v>
      </c>
      <c r="F779" s="13">
        <v>4.5599999999999996</v>
      </c>
      <c r="G779" s="13">
        <v>0.05</v>
      </c>
    </row>
    <row r="780" spans="1:7" ht="15" customHeight="1">
      <c r="A780" s="10" t="s">
        <v>891</v>
      </c>
      <c r="B780" s="11" t="s">
        <v>892</v>
      </c>
      <c r="C780" s="10" t="s">
        <v>517</v>
      </c>
      <c r="D780" s="10" t="s">
        <v>262</v>
      </c>
      <c r="E780" s="12">
        <v>0.01</v>
      </c>
      <c r="F780" s="13">
        <v>4.5599999999999996</v>
      </c>
      <c r="G780" s="13">
        <v>0.05</v>
      </c>
    </row>
    <row r="781" spans="1:7" ht="15" customHeight="1">
      <c r="A781" s="7"/>
      <c r="B781" s="7"/>
      <c r="C781" s="7"/>
      <c r="D781" s="7"/>
      <c r="E781" s="109" t="s">
        <v>325</v>
      </c>
      <c r="F781" s="110"/>
      <c r="G781" s="14">
        <v>0.1</v>
      </c>
    </row>
    <row r="782" spans="1:7" ht="15" customHeight="1">
      <c r="A782" s="107" t="s">
        <v>275</v>
      </c>
      <c r="B782" s="108"/>
      <c r="C782" s="8" t="s">
        <v>241</v>
      </c>
      <c r="D782" s="8" t="s">
        <v>242</v>
      </c>
      <c r="E782" s="8" t="s">
        <v>243</v>
      </c>
      <c r="F782" s="8" t="s">
        <v>244</v>
      </c>
      <c r="G782" s="8" t="s">
        <v>245</v>
      </c>
    </row>
    <row r="783" spans="1:7" ht="15" customHeight="1">
      <c r="A783" s="10" t="s">
        <v>893</v>
      </c>
      <c r="B783" s="11" t="s">
        <v>894</v>
      </c>
      <c r="C783" s="10" t="s">
        <v>517</v>
      </c>
      <c r="D783" s="10" t="s">
        <v>262</v>
      </c>
      <c r="E783" s="12">
        <v>0.1</v>
      </c>
      <c r="F783" s="13">
        <v>6.7380000000000004</v>
      </c>
      <c r="G783" s="13">
        <v>0.67</v>
      </c>
    </row>
    <row r="784" spans="1:7" ht="15" customHeight="1">
      <c r="A784" s="10" t="s">
        <v>895</v>
      </c>
      <c r="B784" s="11" t="s">
        <v>896</v>
      </c>
      <c r="C784" s="10" t="s">
        <v>517</v>
      </c>
      <c r="D784" s="10" t="s">
        <v>262</v>
      </c>
      <c r="E784" s="12">
        <v>0.1</v>
      </c>
      <c r="F784" s="13">
        <v>4.7443</v>
      </c>
      <c r="G784" s="13">
        <v>0.47</v>
      </c>
    </row>
    <row r="785" spans="1:7" ht="15" customHeight="1">
      <c r="A785" s="7"/>
      <c r="B785" s="7"/>
      <c r="C785" s="7"/>
      <c r="D785" s="7"/>
      <c r="E785" s="109" t="s">
        <v>279</v>
      </c>
      <c r="F785" s="110"/>
      <c r="G785" s="14">
        <v>1.1399999999999999</v>
      </c>
    </row>
    <row r="786" spans="1:7" ht="15" customHeight="1">
      <c r="A786" s="107" t="s">
        <v>240</v>
      </c>
      <c r="B786" s="108"/>
      <c r="C786" s="8" t="s">
        <v>241</v>
      </c>
      <c r="D786" s="8" t="s">
        <v>242</v>
      </c>
      <c r="E786" s="8" t="s">
        <v>243</v>
      </c>
      <c r="F786" s="8" t="s">
        <v>244</v>
      </c>
      <c r="G786" s="8" t="s">
        <v>245</v>
      </c>
    </row>
    <row r="787" spans="1:7" ht="15" customHeight="1">
      <c r="A787" s="10" t="s">
        <v>922</v>
      </c>
      <c r="B787" s="11" t="s">
        <v>923</v>
      </c>
      <c r="C787" s="10" t="s">
        <v>517</v>
      </c>
      <c r="D787" s="10" t="s">
        <v>257</v>
      </c>
      <c r="E787" s="12">
        <v>1.1499999999999999</v>
      </c>
      <c r="F787" s="13">
        <v>4.54</v>
      </c>
      <c r="G787" s="13">
        <v>5.22</v>
      </c>
    </row>
    <row r="788" spans="1:7" ht="15" customHeight="1">
      <c r="A788" s="10" t="s">
        <v>899</v>
      </c>
      <c r="B788" s="11" t="s">
        <v>900</v>
      </c>
      <c r="C788" s="10" t="s">
        <v>517</v>
      </c>
      <c r="D788" s="10" t="s">
        <v>257</v>
      </c>
      <c r="E788" s="12">
        <v>0.03</v>
      </c>
      <c r="F788" s="13">
        <v>10.55</v>
      </c>
      <c r="G788" s="13">
        <v>0.32</v>
      </c>
    </row>
    <row r="789" spans="1:7" ht="15" customHeight="1">
      <c r="A789" s="7"/>
      <c r="B789" s="7"/>
      <c r="C789" s="7"/>
      <c r="D789" s="7"/>
      <c r="E789" s="109" t="s">
        <v>258</v>
      </c>
      <c r="F789" s="110"/>
      <c r="G789" s="14">
        <v>5.54</v>
      </c>
    </row>
    <row r="790" spans="1:7" ht="15" customHeight="1">
      <c r="A790" s="7"/>
      <c r="B790" s="7"/>
      <c r="C790" s="7"/>
      <c r="D790" s="7"/>
      <c r="E790" s="111" t="s">
        <v>269</v>
      </c>
      <c r="F790" s="112"/>
      <c r="G790" s="3">
        <v>6.78</v>
      </c>
    </row>
    <row r="791" spans="1:7" ht="15" customHeight="1">
      <c r="A791" s="7"/>
      <c r="B791" s="7"/>
      <c r="C791" s="7"/>
      <c r="D791" s="7"/>
      <c r="E791" s="111" t="s">
        <v>524</v>
      </c>
      <c r="F791" s="112"/>
      <c r="G791" s="3">
        <v>1.35</v>
      </c>
    </row>
    <row r="792" spans="1:7" ht="15" customHeight="1">
      <c r="A792" s="7"/>
      <c r="B792" s="7"/>
      <c r="C792" s="7"/>
      <c r="D792" s="7"/>
      <c r="E792" s="111" t="s">
        <v>271</v>
      </c>
      <c r="F792" s="112"/>
      <c r="G792" s="3">
        <v>8.1300000000000008</v>
      </c>
    </row>
    <row r="793" spans="1:7" ht="15" customHeight="1">
      <c r="A793" s="7"/>
      <c r="B793" s="7"/>
      <c r="C793" s="7"/>
      <c r="D793" s="7"/>
      <c r="E793" s="111" t="s">
        <v>272</v>
      </c>
      <c r="F793" s="112"/>
      <c r="G793" s="3">
        <v>2.1951000000000001</v>
      </c>
    </row>
    <row r="794" spans="1:7" ht="15" customHeight="1">
      <c r="A794" s="7"/>
      <c r="B794" s="7"/>
      <c r="C794" s="7"/>
      <c r="D794" s="7"/>
      <c r="E794" s="111" t="s">
        <v>273</v>
      </c>
      <c r="F794" s="112"/>
      <c r="G794" s="3">
        <v>10.33</v>
      </c>
    </row>
    <row r="795" spans="1:7" ht="9.9499999999999993" customHeight="1">
      <c r="A795" s="7"/>
      <c r="B795" s="7"/>
      <c r="C795" s="113" t="s">
        <v>238</v>
      </c>
      <c r="D795" s="114"/>
      <c r="E795" s="7"/>
      <c r="F795" s="7"/>
      <c r="G795" s="7"/>
    </row>
    <row r="796" spans="1:7" ht="20.100000000000001" customHeight="1">
      <c r="A796" s="115" t="s">
        <v>924</v>
      </c>
      <c r="B796" s="116"/>
      <c r="C796" s="116"/>
      <c r="D796" s="116"/>
      <c r="E796" s="116"/>
      <c r="F796" s="116"/>
      <c r="G796" s="116"/>
    </row>
    <row r="797" spans="1:7" ht="15" customHeight="1">
      <c r="A797" s="107" t="s">
        <v>319</v>
      </c>
      <c r="B797" s="108"/>
      <c r="C797" s="8" t="s">
        <v>241</v>
      </c>
      <c r="D797" s="8" t="s">
        <v>242</v>
      </c>
      <c r="E797" s="8" t="s">
        <v>243</v>
      </c>
      <c r="F797" s="8" t="s">
        <v>244</v>
      </c>
      <c r="G797" s="8" t="s">
        <v>245</v>
      </c>
    </row>
    <row r="798" spans="1:7" ht="15" customHeight="1">
      <c r="A798" s="10" t="s">
        <v>902</v>
      </c>
      <c r="B798" s="11" t="s">
        <v>903</v>
      </c>
      <c r="C798" s="10" t="s">
        <v>517</v>
      </c>
      <c r="D798" s="10" t="s">
        <v>262</v>
      </c>
      <c r="E798" s="12">
        <v>0.01</v>
      </c>
      <c r="F798" s="13">
        <v>0.73</v>
      </c>
      <c r="G798" s="13">
        <v>0.01</v>
      </c>
    </row>
    <row r="799" spans="1:7" ht="15" customHeight="1">
      <c r="A799" s="7"/>
      <c r="B799" s="7"/>
      <c r="C799" s="7"/>
      <c r="D799" s="7"/>
      <c r="E799" s="109" t="s">
        <v>325</v>
      </c>
      <c r="F799" s="110"/>
      <c r="G799" s="14">
        <v>0.01</v>
      </c>
    </row>
    <row r="800" spans="1:7" ht="15" customHeight="1">
      <c r="A800" s="107" t="s">
        <v>275</v>
      </c>
      <c r="B800" s="108"/>
      <c r="C800" s="8" t="s">
        <v>241</v>
      </c>
      <c r="D800" s="8" t="s">
        <v>242</v>
      </c>
      <c r="E800" s="8" t="s">
        <v>243</v>
      </c>
      <c r="F800" s="8" t="s">
        <v>244</v>
      </c>
      <c r="G800" s="8" t="s">
        <v>245</v>
      </c>
    </row>
    <row r="801" spans="1:7" ht="15" customHeight="1">
      <c r="A801" s="10" t="s">
        <v>904</v>
      </c>
      <c r="B801" s="11" t="s">
        <v>905</v>
      </c>
      <c r="C801" s="10" t="s">
        <v>517</v>
      </c>
      <c r="D801" s="10" t="s">
        <v>262</v>
      </c>
      <c r="E801" s="12">
        <v>1.3</v>
      </c>
      <c r="F801" s="13">
        <v>6.7380000000000004</v>
      </c>
      <c r="G801" s="13">
        <v>8.76</v>
      </c>
    </row>
    <row r="802" spans="1:7" ht="15" customHeight="1">
      <c r="A802" s="10" t="s">
        <v>858</v>
      </c>
      <c r="B802" s="11" t="s">
        <v>331</v>
      </c>
      <c r="C802" s="10" t="s">
        <v>517</v>
      </c>
      <c r="D802" s="10" t="s">
        <v>262</v>
      </c>
      <c r="E802" s="12">
        <v>1.3</v>
      </c>
      <c r="F802" s="13">
        <v>4.7443</v>
      </c>
      <c r="G802" s="13">
        <v>6.17</v>
      </c>
    </row>
    <row r="803" spans="1:7" ht="15" customHeight="1">
      <c r="A803" s="7"/>
      <c r="B803" s="7"/>
      <c r="C803" s="7"/>
      <c r="D803" s="7"/>
      <c r="E803" s="109" t="s">
        <v>279</v>
      </c>
      <c r="F803" s="110"/>
      <c r="G803" s="14">
        <v>14.93</v>
      </c>
    </row>
    <row r="804" spans="1:7" ht="15" customHeight="1">
      <c r="A804" s="107" t="s">
        <v>240</v>
      </c>
      <c r="B804" s="108"/>
      <c r="C804" s="8" t="s">
        <v>241</v>
      </c>
      <c r="D804" s="8" t="s">
        <v>242</v>
      </c>
      <c r="E804" s="8" t="s">
        <v>243</v>
      </c>
      <c r="F804" s="8" t="s">
        <v>244</v>
      </c>
      <c r="G804" s="8" t="s">
        <v>245</v>
      </c>
    </row>
    <row r="805" spans="1:7" ht="15" customHeight="1">
      <c r="A805" s="10" t="s">
        <v>925</v>
      </c>
      <c r="B805" s="11" t="s">
        <v>926</v>
      </c>
      <c r="C805" s="10" t="s">
        <v>517</v>
      </c>
      <c r="D805" s="10" t="s">
        <v>249</v>
      </c>
      <c r="E805" s="12">
        <v>0.5</v>
      </c>
      <c r="F805" s="13">
        <v>2.41</v>
      </c>
      <c r="G805" s="13">
        <v>1.21</v>
      </c>
    </row>
    <row r="806" spans="1:7" ht="15" customHeight="1">
      <c r="A806" s="10" t="s">
        <v>927</v>
      </c>
      <c r="B806" s="11" t="s">
        <v>928</v>
      </c>
      <c r="C806" s="10" t="s">
        <v>517</v>
      </c>
      <c r="D806" s="10" t="s">
        <v>249</v>
      </c>
      <c r="E806" s="12">
        <v>1</v>
      </c>
      <c r="F806" s="13">
        <v>18.59</v>
      </c>
      <c r="G806" s="13">
        <v>18.59</v>
      </c>
    </row>
    <row r="807" spans="1:7" ht="15" customHeight="1">
      <c r="A807" s="10" t="s">
        <v>912</v>
      </c>
      <c r="B807" s="11" t="s">
        <v>913</v>
      </c>
      <c r="C807" s="10" t="s">
        <v>517</v>
      </c>
      <c r="D807" s="10" t="s">
        <v>257</v>
      </c>
      <c r="E807" s="12">
        <v>0.2</v>
      </c>
      <c r="F807" s="13">
        <v>12</v>
      </c>
      <c r="G807" s="13">
        <v>2.4</v>
      </c>
    </row>
    <row r="808" spans="1:7" ht="15" customHeight="1">
      <c r="A808" s="10" t="s">
        <v>914</v>
      </c>
      <c r="B808" s="11" t="s">
        <v>915</v>
      </c>
      <c r="C808" s="10" t="s">
        <v>517</v>
      </c>
      <c r="D808" s="10" t="s">
        <v>687</v>
      </c>
      <c r="E808" s="12">
        <v>0.17</v>
      </c>
      <c r="F808" s="13">
        <v>4.53</v>
      </c>
      <c r="G808" s="13">
        <v>0.77</v>
      </c>
    </row>
    <row r="809" spans="1:7" ht="15" customHeight="1">
      <c r="A809" s="7"/>
      <c r="B809" s="7"/>
      <c r="C809" s="7"/>
      <c r="D809" s="7"/>
      <c r="E809" s="109" t="s">
        <v>258</v>
      </c>
      <c r="F809" s="110"/>
      <c r="G809" s="14">
        <v>22.97</v>
      </c>
    </row>
    <row r="810" spans="1:7" ht="15" customHeight="1">
      <c r="A810" s="7"/>
      <c r="B810" s="7"/>
      <c r="C810" s="7"/>
      <c r="D810" s="7"/>
      <c r="E810" s="111" t="s">
        <v>269</v>
      </c>
      <c r="F810" s="112"/>
      <c r="G810" s="3">
        <v>37.909999999999997</v>
      </c>
    </row>
    <row r="811" spans="1:7" ht="15" customHeight="1">
      <c r="A811" s="7"/>
      <c r="B811" s="7"/>
      <c r="C811" s="7"/>
      <c r="D811" s="7"/>
      <c r="E811" s="111" t="s">
        <v>524</v>
      </c>
      <c r="F811" s="112"/>
      <c r="G811" s="3">
        <v>17.41</v>
      </c>
    </row>
    <row r="812" spans="1:7" ht="15" customHeight="1">
      <c r="A812" s="7"/>
      <c r="B812" s="7"/>
      <c r="C812" s="7"/>
      <c r="D812" s="7"/>
      <c r="E812" s="111" t="s">
        <v>271</v>
      </c>
      <c r="F812" s="112"/>
      <c r="G812" s="3">
        <v>55.32</v>
      </c>
    </row>
    <row r="813" spans="1:7" ht="15" customHeight="1">
      <c r="A813" s="7"/>
      <c r="B813" s="7"/>
      <c r="C813" s="7"/>
      <c r="D813" s="7"/>
      <c r="E813" s="111" t="s">
        <v>272</v>
      </c>
      <c r="F813" s="112"/>
      <c r="G813" s="3">
        <v>14.936400000000001</v>
      </c>
    </row>
    <row r="814" spans="1:7" ht="15" customHeight="1">
      <c r="A814" s="7"/>
      <c r="B814" s="7"/>
      <c r="C814" s="7"/>
      <c r="D814" s="7"/>
      <c r="E814" s="111" t="s">
        <v>273</v>
      </c>
      <c r="F814" s="112"/>
      <c r="G814" s="3">
        <v>70.260000000000005</v>
      </c>
    </row>
    <row r="815" spans="1:7" ht="9.9499999999999993" customHeight="1">
      <c r="A815" s="7"/>
      <c r="B815" s="7"/>
      <c r="C815" s="113" t="s">
        <v>238</v>
      </c>
      <c r="D815" s="114"/>
      <c r="E815" s="7"/>
      <c r="F815" s="7"/>
      <c r="G815" s="7"/>
    </row>
    <row r="816" spans="1:7" ht="20.100000000000001" customHeight="1">
      <c r="A816" s="115" t="s">
        <v>929</v>
      </c>
      <c r="B816" s="116"/>
      <c r="C816" s="116"/>
      <c r="D816" s="116"/>
      <c r="E816" s="116"/>
      <c r="F816" s="116"/>
      <c r="G816" s="116"/>
    </row>
    <row r="817" spans="1:7" ht="15" customHeight="1">
      <c r="A817" s="107" t="s">
        <v>259</v>
      </c>
      <c r="B817" s="108"/>
      <c r="C817" s="8" t="s">
        <v>241</v>
      </c>
      <c r="D817" s="8" t="s">
        <v>242</v>
      </c>
      <c r="E817" s="8" t="s">
        <v>243</v>
      </c>
      <c r="F817" s="8" t="s">
        <v>244</v>
      </c>
      <c r="G817" s="8" t="s">
        <v>245</v>
      </c>
    </row>
    <row r="818" spans="1:7" ht="27.95" customHeight="1">
      <c r="A818" s="10" t="s">
        <v>930</v>
      </c>
      <c r="B818" s="11" t="s">
        <v>931</v>
      </c>
      <c r="C818" s="10" t="s">
        <v>288</v>
      </c>
      <c r="D818" s="10" t="s">
        <v>302</v>
      </c>
      <c r="E818" s="12">
        <v>1</v>
      </c>
      <c r="F818" s="13">
        <v>40.68</v>
      </c>
      <c r="G818" s="13">
        <v>40.68</v>
      </c>
    </row>
    <row r="819" spans="1:7" ht="20.100000000000001" customHeight="1">
      <c r="A819" s="10" t="s">
        <v>932</v>
      </c>
      <c r="B819" s="11" t="s">
        <v>933</v>
      </c>
      <c r="C819" s="10" t="s">
        <v>288</v>
      </c>
      <c r="D819" s="10" t="s">
        <v>302</v>
      </c>
      <c r="E819" s="12">
        <v>1</v>
      </c>
      <c r="F819" s="13">
        <v>0</v>
      </c>
      <c r="G819" s="13">
        <v>0</v>
      </c>
    </row>
    <row r="820" spans="1:7" ht="27.95" customHeight="1">
      <c r="A820" s="10" t="s">
        <v>934</v>
      </c>
      <c r="B820" s="11" t="s">
        <v>935</v>
      </c>
      <c r="C820" s="10" t="s">
        <v>288</v>
      </c>
      <c r="D820" s="10" t="s">
        <v>302</v>
      </c>
      <c r="E820" s="12">
        <v>1</v>
      </c>
      <c r="F820" s="13">
        <v>40.68</v>
      </c>
      <c r="G820" s="13">
        <v>40.68</v>
      </c>
    </row>
    <row r="821" spans="1:7" ht="27.95" customHeight="1">
      <c r="A821" s="10" t="s">
        <v>936</v>
      </c>
      <c r="B821" s="11" t="s">
        <v>937</v>
      </c>
      <c r="C821" s="10" t="s">
        <v>288</v>
      </c>
      <c r="D821" s="10" t="s">
        <v>302</v>
      </c>
      <c r="E821" s="12">
        <v>1</v>
      </c>
      <c r="F821" s="13">
        <v>55.17</v>
      </c>
      <c r="G821" s="13">
        <v>55.17</v>
      </c>
    </row>
    <row r="822" spans="1:7" ht="15" customHeight="1">
      <c r="A822" s="10" t="s">
        <v>938</v>
      </c>
      <c r="B822" s="11" t="s">
        <v>939</v>
      </c>
      <c r="C822" s="10" t="s">
        <v>288</v>
      </c>
      <c r="D822" s="10" t="s">
        <v>302</v>
      </c>
      <c r="E822" s="12">
        <v>1</v>
      </c>
      <c r="F822" s="13">
        <v>11.9</v>
      </c>
      <c r="G822" s="13">
        <v>11.9</v>
      </c>
    </row>
    <row r="823" spans="1:7" ht="15" customHeight="1">
      <c r="A823" s="7"/>
      <c r="B823" s="7"/>
      <c r="C823" s="7"/>
      <c r="D823" s="7"/>
      <c r="E823" s="109" t="s">
        <v>268</v>
      </c>
      <c r="F823" s="110"/>
      <c r="G823" s="14">
        <v>148.43</v>
      </c>
    </row>
    <row r="824" spans="1:7" ht="15" customHeight="1">
      <c r="A824" s="7"/>
      <c r="B824" s="7"/>
      <c r="C824" s="7"/>
      <c r="D824" s="7"/>
      <c r="E824" s="111" t="s">
        <v>269</v>
      </c>
      <c r="F824" s="112"/>
      <c r="G824" s="3">
        <v>148.43</v>
      </c>
    </row>
    <row r="825" spans="1:7" ht="15" customHeight="1">
      <c r="A825" s="7"/>
      <c r="B825" s="7"/>
      <c r="C825" s="7"/>
      <c r="D825" s="7"/>
      <c r="E825" s="111" t="s">
        <v>317</v>
      </c>
      <c r="F825" s="112"/>
      <c r="G825" s="3">
        <v>-14.65</v>
      </c>
    </row>
    <row r="826" spans="1:7" ht="15" customHeight="1">
      <c r="A826" s="7"/>
      <c r="B826" s="7"/>
      <c r="C826" s="7"/>
      <c r="D826" s="7"/>
      <c r="E826" s="111" t="s">
        <v>271</v>
      </c>
      <c r="F826" s="112"/>
      <c r="G826" s="3">
        <v>133.78</v>
      </c>
    </row>
    <row r="827" spans="1:7" ht="15" customHeight="1">
      <c r="A827" s="7"/>
      <c r="B827" s="7"/>
      <c r="C827" s="7"/>
      <c r="D827" s="7"/>
      <c r="E827" s="111" t="s">
        <v>272</v>
      </c>
      <c r="F827" s="112"/>
      <c r="G827" s="3">
        <v>36.120600000000003</v>
      </c>
    </row>
    <row r="828" spans="1:7" ht="15" customHeight="1">
      <c r="A828" s="7"/>
      <c r="B828" s="7"/>
      <c r="C828" s="7"/>
      <c r="D828" s="7"/>
      <c r="E828" s="111" t="s">
        <v>273</v>
      </c>
      <c r="F828" s="112"/>
      <c r="G828" s="3">
        <v>169.9</v>
      </c>
    </row>
    <row r="829" spans="1:7" ht="9.9499999999999993" customHeight="1">
      <c r="A829" s="7"/>
      <c r="B829" s="7"/>
      <c r="C829" s="113" t="s">
        <v>238</v>
      </c>
      <c r="D829" s="114"/>
      <c r="E829" s="7"/>
      <c r="F829" s="7"/>
      <c r="G829" s="7"/>
    </row>
    <row r="830" spans="1:7" ht="20.100000000000001" customHeight="1">
      <c r="A830" s="115" t="s">
        <v>940</v>
      </c>
      <c r="B830" s="116"/>
      <c r="C830" s="116"/>
      <c r="D830" s="116"/>
      <c r="E830" s="116"/>
      <c r="F830" s="116"/>
      <c r="G830" s="116"/>
    </row>
    <row r="831" spans="1:7" ht="15" customHeight="1">
      <c r="A831" s="107" t="s">
        <v>319</v>
      </c>
      <c r="B831" s="108"/>
      <c r="C831" s="8" t="s">
        <v>241</v>
      </c>
      <c r="D831" s="8" t="s">
        <v>242</v>
      </c>
      <c r="E831" s="8" t="s">
        <v>243</v>
      </c>
      <c r="F831" s="8" t="s">
        <v>244</v>
      </c>
      <c r="G831" s="8" t="s">
        <v>245</v>
      </c>
    </row>
    <row r="832" spans="1:7" ht="20.100000000000001" customHeight="1">
      <c r="A832" s="10" t="s">
        <v>941</v>
      </c>
      <c r="B832" s="11" t="s">
        <v>942</v>
      </c>
      <c r="C832" s="10" t="s">
        <v>288</v>
      </c>
      <c r="D832" s="10" t="s">
        <v>316</v>
      </c>
      <c r="E832" s="12">
        <v>1E-4</v>
      </c>
      <c r="F832" s="13">
        <v>406820.5</v>
      </c>
      <c r="G832" s="13">
        <v>40.68</v>
      </c>
    </row>
    <row r="833" spans="1:7" ht="15" customHeight="1">
      <c r="A833" s="7"/>
      <c r="B833" s="7"/>
      <c r="C833" s="7"/>
      <c r="D833" s="7"/>
      <c r="E833" s="109" t="s">
        <v>325</v>
      </c>
      <c r="F833" s="110"/>
      <c r="G833" s="14">
        <v>40.68</v>
      </c>
    </row>
    <row r="834" spans="1:7" ht="15" customHeight="1">
      <c r="A834" s="7"/>
      <c r="B834" s="7"/>
      <c r="C834" s="7"/>
      <c r="D834" s="7"/>
      <c r="E834" s="111" t="s">
        <v>269</v>
      </c>
      <c r="F834" s="112"/>
      <c r="G834" s="3">
        <v>22.78</v>
      </c>
    </row>
    <row r="835" spans="1:7" ht="15" customHeight="1">
      <c r="A835" s="7"/>
      <c r="B835" s="7"/>
      <c r="C835" s="7"/>
      <c r="D835" s="7"/>
      <c r="E835" s="111" t="s">
        <v>345</v>
      </c>
      <c r="F835" s="112"/>
      <c r="G835" s="3">
        <v>0</v>
      </c>
    </row>
    <row r="836" spans="1:7" ht="15" customHeight="1">
      <c r="A836" s="7"/>
      <c r="B836" s="7"/>
      <c r="C836" s="7"/>
      <c r="D836" s="7"/>
      <c r="E836" s="111" t="s">
        <v>271</v>
      </c>
      <c r="F836" s="112"/>
      <c r="G836" s="3">
        <v>22.78</v>
      </c>
    </row>
    <row r="837" spans="1:7" ht="15" customHeight="1">
      <c r="A837" s="7"/>
      <c r="B837" s="7"/>
      <c r="C837" s="7"/>
      <c r="D837" s="7"/>
      <c r="E837" s="111" t="s">
        <v>272</v>
      </c>
      <c r="F837" s="112"/>
      <c r="G837" s="3">
        <v>6.1505999999999998</v>
      </c>
    </row>
    <row r="838" spans="1:7" ht="15" customHeight="1">
      <c r="A838" s="7"/>
      <c r="B838" s="7"/>
      <c r="C838" s="7"/>
      <c r="D838" s="7"/>
      <c r="E838" s="111" t="s">
        <v>273</v>
      </c>
      <c r="F838" s="112"/>
      <c r="G838" s="3">
        <v>28.93</v>
      </c>
    </row>
    <row r="839" spans="1:7" ht="9.9499999999999993" customHeight="1">
      <c r="A839" s="7"/>
      <c r="B839" s="7"/>
      <c r="C839" s="113" t="s">
        <v>238</v>
      </c>
      <c r="D839" s="114"/>
      <c r="E839" s="7"/>
      <c r="F839" s="7"/>
      <c r="G839" s="7"/>
    </row>
    <row r="840" spans="1:7" ht="20.100000000000001" customHeight="1">
      <c r="A840" s="115" t="s">
        <v>943</v>
      </c>
      <c r="B840" s="116"/>
      <c r="C840" s="116"/>
      <c r="D840" s="116"/>
      <c r="E840" s="116"/>
      <c r="F840" s="116"/>
      <c r="G840" s="116"/>
    </row>
    <row r="841" spans="1:7" ht="15" customHeight="1">
      <c r="A841" s="107" t="s">
        <v>319</v>
      </c>
      <c r="B841" s="108"/>
      <c r="C841" s="8" t="s">
        <v>241</v>
      </c>
      <c r="D841" s="8" t="s">
        <v>242</v>
      </c>
      <c r="E841" s="8" t="s">
        <v>243</v>
      </c>
      <c r="F841" s="8" t="s">
        <v>244</v>
      </c>
      <c r="G841" s="8" t="s">
        <v>245</v>
      </c>
    </row>
    <row r="842" spans="1:7" ht="20.100000000000001" customHeight="1">
      <c r="A842" s="10" t="s">
        <v>941</v>
      </c>
      <c r="B842" s="11" t="s">
        <v>942</v>
      </c>
      <c r="C842" s="10" t="s">
        <v>288</v>
      </c>
      <c r="D842" s="10" t="s">
        <v>316</v>
      </c>
      <c r="E842" s="12">
        <v>0</v>
      </c>
      <c r="F842" s="13">
        <v>406820.5</v>
      </c>
      <c r="G842" s="13">
        <v>0</v>
      </c>
    </row>
    <row r="843" spans="1:7" ht="15" customHeight="1">
      <c r="A843" s="7"/>
      <c r="B843" s="7"/>
      <c r="C843" s="7"/>
      <c r="D843" s="7"/>
      <c r="E843" s="109" t="s">
        <v>325</v>
      </c>
      <c r="F843" s="110"/>
      <c r="G843" s="14">
        <v>0</v>
      </c>
    </row>
    <row r="844" spans="1:7" ht="15" customHeight="1">
      <c r="A844" s="7"/>
      <c r="B844" s="7"/>
      <c r="C844" s="7"/>
      <c r="D844" s="7"/>
      <c r="E844" s="111" t="s">
        <v>269</v>
      </c>
      <c r="F844" s="112"/>
      <c r="G844" s="3">
        <v>5.85</v>
      </c>
    </row>
    <row r="845" spans="1:7" ht="15" customHeight="1">
      <c r="A845" s="7"/>
      <c r="B845" s="7"/>
      <c r="C845" s="7"/>
      <c r="D845" s="7"/>
      <c r="E845" s="111" t="s">
        <v>345</v>
      </c>
      <c r="F845" s="112"/>
      <c r="G845" s="3">
        <v>0</v>
      </c>
    </row>
    <row r="846" spans="1:7" ht="15" customHeight="1">
      <c r="A846" s="7"/>
      <c r="B846" s="7"/>
      <c r="C846" s="7"/>
      <c r="D846" s="7"/>
      <c r="E846" s="111" t="s">
        <v>271</v>
      </c>
      <c r="F846" s="112"/>
      <c r="G846" s="3">
        <v>5.85</v>
      </c>
    </row>
    <row r="847" spans="1:7" ht="15" customHeight="1">
      <c r="A847" s="7"/>
      <c r="B847" s="7"/>
      <c r="C847" s="7"/>
      <c r="D847" s="7"/>
      <c r="E847" s="111" t="s">
        <v>272</v>
      </c>
      <c r="F847" s="112"/>
      <c r="G847" s="3">
        <v>1.5794999999999999</v>
      </c>
    </row>
    <row r="848" spans="1:7" ht="15" customHeight="1">
      <c r="A848" s="7"/>
      <c r="B848" s="7"/>
      <c r="C848" s="7"/>
      <c r="D848" s="7"/>
      <c r="E848" s="111" t="s">
        <v>273</v>
      </c>
      <c r="F848" s="112"/>
      <c r="G848" s="3">
        <v>7.43</v>
      </c>
    </row>
    <row r="849" spans="1:7" ht="9.9499999999999993" customHeight="1">
      <c r="A849" s="7"/>
      <c r="B849" s="7"/>
      <c r="C849" s="113" t="s">
        <v>238</v>
      </c>
      <c r="D849" s="114"/>
      <c r="E849" s="7"/>
      <c r="F849" s="7"/>
      <c r="G849" s="7"/>
    </row>
    <row r="850" spans="1:7" ht="20.100000000000001" customHeight="1">
      <c r="A850" s="115" t="s">
        <v>944</v>
      </c>
      <c r="B850" s="116"/>
      <c r="C850" s="116"/>
      <c r="D850" s="116"/>
      <c r="E850" s="116"/>
      <c r="F850" s="116"/>
      <c r="G850" s="116"/>
    </row>
    <row r="851" spans="1:7" ht="15" customHeight="1">
      <c r="A851" s="107" t="s">
        <v>319</v>
      </c>
      <c r="B851" s="108"/>
      <c r="C851" s="8" t="s">
        <v>241</v>
      </c>
      <c r="D851" s="8" t="s">
        <v>242</v>
      </c>
      <c r="E851" s="8" t="s">
        <v>243</v>
      </c>
      <c r="F851" s="8" t="s">
        <v>244</v>
      </c>
      <c r="G851" s="8" t="s">
        <v>245</v>
      </c>
    </row>
    <row r="852" spans="1:7" ht="20.100000000000001" customHeight="1">
      <c r="A852" s="10" t="s">
        <v>941</v>
      </c>
      <c r="B852" s="11" t="s">
        <v>942</v>
      </c>
      <c r="C852" s="10" t="s">
        <v>288</v>
      </c>
      <c r="D852" s="10" t="s">
        <v>316</v>
      </c>
      <c r="E852" s="12">
        <v>1E-4</v>
      </c>
      <c r="F852" s="13">
        <v>406820.5</v>
      </c>
      <c r="G852" s="13">
        <v>40.68</v>
      </c>
    </row>
    <row r="853" spans="1:7" ht="15" customHeight="1">
      <c r="A853" s="7"/>
      <c r="B853" s="7"/>
      <c r="C853" s="7"/>
      <c r="D853" s="7"/>
      <c r="E853" s="109" t="s">
        <v>325</v>
      </c>
      <c r="F853" s="110"/>
      <c r="G853" s="14">
        <v>40.68</v>
      </c>
    </row>
    <row r="854" spans="1:7" ht="15" customHeight="1">
      <c r="A854" s="7"/>
      <c r="B854" s="7"/>
      <c r="C854" s="7"/>
      <c r="D854" s="7"/>
      <c r="E854" s="111" t="s">
        <v>269</v>
      </c>
      <c r="F854" s="112"/>
      <c r="G854" s="3">
        <v>28.47</v>
      </c>
    </row>
    <row r="855" spans="1:7" ht="15" customHeight="1">
      <c r="A855" s="7"/>
      <c r="B855" s="7"/>
      <c r="C855" s="7"/>
      <c r="D855" s="7"/>
      <c r="E855" s="111" t="s">
        <v>345</v>
      </c>
      <c r="F855" s="112"/>
      <c r="G855" s="3">
        <v>0</v>
      </c>
    </row>
    <row r="856" spans="1:7" ht="15" customHeight="1">
      <c r="A856" s="7"/>
      <c r="B856" s="7"/>
      <c r="C856" s="7"/>
      <c r="D856" s="7"/>
      <c r="E856" s="111" t="s">
        <v>271</v>
      </c>
      <c r="F856" s="112"/>
      <c r="G856" s="3">
        <v>28.47</v>
      </c>
    </row>
    <row r="857" spans="1:7" ht="15" customHeight="1">
      <c r="A857" s="7"/>
      <c r="B857" s="7"/>
      <c r="C857" s="7"/>
      <c r="D857" s="7"/>
      <c r="E857" s="111" t="s">
        <v>272</v>
      </c>
      <c r="F857" s="112"/>
      <c r="G857" s="3">
        <v>7.6868999999999996</v>
      </c>
    </row>
    <row r="858" spans="1:7" ht="15" customHeight="1">
      <c r="A858" s="7"/>
      <c r="B858" s="7"/>
      <c r="C858" s="7"/>
      <c r="D858" s="7"/>
      <c r="E858" s="111" t="s">
        <v>273</v>
      </c>
      <c r="F858" s="112"/>
      <c r="G858" s="3">
        <v>36.159999999999997</v>
      </c>
    </row>
    <row r="859" spans="1:7" ht="9.9499999999999993" customHeight="1">
      <c r="A859" s="7"/>
      <c r="B859" s="7"/>
      <c r="C859" s="113" t="s">
        <v>238</v>
      </c>
      <c r="D859" s="114"/>
      <c r="E859" s="7"/>
      <c r="F859" s="7"/>
      <c r="G859" s="7"/>
    </row>
    <row r="860" spans="1:7" ht="20.100000000000001" customHeight="1">
      <c r="A860" s="115" t="s">
        <v>945</v>
      </c>
      <c r="B860" s="116"/>
      <c r="C860" s="116"/>
      <c r="D860" s="116"/>
      <c r="E860" s="116"/>
      <c r="F860" s="116"/>
      <c r="G860" s="116"/>
    </row>
    <row r="861" spans="1:7" ht="15" customHeight="1">
      <c r="A861" s="107" t="s">
        <v>240</v>
      </c>
      <c r="B861" s="108"/>
      <c r="C861" s="8" t="s">
        <v>241</v>
      </c>
      <c r="D861" s="8" t="s">
        <v>242</v>
      </c>
      <c r="E861" s="8" t="s">
        <v>243</v>
      </c>
      <c r="F861" s="8" t="s">
        <v>244</v>
      </c>
      <c r="G861" s="8" t="s">
        <v>245</v>
      </c>
    </row>
    <row r="862" spans="1:7" ht="15" customHeight="1">
      <c r="A862" s="10" t="s">
        <v>946</v>
      </c>
      <c r="B862" s="11" t="s">
        <v>947</v>
      </c>
      <c r="C862" s="10" t="s">
        <v>288</v>
      </c>
      <c r="D862" s="10" t="s">
        <v>297</v>
      </c>
      <c r="E862" s="12">
        <v>14.91</v>
      </c>
      <c r="F862" s="13">
        <v>3.7</v>
      </c>
      <c r="G862" s="13">
        <v>55.17</v>
      </c>
    </row>
    <row r="863" spans="1:7" ht="15" customHeight="1">
      <c r="A863" s="7"/>
      <c r="B863" s="7"/>
      <c r="C863" s="7"/>
      <c r="D863" s="7"/>
      <c r="E863" s="109" t="s">
        <v>258</v>
      </c>
      <c r="F863" s="110"/>
      <c r="G863" s="14">
        <v>55.17</v>
      </c>
    </row>
    <row r="864" spans="1:7" ht="15" customHeight="1">
      <c r="A864" s="7"/>
      <c r="B864" s="7"/>
      <c r="C864" s="7"/>
      <c r="D864" s="7"/>
      <c r="E864" s="111" t="s">
        <v>269</v>
      </c>
      <c r="F864" s="112"/>
      <c r="G864" s="3">
        <v>55.16</v>
      </c>
    </row>
    <row r="865" spans="1:7" ht="15" customHeight="1">
      <c r="A865" s="7"/>
      <c r="B865" s="7"/>
      <c r="C865" s="7"/>
      <c r="D865" s="7"/>
      <c r="E865" s="111" t="s">
        <v>345</v>
      </c>
      <c r="F865" s="112"/>
      <c r="G865" s="3">
        <v>0</v>
      </c>
    </row>
    <row r="866" spans="1:7" ht="15" customHeight="1">
      <c r="A866" s="7"/>
      <c r="B866" s="7"/>
      <c r="C866" s="7"/>
      <c r="D866" s="7"/>
      <c r="E866" s="111" t="s">
        <v>271</v>
      </c>
      <c r="F866" s="112"/>
      <c r="G866" s="3">
        <v>55.16</v>
      </c>
    </row>
    <row r="867" spans="1:7" ht="15" customHeight="1">
      <c r="A867" s="7"/>
      <c r="B867" s="7"/>
      <c r="C867" s="7"/>
      <c r="D867" s="7"/>
      <c r="E867" s="111" t="s">
        <v>272</v>
      </c>
      <c r="F867" s="112"/>
      <c r="G867" s="3">
        <v>14.8932</v>
      </c>
    </row>
    <row r="868" spans="1:7" ht="15" customHeight="1">
      <c r="A868" s="7"/>
      <c r="B868" s="7"/>
      <c r="C868" s="7"/>
      <c r="D868" s="7"/>
      <c r="E868" s="111" t="s">
        <v>273</v>
      </c>
      <c r="F868" s="112"/>
      <c r="G868" s="3">
        <v>70.05</v>
      </c>
    </row>
    <row r="869" spans="1:7" ht="9.9499999999999993" customHeight="1">
      <c r="A869" s="7"/>
      <c r="B869" s="7"/>
      <c r="C869" s="113" t="s">
        <v>238</v>
      </c>
      <c r="D869" s="114"/>
      <c r="E869" s="7"/>
      <c r="F869" s="7"/>
      <c r="G869" s="7"/>
    </row>
    <row r="870" spans="1:7" ht="20.100000000000001" customHeight="1">
      <c r="A870" s="115" t="s">
        <v>948</v>
      </c>
      <c r="B870" s="116"/>
      <c r="C870" s="116"/>
      <c r="D870" s="116"/>
      <c r="E870" s="116"/>
      <c r="F870" s="116"/>
      <c r="G870" s="116"/>
    </row>
    <row r="871" spans="1:7" ht="15" customHeight="1">
      <c r="A871" s="107" t="s">
        <v>275</v>
      </c>
      <c r="B871" s="108"/>
      <c r="C871" s="8" t="s">
        <v>241</v>
      </c>
      <c r="D871" s="8" t="s">
        <v>242</v>
      </c>
      <c r="E871" s="8" t="s">
        <v>243</v>
      </c>
      <c r="F871" s="8" t="s">
        <v>244</v>
      </c>
      <c r="G871" s="8" t="s">
        <v>245</v>
      </c>
    </row>
    <row r="872" spans="1:7" ht="15" customHeight="1">
      <c r="A872" s="10" t="s">
        <v>949</v>
      </c>
      <c r="B872" s="11" t="s">
        <v>950</v>
      </c>
      <c r="C872" s="10" t="s">
        <v>288</v>
      </c>
      <c r="D872" s="10" t="s">
        <v>302</v>
      </c>
      <c r="E872" s="12">
        <v>1</v>
      </c>
      <c r="F872" s="13">
        <v>8.3391999999999999</v>
      </c>
      <c r="G872" s="13">
        <v>8.34</v>
      </c>
    </row>
    <row r="873" spans="1:7" ht="15" customHeight="1">
      <c r="A873" s="7"/>
      <c r="B873" s="7"/>
      <c r="C873" s="7"/>
      <c r="D873" s="7"/>
      <c r="E873" s="109" t="s">
        <v>279</v>
      </c>
      <c r="F873" s="110"/>
      <c r="G873" s="14">
        <v>8.34</v>
      </c>
    </row>
    <row r="874" spans="1:7" ht="15" customHeight="1">
      <c r="A874" s="107" t="s">
        <v>240</v>
      </c>
      <c r="B874" s="108"/>
      <c r="C874" s="8" t="s">
        <v>241</v>
      </c>
      <c r="D874" s="8" t="s">
        <v>242</v>
      </c>
      <c r="E874" s="8" t="s">
        <v>243</v>
      </c>
      <c r="F874" s="8" t="s">
        <v>244</v>
      </c>
      <c r="G874" s="8" t="s">
        <v>245</v>
      </c>
    </row>
    <row r="875" spans="1:7" ht="15" customHeight="1">
      <c r="A875" s="10" t="s">
        <v>702</v>
      </c>
      <c r="B875" s="11" t="s">
        <v>703</v>
      </c>
      <c r="C875" s="10" t="s">
        <v>288</v>
      </c>
      <c r="D875" s="10" t="s">
        <v>302</v>
      </c>
      <c r="E875" s="12">
        <v>1</v>
      </c>
      <c r="F875" s="13">
        <v>1.83</v>
      </c>
      <c r="G875" s="13">
        <v>1.83</v>
      </c>
    </row>
    <row r="876" spans="1:7" ht="15" customHeight="1">
      <c r="A876" s="10" t="s">
        <v>704</v>
      </c>
      <c r="B876" s="11" t="s">
        <v>705</v>
      </c>
      <c r="C876" s="10" t="s">
        <v>288</v>
      </c>
      <c r="D876" s="10" t="s">
        <v>302</v>
      </c>
      <c r="E876" s="12">
        <v>1</v>
      </c>
      <c r="F876" s="13">
        <v>0.59</v>
      </c>
      <c r="G876" s="13">
        <v>0.59</v>
      </c>
    </row>
    <row r="877" spans="1:7" ht="15" customHeight="1">
      <c r="A877" s="10" t="s">
        <v>706</v>
      </c>
      <c r="B877" s="11" t="s">
        <v>707</v>
      </c>
      <c r="C877" s="10" t="s">
        <v>288</v>
      </c>
      <c r="D877" s="10" t="s">
        <v>302</v>
      </c>
      <c r="E877" s="12">
        <v>1</v>
      </c>
      <c r="F877" s="13">
        <v>0.34</v>
      </c>
      <c r="G877" s="13">
        <v>0.34</v>
      </c>
    </row>
    <row r="878" spans="1:7" ht="15" customHeight="1">
      <c r="A878" s="10" t="s">
        <v>708</v>
      </c>
      <c r="B878" s="11" t="s">
        <v>709</v>
      </c>
      <c r="C878" s="10" t="s">
        <v>288</v>
      </c>
      <c r="D878" s="10" t="s">
        <v>302</v>
      </c>
      <c r="E878" s="12">
        <v>1</v>
      </c>
      <c r="F878" s="13">
        <v>0.05</v>
      </c>
      <c r="G878" s="13">
        <v>0.05</v>
      </c>
    </row>
    <row r="879" spans="1:7" ht="15" customHeight="1">
      <c r="A879" s="7"/>
      <c r="B879" s="7"/>
      <c r="C879" s="7"/>
      <c r="D879" s="7"/>
      <c r="E879" s="109" t="s">
        <v>258</v>
      </c>
      <c r="F879" s="110"/>
      <c r="G879" s="14">
        <v>2.81</v>
      </c>
    </row>
    <row r="880" spans="1:7" ht="15" customHeight="1">
      <c r="A880" s="107" t="s">
        <v>259</v>
      </c>
      <c r="B880" s="108"/>
      <c r="C880" s="8" t="s">
        <v>241</v>
      </c>
      <c r="D880" s="8" t="s">
        <v>242</v>
      </c>
      <c r="E880" s="8" t="s">
        <v>243</v>
      </c>
      <c r="F880" s="8" t="s">
        <v>244</v>
      </c>
      <c r="G880" s="8" t="s">
        <v>245</v>
      </c>
    </row>
    <row r="881" spans="1:7" ht="15" customHeight="1">
      <c r="A881" s="10" t="s">
        <v>712</v>
      </c>
      <c r="B881" s="11" t="s">
        <v>713</v>
      </c>
      <c r="C881" s="10" t="s">
        <v>288</v>
      </c>
      <c r="D881" s="10" t="s">
        <v>302</v>
      </c>
      <c r="E881" s="12">
        <v>1</v>
      </c>
      <c r="F881" s="13">
        <v>0.67</v>
      </c>
      <c r="G881" s="13">
        <v>0.67</v>
      </c>
    </row>
    <row r="882" spans="1:7" ht="20.100000000000001" customHeight="1">
      <c r="A882" s="10" t="s">
        <v>951</v>
      </c>
      <c r="B882" s="11" t="s">
        <v>952</v>
      </c>
      <c r="C882" s="10" t="s">
        <v>288</v>
      </c>
      <c r="D882" s="10" t="s">
        <v>302</v>
      </c>
      <c r="E882" s="12">
        <v>1</v>
      </c>
      <c r="F882" s="13">
        <v>0.08</v>
      </c>
      <c r="G882" s="13">
        <v>0.08</v>
      </c>
    </row>
    <row r="883" spans="1:7" ht="15" customHeight="1">
      <c r="A883" s="7"/>
      <c r="B883" s="7"/>
      <c r="C883" s="7"/>
      <c r="D883" s="7"/>
      <c r="E883" s="109" t="s">
        <v>268</v>
      </c>
      <c r="F883" s="110"/>
      <c r="G883" s="14">
        <v>0.75</v>
      </c>
    </row>
    <row r="884" spans="1:7" ht="15" customHeight="1">
      <c r="A884" s="7"/>
      <c r="B884" s="7"/>
      <c r="C884" s="7"/>
      <c r="D884" s="7"/>
      <c r="E884" s="111" t="s">
        <v>269</v>
      </c>
      <c r="F884" s="112"/>
      <c r="G884" s="3">
        <v>11.9</v>
      </c>
    </row>
    <row r="885" spans="1:7" ht="15" customHeight="1">
      <c r="A885" s="7"/>
      <c r="B885" s="7"/>
      <c r="C885" s="7"/>
      <c r="D885" s="7"/>
      <c r="E885" s="111" t="s">
        <v>317</v>
      </c>
      <c r="F885" s="112"/>
      <c r="G885" s="3">
        <v>9.6199999999999992</v>
      </c>
    </row>
    <row r="886" spans="1:7" ht="15" customHeight="1">
      <c r="A886" s="7"/>
      <c r="B886" s="7"/>
      <c r="C886" s="7"/>
      <c r="D886" s="7"/>
      <c r="E886" s="111" t="s">
        <v>271</v>
      </c>
      <c r="F886" s="112"/>
      <c r="G886" s="3">
        <v>21.52</v>
      </c>
    </row>
    <row r="887" spans="1:7" ht="15" customHeight="1">
      <c r="A887" s="7"/>
      <c r="B887" s="7"/>
      <c r="C887" s="7"/>
      <c r="D887" s="7"/>
      <c r="E887" s="111" t="s">
        <v>272</v>
      </c>
      <c r="F887" s="112"/>
      <c r="G887" s="3">
        <v>5.8103999999999996</v>
      </c>
    </row>
    <row r="888" spans="1:7" ht="15" customHeight="1">
      <c r="A888" s="7"/>
      <c r="B888" s="7"/>
      <c r="C888" s="7"/>
      <c r="D888" s="7"/>
      <c r="E888" s="111" t="s">
        <v>273</v>
      </c>
      <c r="F888" s="112"/>
      <c r="G888" s="3">
        <v>27.33</v>
      </c>
    </row>
    <row r="889" spans="1:7" ht="9.9499999999999993" customHeight="1">
      <c r="A889" s="7"/>
      <c r="B889" s="7"/>
      <c r="C889" s="113" t="s">
        <v>238</v>
      </c>
      <c r="D889" s="114"/>
      <c r="E889" s="7"/>
      <c r="F889" s="7"/>
      <c r="G889" s="7"/>
    </row>
    <row r="890" spans="1:7" ht="20.100000000000001" customHeight="1">
      <c r="A890" s="115" t="s">
        <v>953</v>
      </c>
      <c r="B890" s="116"/>
      <c r="C890" s="116"/>
      <c r="D890" s="116"/>
      <c r="E890" s="116"/>
      <c r="F890" s="116"/>
      <c r="G890" s="116"/>
    </row>
    <row r="891" spans="1:7" ht="15" customHeight="1">
      <c r="A891" s="107" t="s">
        <v>275</v>
      </c>
      <c r="B891" s="108"/>
      <c r="C891" s="8" t="s">
        <v>241</v>
      </c>
      <c r="D891" s="8" t="s">
        <v>242</v>
      </c>
      <c r="E891" s="8" t="s">
        <v>243</v>
      </c>
      <c r="F891" s="8" t="s">
        <v>244</v>
      </c>
      <c r="G891" s="8" t="s">
        <v>245</v>
      </c>
    </row>
    <row r="892" spans="1:7" ht="15" customHeight="1">
      <c r="A892" s="10" t="s">
        <v>949</v>
      </c>
      <c r="B892" s="11" t="s">
        <v>950</v>
      </c>
      <c r="C892" s="10" t="s">
        <v>288</v>
      </c>
      <c r="D892" s="10" t="s">
        <v>302</v>
      </c>
      <c r="E892" s="12">
        <v>9.2999999999999992E-3</v>
      </c>
      <c r="F892" s="13">
        <v>8.3391999999999999</v>
      </c>
      <c r="G892" s="13">
        <v>0.08</v>
      </c>
    </row>
    <row r="893" spans="1:7" ht="15" customHeight="1">
      <c r="A893" s="7"/>
      <c r="B893" s="7"/>
      <c r="C893" s="7"/>
      <c r="D893" s="7"/>
      <c r="E893" s="109" t="s">
        <v>279</v>
      </c>
      <c r="F893" s="110"/>
      <c r="G893" s="14">
        <v>0.08</v>
      </c>
    </row>
    <row r="894" spans="1:7" ht="15" customHeight="1">
      <c r="A894" s="7"/>
      <c r="B894" s="7"/>
      <c r="C894" s="7"/>
      <c r="D894" s="7"/>
      <c r="E894" s="111" t="s">
        <v>269</v>
      </c>
      <c r="F894" s="112"/>
      <c r="G894" s="3">
        <v>0.08</v>
      </c>
    </row>
    <row r="895" spans="1:7" ht="15" customHeight="1">
      <c r="A895" s="7"/>
      <c r="B895" s="7"/>
      <c r="C895" s="7"/>
      <c r="D895" s="7"/>
      <c r="E895" s="111" t="s">
        <v>317</v>
      </c>
      <c r="F895" s="112"/>
      <c r="G895" s="3">
        <v>0.08</v>
      </c>
    </row>
    <row r="896" spans="1:7" ht="15" customHeight="1">
      <c r="A896" s="7"/>
      <c r="B896" s="7"/>
      <c r="C896" s="7"/>
      <c r="D896" s="7"/>
      <c r="E896" s="111" t="s">
        <v>271</v>
      </c>
      <c r="F896" s="112"/>
      <c r="G896" s="3">
        <v>0.16</v>
      </c>
    </row>
    <row r="897" spans="1:7" ht="15" customHeight="1">
      <c r="A897" s="7"/>
      <c r="B897" s="7"/>
      <c r="C897" s="7"/>
      <c r="D897" s="7"/>
      <c r="E897" s="111" t="s">
        <v>272</v>
      </c>
      <c r="F897" s="112"/>
      <c r="G897" s="3">
        <v>4.3200000000000002E-2</v>
      </c>
    </row>
    <row r="898" spans="1:7" ht="15" customHeight="1">
      <c r="A898" s="7"/>
      <c r="B898" s="7"/>
      <c r="C898" s="7"/>
      <c r="D898" s="7"/>
      <c r="E898" s="111" t="s">
        <v>273</v>
      </c>
      <c r="F898" s="112"/>
      <c r="G898" s="3">
        <v>0.2</v>
      </c>
    </row>
    <row r="899" spans="1:7" ht="9.9499999999999993" customHeight="1">
      <c r="A899" s="7"/>
      <c r="B899" s="7"/>
      <c r="C899" s="113" t="s">
        <v>238</v>
      </c>
      <c r="D899" s="114"/>
      <c r="E899" s="7"/>
      <c r="F899" s="7"/>
      <c r="G899" s="7"/>
    </row>
    <row r="900" spans="1:7" ht="20.100000000000001" customHeight="1">
      <c r="A900" s="115" t="s">
        <v>954</v>
      </c>
      <c r="B900" s="116"/>
      <c r="C900" s="116"/>
      <c r="D900" s="116"/>
      <c r="E900" s="116"/>
      <c r="F900" s="116"/>
      <c r="G900" s="116"/>
    </row>
    <row r="901" spans="1:7" ht="15" customHeight="1">
      <c r="A901" s="107" t="s">
        <v>259</v>
      </c>
      <c r="B901" s="108"/>
      <c r="C901" s="8" t="s">
        <v>241</v>
      </c>
      <c r="D901" s="8" t="s">
        <v>242</v>
      </c>
      <c r="E901" s="8" t="s">
        <v>243</v>
      </c>
      <c r="F901" s="8" t="s">
        <v>244</v>
      </c>
      <c r="G901" s="8" t="s">
        <v>245</v>
      </c>
    </row>
    <row r="902" spans="1:7" ht="27.95" customHeight="1">
      <c r="A902" s="10" t="s">
        <v>930</v>
      </c>
      <c r="B902" s="11" t="s">
        <v>931</v>
      </c>
      <c r="C902" s="10" t="s">
        <v>288</v>
      </c>
      <c r="D902" s="10" t="s">
        <v>302</v>
      </c>
      <c r="E902" s="12">
        <v>1</v>
      </c>
      <c r="F902" s="13">
        <v>40.68</v>
      </c>
      <c r="G902" s="13">
        <v>40.68</v>
      </c>
    </row>
    <row r="903" spans="1:7" ht="20.100000000000001" customHeight="1">
      <c r="A903" s="10" t="s">
        <v>932</v>
      </c>
      <c r="B903" s="11" t="s">
        <v>933</v>
      </c>
      <c r="C903" s="10" t="s">
        <v>288</v>
      </c>
      <c r="D903" s="10" t="s">
        <v>302</v>
      </c>
      <c r="E903" s="12">
        <v>1</v>
      </c>
      <c r="F903" s="13">
        <v>0</v>
      </c>
      <c r="G903" s="13">
        <v>0</v>
      </c>
    </row>
    <row r="904" spans="1:7" ht="15" customHeight="1">
      <c r="A904" s="10" t="s">
        <v>938</v>
      </c>
      <c r="B904" s="11" t="s">
        <v>939</v>
      </c>
      <c r="C904" s="10" t="s">
        <v>288</v>
      </c>
      <c r="D904" s="10" t="s">
        <v>302</v>
      </c>
      <c r="E904" s="12">
        <v>1</v>
      </c>
      <c r="F904" s="13">
        <v>11.9</v>
      </c>
      <c r="G904" s="13">
        <v>11.9</v>
      </c>
    </row>
    <row r="905" spans="1:7" ht="15" customHeight="1">
      <c r="A905" s="7"/>
      <c r="B905" s="7"/>
      <c r="C905" s="7"/>
      <c r="D905" s="7"/>
      <c r="E905" s="109" t="s">
        <v>268</v>
      </c>
      <c r="F905" s="110"/>
      <c r="G905" s="14">
        <v>52.58</v>
      </c>
    </row>
    <row r="906" spans="1:7" ht="15" customHeight="1">
      <c r="A906" s="7"/>
      <c r="B906" s="7"/>
      <c r="C906" s="7"/>
      <c r="D906" s="7"/>
      <c r="E906" s="111" t="s">
        <v>269</v>
      </c>
      <c r="F906" s="112"/>
      <c r="G906" s="3">
        <v>52.58</v>
      </c>
    </row>
    <row r="907" spans="1:7" ht="15" customHeight="1">
      <c r="A907" s="7"/>
      <c r="B907" s="7"/>
      <c r="C907" s="7"/>
      <c r="D907" s="7"/>
      <c r="E907" s="111" t="s">
        <v>317</v>
      </c>
      <c r="F907" s="112"/>
      <c r="G907" s="3">
        <v>-2.4300000000000002</v>
      </c>
    </row>
    <row r="908" spans="1:7" ht="15" customHeight="1">
      <c r="A908" s="7"/>
      <c r="B908" s="7"/>
      <c r="C908" s="7"/>
      <c r="D908" s="7"/>
      <c r="E908" s="111" t="s">
        <v>271</v>
      </c>
      <c r="F908" s="112"/>
      <c r="G908" s="3">
        <v>50.15</v>
      </c>
    </row>
    <row r="909" spans="1:7" ht="15" customHeight="1">
      <c r="A909" s="7"/>
      <c r="B909" s="7"/>
      <c r="C909" s="7"/>
      <c r="D909" s="7"/>
      <c r="E909" s="111" t="s">
        <v>272</v>
      </c>
      <c r="F909" s="112"/>
      <c r="G909" s="3">
        <v>13.5405</v>
      </c>
    </row>
    <row r="910" spans="1:7" ht="15" customHeight="1">
      <c r="A910" s="7"/>
      <c r="B910" s="7"/>
      <c r="C910" s="7"/>
      <c r="D910" s="7"/>
      <c r="E910" s="111" t="s">
        <v>273</v>
      </c>
      <c r="F910" s="112"/>
      <c r="G910" s="3">
        <v>63.69</v>
      </c>
    </row>
    <row r="911" spans="1:7" ht="9.9499999999999993" customHeight="1">
      <c r="A911" s="7"/>
      <c r="B911" s="7"/>
      <c r="C911" s="113" t="s">
        <v>238</v>
      </c>
      <c r="D911" s="114"/>
      <c r="E911" s="7"/>
      <c r="F911" s="7"/>
      <c r="G911" s="7"/>
    </row>
    <row r="912" spans="1:7" ht="20.100000000000001" customHeight="1">
      <c r="A912" s="115" t="s">
        <v>955</v>
      </c>
      <c r="B912" s="116"/>
      <c r="C912" s="116"/>
      <c r="D912" s="116"/>
      <c r="E912" s="116"/>
      <c r="F912" s="116"/>
      <c r="G912" s="116"/>
    </row>
    <row r="913" spans="1:7" ht="15" customHeight="1">
      <c r="A913" s="107" t="s">
        <v>259</v>
      </c>
      <c r="B913" s="108"/>
      <c r="C913" s="8" t="s">
        <v>241</v>
      </c>
      <c r="D913" s="8" t="s">
        <v>242</v>
      </c>
      <c r="E913" s="8" t="s">
        <v>243</v>
      </c>
      <c r="F913" s="8" t="s">
        <v>244</v>
      </c>
      <c r="G913" s="8" t="s">
        <v>245</v>
      </c>
    </row>
    <row r="914" spans="1:7" ht="20.100000000000001" customHeight="1">
      <c r="A914" s="10" t="s">
        <v>769</v>
      </c>
      <c r="B914" s="11" t="s">
        <v>770</v>
      </c>
      <c r="C914" s="10" t="s">
        <v>288</v>
      </c>
      <c r="D914" s="10" t="s">
        <v>302</v>
      </c>
      <c r="E914" s="12">
        <v>1</v>
      </c>
      <c r="F914" s="13">
        <v>10.01</v>
      </c>
      <c r="G914" s="13">
        <v>10.01</v>
      </c>
    </row>
    <row r="915" spans="1:7" ht="20.100000000000001" customHeight="1">
      <c r="A915" s="10" t="s">
        <v>956</v>
      </c>
      <c r="B915" s="11" t="s">
        <v>957</v>
      </c>
      <c r="C915" s="10" t="s">
        <v>288</v>
      </c>
      <c r="D915" s="10" t="s">
        <v>302</v>
      </c>
      <c r="E915" s="12">
        <v>1</v>
      </c>
      <c r="F915" s="13">
        <v>1.26</v>
      </c>
      <c r="G915" s="13">
        <v>1.26</v>
      </c>
    </row>
    <row r="916" spans="1:7" ht="20.100000000000001" customHeight="1">
      <c r="A916" s="10" t="s">
        <v>958</v>
      </c>
      <c r="B916" s="11" t="s">
        <v>959</v>
      </c>
      <c r="C916" s="10" t="s">
        <v>288</v>
      </c>
      <c r="D916" s="10" t="s">
        <v>302</v>
      </c>
      <c r="E916" s="12">
        <v>1</v>
      </c>
      <c r="F916" s="13">
        <v>0</v>
      </c>
      <c r="G916" s="13">
        <v>0</v>
      </c>
    </row>
    <row r="917" spans="1:7" ht="20.100000000000001" customHeight="1">
      <c r="A917" s="10" t="s">
        <v>960</v>
      </c>
      <c r="B917" s="11" t="s">
        <v>961</v>
      </c>
      <c r="C917" s="10" t="s">
        <v>288</v>
      </c>
      <c r="D917" s="10" t="s">
        <v>302</v>
      </c>
      <c r="E917" s="12">
        <v>1</v>
      </c>
      <c r="F917" s="13">
        <v>1.26</v>
      </c>
      <c r="G917" s="13">
        <v>1.26</v>
      </c>
    </row>
    <row r="918" spans="1:7" ht="27.95" customHeight="1">
      <c r="A918" s="10" t="s">
        <v>962</v>
      </c>
      <c r="B918" s="11" t="s">
        <v>963</v>
      </c>
      <c r="C918" s="10" t="s">
        <v>288</v>
      </c>
      <c r="D918" s="10" t="s">
        <v>302</v>
      </c>
      <c r="E918" s="12">
        <v>1</v>
      </c>
      <c r="F918" s="13">
        <v>2.73</v>
      </c>
      <c r="G918" s="13">
        <v>2.73</v>
      </c>
    </row>
    <row r="919" spans="1:7" ht="15" customHeight="1">
      <c r="A919" s="7"/>
      <c r="B919" s="7"/>
      <c r="C919" s="7"/>
      <c r="D919" s="7"/>
      <c r="E919" s="109" t="s">
        <v>268</v>
      </c>
      <c r="F919" s="110"/>
      <c r="G919" s="14">
        <v>15.26</v>
      </c>
    </row>
    <row r="920" spans="1:7" ht="15" customHeight="1">
      <c r="A920" s="7"/>
      <c r="B920" s="7"/>
      <c r="C920" s="7"/>
      <c r="D920" s="7"/>
      <c r="E920" s="111" t="s">
        <v>269</v>
      </c>
      <c r="F920" s="112"/>
      <c r="G920" s="3">
        <v>15.26</v>
      </c>
    </row>
    <row r="921" spans="1:7" ht="15" customHeight="1">
      <c r="A921" s="7"/>
      <c r="B921" s="7"/>
      <c r="C921" s="7"/>
      <c r="D921" s="7"/>
      <c r="E921" s="111" t="s">
        <v>317</v>
      </c>
      <c r="F921" s="112"/>
      <c r="G921" s="3">
        <v>6.61</v>
      </c>
    </row>
    <row r="922" spans="1:7" ht="15" customHeight="1">
      <c r="A922" s="7"/>
      <c r="B922" s="7"/>
      <c r="C922" s="7"/>
      <c r="D922" s="7"/>
      <c r="E922" s="111" t="s">
        <v>271</v>
      </c>
      <c r="F922" s="112"/>
      <c r="G922" s="3">
        <v>21.87</v>
      </c>
    </row>
    <row r="923" spans="1:7" ht="15" customHeight="1">
      <c r="A923" s="7"/>
      <c r="B923" s="7"/>
      <c r="C923" s="7"/>
      <c r="D923" s="7"/>
      <c r="E923" s="111" t="s">
        <v>272</v>
      </c>
      <c r="F923" s="112"/>
      <c r="G923" s="3">
        <v>5.9048999999999996</v>
      </c>
    </row>
    <row r="924" spans="1:7" ht="15" customHeight="1">
      <c r="A924" s="7"/>
      <c r="B924" s="7"/>
      <c r="C924" s="7"/>
      <c r="D924" s="7"/>
      <c r="E924" s="111" t="s">
        <v>273</v>
      </c>
      <c r="F924" s="112"/>
      <c r="G924" s="3">
        <v>27.77</v>
      </c>
    </row>
    <row r="925" spans="1:7" ht="9.9499999999999993" customHeight="1">
      <c r="A925" s="7"/>
      <c r="B925" s="7"/>
      <c r="C925" s="113" t="s">
        <v>238</v>
      </c>
      <c r="D925" s="114"/>
      <c r="E925" s="7"/>
      <c r="F925" s="7"/>
      <c r="G925" s="7"/>
    </row>
    <row r="926" spans="1:7" ht="20.100000000000001" customHeight="1">
      <c r="A926" s="115" t="s">
        <v>964</v>
      </c>
      <c r="B926" s="116"/>
      <c r="C926" s="116"/>
      <c r="D926" s="116"/>
      <c r="E926" s="116"/>
      <c r="F926" s="116"/>
      <c r="G926" s="116"/>
    </row>
    <row r="927" spans="1:7" ht="15" customHeight="1">
      <c r="A927" s="107" t="s">
        <v>319</v>
      </c>
      <c r="B927" s="108"/>
      <c r="C927" s="8" t="s">
        <v>241</v>
      </c>
      <c r="D927" s="8" t="s">
        <v>242</v>
      </c>
      <c r="E927" s="8" t="s">
        <v>243</v>
      </c>
      <c r="F927" s="8" t="s">
        <v>244</v>
      </c>
      <c r="G927" s="8" t="s">
        <v>245</v>
      </c>
    </row>
    <row r="928" spans="1:7" ht="20.100000000000001" customHeight="1">
      <c r="A928" s="10" t="s">
        <v>965</v>
      </c>
      <c r="B928" s="11" t="s">
        <v>966</v>
      </c>
      <c r="C928" s="10" t="s">
        <v>288</v>
      </c>
      <c r="D928" s="10" t="s">
        <v>316</v>
      </c>
      <c r="E928" s="12">
        <v>1E-4</v>
      </c>
      <c r="F928" s="13">
        <v>12636.03</v>
      </c>
      <c r="G928" s="13">
        <v>1.26</v>
      </c>
    </row>
    <row r="929" spans="1:7" ht="15" customHeight="1">
      <c r="A929" s="7"/>
      <c r="B929" s="7"/>
      <c r="C929" s="7"/>
      <c r="D929" s="7"/>
      <c r="E929" s="109" t="s">
        <v>325</v>
      </c>
      <c r="F929" s="110"/>
      <c r="G929" s="14">
        <v>1.26</v>
      </c>
    </row>
    <row r="930" spans="1:7" ht="15" customHeight="1">
      <c r="A930" s="7"/>
      <c r="B930" s="7"/>
      <c r="C930" s="7"/>
      <c r="D930" s="7"/>
      <c r="E930" s="111" t="s">
        <v>269</v>
      </c>
      <c r="F930" s="112"/>
      <c r="G930" s="3">
        <v>0.67</v>
      </c>
    </row>
    <row r="931" spans="1:7" ht="15" customHeight="1">
      <c r="A931" s="7"/>
      <c r="B931" s="7"/>
      <c r="C931" s="7"/>
      <c r="D931" s="7"/>
      <c r="E931" s="111" t="s">
        <v>345</v>
      </c>
      <c r="F931" s="112"/>
      <c r="G931" s="3">
        <v>0</v>
      </c>
    </row>
    <row r="932" spans="1:7" ht="15" customHeight="1">
      <c r="A932" s="7"/>
      <c r="B932" s="7"/>
      <c r="C932" s="7"/>
      <c r="D932" s="7"/>
      <c r="E932" s="111" t="s">
        <v>271</v>
      </c>
      <c r="F932" s="112"/>
      <c r="G932" s="3">
        <v>0.67</v>
      </c>
    </row>
    <row r="933" spans="1:7" ht="15" customHeight="1">
      <c r="A933" s="7"/>
      <c r="B933" s="7"/>
      <c r="C933" s="7"/>
      <c r="D933" s="7"/>
      <c r="E933" s="111" t="s">
        <v>272</v>
      </c>
      <c r="F933" s="112"/>
      <c r="G933" s="3">
        <v>0.18090000000000001</v>
      </c>
    </row>
    <row r="934" spans="1:7" ht="15" customHeight="1">
      <c r="A934" s="7"/>
      <c r="B934" s="7"/>
      <c r="C934" s="7"/>
      <c r="D934" s="7"/>
      <c r="E934" s="111" t="s">
        <v>273</v>
      </c>
      <c r="F934" s="112"/>
      <c r="G934" s="3">
        <v>0.85</v>
      </c>
    </row>
    <row r="935" spans="1:7" ht="9.9499999999999993" customHeight="1">
      <c r="A935" s="7"/>
      <c r="B935" s="7"/>
      <c r="C935" s="113" t="s">
        <v>238</v>
      </c>
      <c r="D935" s="114"/>
      <c r="E935" s="7"/>
      <c r="F935" s="7"/>
      <c r="G935" s="7"/>
    </row>
    <row r="936" spans="1:7" ht="20.100000000000001" customHeight="1">
      <c r="A936" s="115" t="s">
        <v>967</v>
      </c>
      <c r="B936" s="116"/>
      <c r="C936" s="116"/>
      <c r="D936" s="116"/>
      <c r="E936" s="116"/>
      <c r="F936" s="116"/>
      <c r="G936" s="116"/>
    </row>
    <row r="937" spans="1:7" ht="15" customHeight="1">
      <c r="A937" s="107" t="s">
        <v>319</v>
      </c>
      <c r="B937" s="108"/>
      <c r="C937" s="8" t="s">
        <v>241</v>
      </c>
      <c r="D937" s="8" t="s">
        <v>242</v>
      </c>
      <c r="E937" s="8" t="s">
        <v>243</v>
      </c>
      <c r="F937" s="8" t="s">
        <v>244</v>
      </c>
      <c r="G937" s="8" t="s">
        <v>245</v>
      </c>
    </row>
    <row r="938" spans="1:7" ht="20.100000000000001" customHeight="1">
      <c r="A938" s="10" t="s">
        <v>965</v>
      </c>
      <c r="B938" s="11" t="s">
        <v>966</v>
      </c>
      <c r="C938" s="10" t="s">
        <v>288</v>
      </c>
      <c r="D938" s="10" t="s">
        <v>316</v>
      </c>
      <c r="E938" s="12">
        <v>0</v>
      </c>
      <c r="F938" s="13">
        <v>12636.03</v>
      </c>
      <c r="G938" s="13">
        <v>0</v>
      </c>
    </row>
    <row r="939" spans="1:7" ht="15" customHeight="1">
      <c r="A939" s="7"/>
      <c r="B939" s="7"/>
      <c r="C939" s="7"/>
      <c r="D939" s="7"/>
      <c r="E939" s="109" t="s">
        <v>325</v>
      </c>
      <c r="F939" s="110"/>
      <c r="G939" s="14">
        <v>0</v>
      </c>
    </row>
    <row r="940" spans="1:7" ht="15" customHeight="1">
      <c r="A940" s="7"/>
      <c r="B940" s="7"/>
      <c r="C940" s="7"/>
      <c r="D940" s="7"/>
      <c r="E940" s="111" t="s">
        <v>269</v>
      </c>
      <c r="F940" s="112"/>
      <c r="G940" s="3">
        <v>0.17</v>
      </c>
    </row>
    <row r="941" spans="1:7" ht="15" customHeight="1">
      <c r="A941" s="7"/>
      <c r="B941" s="7"/>
      <c r="C941" s="7"/>
      <c r="D941" s="7"/>
      <c r="E941" s="111" t="s">
        <v>345</v>
      </c>
      <c r="F941" s="112"/>
      <c r="G941" s="3">
        <v>0</v>
      </c>
    </row>
    <row r="942" spans="1:7" ht="15" customHeight="1">
      <c r="A942" s="7"/>
      <c r="B942" s="7"/>
      <c r="C942" s="7"/>
      <c r="D942" s="7"/>
      <c r="E942" s="111" t="s">
        <v>271</v>
      </c>
      <c r="F942" s="112"/>
      <c r="G942" s="3">
        <v>0.17</v>
      </c>
    </row>
    <row r="943" spans="1:7" ht="15" customHeight="1">
      <c r="A943" s="7"/>
      <c r="B943" s="7"/>
      <c r="C943" s="7"/>
      <c r="D943" s="7"/>
      <c r="E943" s="111" t="s">
        <v>272</v>
      </c>
      <c r="F943" s="112"/>
      <c r="G943" s="3">
        <v>4.5900000000000003E-2</v>
      </c>
    </row>
    <row r="944" spans="1:7" ht="15" customHeight="1">
      <c r="A944" s="7"/>
      <c r="B944" s="7"/>
      <c r="C944" s="7"/>
      <c r="D944" s="7"/>
      <c r="E944" s="111" t="s">
        <v>273</v>
      </c>
      <c r="F944" s="112"/>
      <c r="G944" s="3">
        <v>0.22</v>
      </c>
    </row>
    <row r="945" spans="1:7" ht="9.9499999999999993" customHeight="1">
      <c r="A945" s="7"/>
      <c r="B945" s="7"/>
      <c r="C945" s="113" t="s">
        <v>238</v>
      </c>
      <c r="D945" s="114"/>
      <c r="E945" s="7"/>
      <c r="F945" s="7"/>
      <c r="G945" s="7"/>
    </row>
    <row r="946" spans="1:7" ht="20.100000000000001" customHeight="1">
      <c r="A946" s="115" t="s">
        <v>968</v>
      </c>
      <c r="B946" s="116"/>
      <c r="C946" s="116"/>
      <c r="D946" s="116"/>
      <c r="E946" s="116"/>
      <c r="F946" s="116"/>
      <c r="G946" s="116"/>
    </row>
    <row r="947" spans="1:7" ht="15" customHeight="1">
      <c r="A947" s="107" t="s">
        <v>319</v>
      </c>
      <c r="B947" s="108"/>
      <c r="C947" s="8" t="s">
        <v>241</v>
      </c>
      <c r="D947" s="8" t="s">
        <v>242</v>
      </c>
      <c r="E947" s="8" t="s">
        <v>243</v>
      </c>
      <c r="F947" s="8" t="s">
        <v>244</v>
      </c>
      <c r="G947" s="8" t="s">
        <v>245</v>
      </c>
    </row>
    <row r="948" spans="1:7" ht="20.100000000000001" customHeight="1">
      <c r="A948" s="10" t="s">
        <v>965</v>
      </c>
      <c r="B948" s="11" t="s">
        <v>966</v>
      </c>
      <c r="C948" s="10" t="s">
        <v>288</v>
      </c>
      <c r="D948" s="10" t="s">
        <v>316</v>
      </c>
      <c r="E948" s="12">
        <v>1E-4</v>
      </c>
      <c r="F948" s="13">
        <v>12636.03</v>
      </c>
      <c r="G948" s="13">
        <v>1.26</v>
      </c>
    </row>
    <row r="949" spans="1:7" ht="15" customHeight="1">
      <c r="A949" s="7"/>
      <c r="B949" s="7"/>
      <c r="C949" s="7"/>
      <c r="D949" s="7"/>
      <c r="E949" s="109" t="s">
        <v>325</v>
      </c>
      <c r="F949" s="110"/>
      <c r="G949" s="14">
        <v>1.26</v>
      </c>
    </row>
    <row r="950" spans="1:7" ht="15" customHeight="1">
      <c r="A950" s="7"/>
      <c r="B950" s="7"/>
      <c r="C950" s="7"/>
      <c r="D950" s="7"/>
      <c r="E950" s="111" t="s">
        <v>269</v>
      </c>
      <c r="F950" s="112"/>
      <c r="G950" s="3">
        <v>0.84</v>
      </c>
    </row>
    <row r="951" spans="1:7" ht="15" customHeight="1">
      <c r="A951" s="7"/>
      <c r="B951" s="7"/>
      <c r="C951" s="7"/>
      <c r="D951" s="7"/>
      <c r="E951" s="111" t="s">
        <v>345</v>
      </c>
      <c r="F951" s="112"/>
      <c r="G951" s="3">
        <v>0</v>
      </c>
    </row>
    <row r="952" spans="1:7" ht="15" customHeight="1">
      <c r="A952" s="7"/>
      <c r="B952" s="7"/>
      <c r="C952" s="7"/>
      <c r="D952" s="7"/>
      <c r="E952" s="111" t="s">
        <v>271</v>
      </c>
      <c r="F952" s="112"/>
      <c r="G952" s="3">
        <v>0.84</v>
      </c>
    </row>
    <row r="953" spans="1:7" ht="15" customHeight="1">
      <c r="A953" s="7"/>
      <c r="B953" s="7"/>
      <c r="C953" s="7"/>
      <c r="D953" s="7"/>
      <c r="E953" s="111" t="s">
        <v>272</v>
      </c>
      <c r="F953" s="112"/>
      <c r="G953" s="3">
        <v>0.2268</v>
      </c>
    </row>
    <row r="954" spans="1:7" ht="15" customHeight="1">
      <c r="A954" s="7"/>
      <c r="B954" s="7"/>
      <c r="C954" s="7"/>
      <c r="D954" s="7"/>
      <c r="E954" s="111" t="s">
        <v>273</v>
      </c>
      <c r="F954" s="112"/>
      <c r="G954" s="3">
        <v>1.07</v>
      </c>
    </row>
    <row r="955" spans="1:7" ht="9.9499999999999993" customHeight="1">
      <c r="A955" s="7"/>
      <c r="B955" s="7"/>
      <c r="C955" s="113" t="s">
        <v>238</v>
      </c>
      <c r="D955" s="114"/>
      <c r="E955" s="7"/>
      <c r="F955" s="7"/>
      <c r="G955" s="7"/>
    </row>
    <row r="956" spans="1:7" ht="20.100000000000001" customHeight="1">
      <c r="A956" s="115" t="s">
        <v>969</v>
      </c>
      <c r="B956" s="116"/>
      <c r="C956" s="116"/>
      <c r="D956" s="116"/>
      <c r="E956" s="116"/>
      <c r="F956" s="116"/>
      <c r="G956" s="116"/>
    </row>
    <row r="957" spans="1:7" ht="15" customHeight="1">
      <c r="A957" s="107" t="s">
        <v>240</v>
      </c>
      <c r="B957" s="108"/>
      <c r="C957" s="8" t="s">
        <v>241</v>
      </c>
      <c r="D957" s="8" t="s">
        <v>242</v>
      </c>
      <c r="E957" s="8" t="s">
        <v>243</v>
      </c>
      <c r="F957" s="8" t="s">
        <v>244</v>
      </c>
      <c r="G957" s="8" t="s">
        <v>245</v>
      </c>
    </row>
    <row r="958" spans="1:7" ht="15" customHeight="1">
      <c r="A958" s="10" t="s">
        <v>970</v>
      </c>
      <c r="B958" s="11" t="s">
        <v>971</v>
      </c>
      <c r="C958" s="10" t="s">
        <v>288</v>
      </c>
      <c r="D958" s="10" t="s">
        <v>297</v>
      </c>
      <c r="E958" s="12">
        <v>0.59</v>
      </c>
      <c r="F958" s="13">
        <v>4.62</v>
      </c>
      <c r="G958" s="13">
        <v>2.73</v>
      </c>
    </row>
    <row r="959" spans="1:7" ht="15" customHeight="1">
      <c r="A959" s="7"/>
      <c r="B959" s="7"/>
      <c r="C959" s="7"/>
      <c r="D959" s="7"/>
      <c r="E959" s="109" t="s">
        <v>258</v>
      </c>
      <c r="F959" s="110"/>
      <c r="G959" s="14">
        <v>2.73</v>
      </c>
    </row>
    <row r="960" spans="1:7" ht="15" customHeight="1">
      <c r="A960" s="7"/>
      <c r="B960" s="7"/>
      <c r="C960" s="7"/>
      <c r="D960" s="7"/>
      <c r="E960" s="111" t="s">
        <v>269</v>
      </c>
      <c r="F960" s="112"/>
      <c r="G960" s="3">
        <v>2.72</v>
      </c>
    </row>
    <row r="961" spans="1:7" ht="15" customHeight="1">
      <c r="A961" s="7"/>
      <c r="B961" s="7"/>
      <c r="C961" s="7"/>
      <c r="D961" s="7"/>
      <c r="E961" s="111" t="s">
        <v>345</v>
      </c>
      <c r="F961" s="112"/>
      <c r="G961" s="3">
        <v>0</v>
      </c>
    </row>
    <row r="962" spans="1:7" ht="15" customHeight="1">
      <c r="A962" s="7"/>
      <c r="B962" s="7"/>
      <c r="C962" s="7"/>
      <c r="D962" s="7"/>
      <c r="E962" s="111" t="s">
        <v>271</v>
      </c>
      <c r="F962" s="112"/>
      <c r="G962" s="3">
        <v>2.72</v>
      </c>
    </row>
    <row r="963" spans="1:7" ht="15" customHeight="1">
      <c r="A963" s="7"/>
      <c r="B963" s="7"/>
      <c r="C963" s="7"/>
      <c r="D963" s="7"/>
      <c r="E963" s="111" t="s">
        <v>272</v>
      </c>
      <c r="F963" s="112"/>
      <c r="G963" s="3">
        <v>0.73440000000000005</v>
      </c>
    </row>
    <row r="964" spans="1:7" ht="15" customHeight="1">
      <c r="A964" s="7"/>
      <c r="B964" s="7"/>
      <c r="C964" s="7"/>
      <c r="D964" s="7"/>
      <c r="E964" s="111" t="s">
        <v>273</v>
      </c>
      <c r="F964" s="112"/>
      <c r="G964" s="3">
        <v>3.45</v>
      </c>
    </row>
    <row r="965" spans="1:7" ht="9.9499999999999993" customHeight="1">
      <c r="A965" s="7"/>
      <c r="B965" s="7"/>
      <c r="C965" s="113" t="s">
        <v>238</v>
      </c>
      <c r="D965" s="114"/>
      <c r="E965" s="7"/>
      <c r="F965" s="7"/>
      <c r="G965" s="7"/>
    </row>
    <row r="966" spans="1:7" ht="20.100000000000001" customHeight="1">
      <c r="A966" s="115" t="s">
        <v>972</v>
      </c>
      <c r="B966" s="116"/>
      <c r="C966" s="116"/>
      <c r="D966" s="116"/>
      <c r="E966" s="116"/>
      <c r="F966" s="116"/>
      <c r="G966" s="116"/>
    </row>
    <row r="967" spans="1:7" ht="15" customHeight="1">
      <c r="A967" s="107" t="s">
        <v>259</v>
      </c>
      <c r="B967" s="108"/>
      <c r="C967" s="8" t="s">
        <v>241</v>
      </c>
      <c r="D967" s="8" t="s">
        <v>242</v>
      </c>
      <c r="E967" s="8" t="s">
        <v>243</v>
      </c>
      <c r="F967" s="8" t="s">
        <v>244</v>
      </c>
      <c r="G967" s="8" t="s">
        <v>245</v>
      </c>
    </row>
    <row r="968" spans="1:7" ht="20.100000000000001" customHeight="1">
      <c r="A968" s="10" t="s">
        <v>769</v>
      </c>
      <c r="B968" s="11" t="s">
        <v>770</v>
      </c>
      <c r="C968" s="10" t="s">
        <v>288</v>
      </c>
      <c r="D968" s="10" t="s">
        <v>302</v>
      </c>
      <c r="E968" s="12">
        <v>1</v>
      </c>
      <c r="F968" s="13">
        <v>10.01</v>
      </c>
      <c r="G968" s="13">
        <v>10.01</v>
      </c>
    </row>
    <row r="969" spans="1:7" ht="20.100000000000001" customHeight="1">
      <c r="A969" s="10" t="s">
        <v>956</v>
      </c>
      <c r="B969" s="11" t="s">
        <v>957</v>
      </c>
      <c r="C969" s="10" t="s">
        <v>288</v>
      </c>
      <c r="D969" s="10" t="s">
        <v>302</v>
      </c>
      <c r="E969" s="12">
        <v>1</v>
      </c>
      <c r="F969" s="13">
        <v>1.26</v>
      </c>
      <c r="G969" s="13">
        <v>1.26</v>
      </c>
    </row>
    <row r="970" spans="1:7" ht="20.100000000000001" customHeight="1">
      <c r="A970" s="10" t="s">
        <v>958</v>
      </c>
      <c r="B970" s="11" t="s">
        <v>959</v>
      </c>
      <c r="C970" s="10" t="s">
        <v>288</v>
      </c>
      <c r="D970" s="10" t="s">
        <v>302</v>
      </c>
      <c r="E970" s="12">
        <v>1</v>
      </c>
      <c r="F970" s="13">
        <v>0</v>
      </c>
      <c r="G970" s="13">
        <v>0</v>
      </c>
    </row>
    <row r="971" spans="1:7" ht="15" customHeight="1">
      <c r="A971" s="7"/>
      <c r="B971" s="7"/>
      <c r="C971" s="7"/>
      <c r="D971" s="7"/>
      <c r="E971" s="109" t="s">
        <v>268</v>
      </c>
      <c r="F971" s="110"/>
      <c r="G971" s="14">
        <v>11.27</v>
      </c>
    </row>
    <row r="972" spans="1:7" ht="15" customHeight="1">
      <c r="A972" s="7"/>
      <c r="B972" s="7"/>
      <c r="C972" s="7"/>
      <c r="D972" s="7"/>
      <c r="E972" s="111" t="s">
        <v>269</v>
      </c>
      <c r="F972" s="112"/>
      <c r="G972" s="3">
        <v>11.27</v>
      </c>
    </row>
    <row r="973" spans="1:7" ht="15" customHeight="1">
      <c r="A973" s="7"/>
      <c r="B973" s="7"/>
      <c r="C973" s="7"/>
      <c r="D973" s="7"/>
      <c r="E973" s="111" t="s">
        <v>317</v>
      </c>
      <c r="F973" s="112"/>
      <c r="G973" s="3">
        <v>7.04</v>
      </c>
    </row>
    <row r="974" spans="1:7" ht="15" customHeight="1">
      <c r="A974" s="7"/>
      <c r="B974" s="7"/>
      <c r="C974" s="7"/>
      <c r="D974" s="7"/>
      <c r="E974" s="111" t="s">
        <v>271</v>
      </c>
      <c r="F974" s="112"/>
      <c r="G974" s="3">
        <v>18.309999999999999</v>
      </c>
    </row>
    <row r="975" spans="1:7" ht="15" customHeight="1">
      <c r="A975" s="7"/>
      <c r="B975" s="7"/>
      <c r="C975" s="7"/>
      <c r="D975" s="7"/>
      <c r="E975" s="111" t="s">
        <v>272</v>
      </c>
      <c r="F975" s="112"/>
      <c r="G975" s="3">
        <v>4.9436999999999998</v>
      </c>
    </row>
    <row r="976" spans="1:7" ht="15" customHeight="1">
      <c r="A976" s="7"/>
      <c r="B976" s="7"/>
      <c r="C976" s="7"/>
      <c r="D976" s="7"/>
      <c r="E976" s="111" t="s">
        <v>273</v>
      </c>
      <c r="F976" s="112"/>
      <c r="G976" s="3">
        <v>23.25</v>
      </c>
    </row>
    <row r="977" spans="1:7" ht="9.9499999999999993" customHeight="1">
      <c r="A977" s="7"/>
      <c r="B977" s="7"/>
      <c r="C977" s="113" t="s">
        <v>238</v>
      </c>
      <c r="D977" s="114"/>
      <c r="E977" s="7"/>
      <c r="F977" s="7"/>
      <c r="G977" s="7"/>
    </row>
    <row r="978" spans="1:7" ht="20.100000000000001" customHeight="1">
      <c r="A978" s="115" t="s">
        <v>973</v>
      </c>
      <c r="B978" s="116"/>
      <c r="C978" s="116"/>
      <c r="D978" s="116"/>
      <c r="E978" s="116"/>
      <c r="F978" s="116"/>
      <c r="G978" s="116"/>
    </row>
    <row r="979" spans="1:7" ht="15" customHeight="1">
      <c r="A979" s="107" t="s">
        <v>259</v>
      </c>
      <c r="B979" s="108"/>
      <c r="C979" s="8" t="s">
        <v>241</v>
      </c>
      <c r="D979" s="8" t="s">
        <v>242</v>
      </c>
      <c r="E979" s="8" t="s">
        <v>243</v>
      </c>
      <c r="F979" s="8" t="s">
        <v>244</v>
      </c>
      <c r="G979" s="8" t="s">
        <v>245</v>
      </c>
    </row>
    <row r="980" spans="1:7" ht="36" customHeight="1">
      <c r="A980" s="10" t="s">
        <v>974</v>
      </c>
      <c r="B980" s="11" t="s">
        <v>975</v>
      </c>
      <c r="C980" s="10" t="s">
        <v>288</v>
      </c>
      <c r="D980" s="10" t="s">
        <v>307</v>
      </c>
      <c r="E980" s="12">
        <v>6.0000000000000001E-3</v>
      </c>
      <c r="F980" s="13">
        <v>153.80000000000001</v>
      </c>
      <c r="G980" s="13">
        <v>0.92</v>
      </c>
    </row>
    <row r="981" spans="1:7" ht="36" customHeight="1">
      <c r="A981" s="10" t="s">
        <v>976</v>
      </c>
      <c r="B981" s="11" t="s">
        <v>977</v>
      </c>
      <c r="C981" s="10" t="s">
        <v>288</v>
      </c>
      <c r="D981" s="10" t="s">
        <v>310</v>
      </c>
      <c r="E981" s="12">
        <v>3.0000000000000001E-3</v>
      </c>
      <c r="F981" s="13">
        <v>9.6999999999999993</v>
      </c>
      <c r="G981" s="13">
        <v>0.03</v>
      </c>
    </row>
    <row r="982" spans="1:7" ht="15" customHeight="1">
      <c r="A982" s="10" t="s">
        <v>531</v>
      </c>
      <c r="B982" s="11" t="s">
        <v>532</v>
      </c>
      <c r="C982" s="10" t="s">
        <v>288</v>
      </c>
      <c r="D982" s="10" t="s">
        <v>302</v>
      </c>
      <c r="E982" s="12">
        <v>8.9999999999999993E-3</v>
      </c>
      <c r="F982" s="13">
        <v>8.5299999999999994</v>
      </c>
      <c r="G982" s="13">
        <v>0.08</v>
      </c>
    </row>
    <row r="983" spans="1:7" ht="15" customHeight="1">
      <c r="A983" s="7"/>
      <c r="B983" s="7"/>
      <c r="C983" s="7"/>
      <c r="D983" s="7"/>
      <c r="E983" s="109" t="s">
        <v>268</v>
      </c>
      <c r="F983" s="110"/>
      <c r="G983" s="14">
        <v>1.03</v>
      </c>
    </row>
    <row r="984" spans="1:7" ht="15" customHeight="1">
      <c r="A984" s="7"/>
      <c r="B984" s="7"/>
      <c r="C984" s="7"/>
      <c r="D984" s="7"/>
      <c r="E984" s="111" t="s">
        <v>269</v>
      </c>
      <c r="F984" s="112"/>
      <c r="G984" s="3">
        <v>1.03</v>
      </c>
    </row>
    <row r="985" spans="1:7" ht="15" customHeight="1">
      <c r="A985" s="7"/>
      <c r="B985" s="7"/>
      <c r="C985" s="7"/>
      <c r="D985" s="7"/>
      <c r="E985" s="111" t="s">
        <v>317</v>
      </c>
      <c r="F985" s="112"/>
      <c r="G985" s="3">
        <v>0.18</v>
      </c>
    </row>
    <row r="986" spans="1:7" ht="15" customHeight="1">
      <c r="A986" s="7"/>
      <c r="B986" s="7"/>
      <c r="C986" s="7"/>
      <c r="D986" s="7"/>
      <c r="E986" s="111" t="s">
        <v>271</v>
      </c>
      <c r="F986" s="112"/>
      <c r="G986" s="3">
        <v>1.21</v>
      </c>
    </row>
    <row r="987" spans="1:7" ht="15" customHeight="1">
      <c r="A987" s="7"/>
      <c r="B987" s="7"/>
      <c r="C987" s="7"/>
      <c r="D987" s="7"/>
      <c r="E987" s="111" t="s">
        <v>272</v>
      </c>
      <c r="F987" s="112"/>
      <c r="G987" s="3">
        <v>0.32669999999999999</v>
      </c>
    </row>
    <row r="988" spans="1:7" ht="15" customHeight="1">
      <c r="A988" s="7"/>
      <c r="B988" s="7"/>
      <c r="C988" s="7"/>
      <c r="D988" s="7"/>
      <c r="E988" s="111" t="s">
        <v>273</v>
      </c>
      <c r="F988" s="112"/>
      <c r="G988" s="3">
        <v>1.54</v>
      </c>
    </row>
    <row r="989" spans="1:7" ht="9.9499999999999993" customHeight="1">
      <c r="A989" s="7"/>
      <c r="B989" s="7"/>
      <c r="C989" s="113" t="s">
        <v>238</v>
      </c>
      <c r="D989" s="114"/>
      <c r="E989" s="7"/>
      <c r="F989" s="7"/>
      <c r="G989" s="7"/>
    </row>
    <row r="990" spans="1:7" ht="20.100000000000001" customHeight="1">
      <c r="A990" s="115" t="s">
        <v>978</v>
      </c>
      <c r="B990" s="116"/>
      <c r="C990" s="116"/>
      <c r="D990" s="116"/>
      <c r="E990" s="116"/>
      <c r="F990" s="116"/>
      <c r="G990" s="116"/>
    </row>
    <row r="991" spans="1:7" ht="15" customHeight="1">
      <c r="A991" s="107" t="s">
        <v>259</v>
      </c>
      <c r="B991" s="108"/>
      <c r="C991" s="8" t="s">
        <v>241</v>
      </c>
      <c r="D991" s="8" t="s">
        <v>242</v>
      </c>
      <c r="E991" s="8" t="s">
        <v>243</v>
      </c>
      <c r="F991" s="8" t="s">
        <v>244</v>
      </c>
      <c r="G991" s="8" t="s">
        <v>245</v>
      </c>
    </row>
    <row r="992" spans="1:7" ht="36" customHeight="1">
      <c r="A992" s="10" t="s">
        <v>979</v>
      </c>
      <c r="B992" s="11" t="s">
        <v>980</v>
      </c>
      <c r="C992" s="10" t="s">
        <v>288</v>
      </c>
      <c r="D992" s="10" t="s">
        <v>302</v>
      </c>
      <c r="E992" s="12">
        <v>1</v>
      </c>
      <c r="F992" s="13">
        <v>31.36</v>
      </c>
      <c r="G992" s="13">
        <v>31.36</v>
      </c>
    </row>
    <row r="993" spans="1:7" ht="36" customHeight="1">
      <c r="A993" s="10" t="s">
        <v>981</v>
      </c>
      <c r="B993" s="11" t="s">
        <v>982</v>
      </c>
      <c r="C993" s="10" t="s">
        <v>288</v>
      </c>
      <c r="D993" s="10" t="s">
        <v>302</v>
      </c>
      <c r="E993" s="12">
        <v>1</v>
      </c>
      <c r="F993" s="13">
        <v>112.74</v>
      </c>
      <c r="G993" s="13">
        <v>112.74</v>
      </c>
    </row>
    <row r="994" spans="1:7" ht="15" customHeight="1">
      <c r="A994" s="10" t="s">
        <v>983</v>
      </c>
      <c r="B994" s="11" t="s">
        <v>984</v>
      </c>
      <c r="C994" s="10" t="s">
        <v>288</v>
      </c>
      <c r="D994" s="10" t="s">
        <v>302</v>
      </c>
      <c r="E994" s="12">
        <v>1</v>
      </c>
      <c r="F994" s="13">
        <v>9.6999999999999993</v>
      </c>
      <c r="G994" s="13">
        <v>9.6999999999999993</v>
      </c>
    </row>
    <row r="995" spans="1:7" ht="36" customHeight="1">
      <c r="A995" s="10" t="s">
        <v>985</v>
      </c>
      <c r="B995" s="11" t="s">
        <v>986</v>
      </c>
      <c r="C995" s="10" t="s">
        <v>288</v>
      </c>
      <c r="D995" s="10" t="s">
        <v>302</v>
      </c>
      <c r="E995" s="12">
        <v>1</v>
      </c>
      <c r="F995" s="13">
        <v>0</v>
      </c>
      <c r="G995" s="13">
        <v>0</v>
      </c>
    </row>
    <row r="996" spans="1:7" ht="36" customHeight="1">
      <c r="A996" s="10" t="s">
        <v>987</v>
      </c>
      <c r="B996" s="11" t="s">
        <v>988</v>
      </c>
      <c r="C996" s="10" t="s">
        <v>288</v>
      </c>
      <c r="D996" s="10" t="s">
        <v>302</v>
      </c>
      <c r="E996" s="12">
        <v>1</v>
      </c>
      <c r="F996" s="13">
        <v>0</v>
      </c>
      <c r="G996" s="13">
        <v>0</v>
      </c>
    </row>
    <row r="997" spans="1:7" ht="36" customHeight="1">
      <c r="A997" s="10" t="s">
        <v>989</v>
      </c>
      <c r="B997" s="11" t="s">
        <v>990</v>
      </c>
      <c r="C997" s="10" t="s">
        <v>288</v>
      </c>
      <c r="D997" s="10" t="s">
        <v>302</v>
      </c>
      <c r="E997" s="12">
        <v>1</v>
      </c>
      <c r="F997" s="13">
        <v>0</v>
      </c>
      <c r="G997" s="13">
        <v>0</v>
      </c>
    </row>
    <row r="998" spans="1:7" ht="15" customHeight="1">
      <c r="A998" s="7"/>
      <c r="B998" s="7"/>
      <c r="C998" s="7"/>
      <c r="D998" s="7"/>
      <c r="E998" s="109" t="s">
        <v>268</v>
      </c>
      <c r="F998" s="110"/>
      <c r="G998" s="14">
        <v>153.80000000000001</v>
      </c>
    </row>
    <row r="999" spans="1:7" ht="15" customHeight="1">
      <c r="A999" s="7"/>
      <c r="B999" s="7"/>
      <c r="C999" s="7"/>
      <c r="D999" s="7"/>
      <c r="E999" s="111" t="s">
        <v>269</v>
      </c>
      <c r="F999" s="112"/>
      <c r="G999" s="3">
        <v>153.80000000000001</v>
      </c>
    </row>
    <row r="1000" spans="1:7" ht="15" customHeight="1">
      <c r="A1000" s="7"/>
      <c r="B1000" s="7"/>
      <c r="C1000" s="7"/>
      <c r="D1000" s="7"/>
      <c r="E1000" s="111" t="s">
        <v>317</v>
      </c>
      <c r="F1000" s="112"/>
      <c r="G1000" s="3">
        <v>12.59</v>
      </c>
    </row>
    <row r="1001" spans="1:7" ht="15" customHeight="1">
      <c r="A1001" s="7"/>
      <c r="B1001" s="7"/>
      <c r="C1001" s="7"/>
      <c r="D1001" s="7"/>
      <c r="E1001" s="111" t="s">
        <v>271</v>
      </c>
      <c r="F1001" s="112"/>
      <c r="G1001" s="3">
        <v>166.39</v>
      </c>
    </row>
    <row r="1002" spans="1:7" ht="15" customHeight="1">
      <c r="A1002" s="7"/>
      <c r="B1002" s="7"/>
      <c r="C1002" s="7"/>
      <c r="D1002" s="7"/>
      <c r="E1002" s="111" t="s">
        <v>272</v>
      </c>
      <c r="F1002" s="112"/>
      <c r="G1002" s="3">
        <v>44.9253</v>
      </c>
    </row>
    <row r="1003" spans="1:7" ht="15" customHeight="1">
      <c r="A1003" s="7"/>
      <c r="B1003" s="7"/>
      <c r="C1003" s="7"/>
      <c r="D1003" s="7"/>
      <c r="E1003" s="111" t="s">
        <v>273</v>
      </c>
      <c r="F1003" s="112"/>
      <c r="G1003" s="3">
        <v>211.32</v>
      </c>
    </row>
    <row r="1004" spans="1:7" ht="9.9499999999999993" customHeight="1">
      <c r="A1004" s="7"/>
      <c r="B1004" s="7"/>
      <c r="C1004" s="113" t="s">
        <v>238</v>
      </c>
      <c r="D1004" s="114"/>
      <c r="E1004" s="7"/>
      <c r="F1004" s="7"/>
      <c r="G1004" s="7"/>
    </row>
    <row r="1005" spans="1:7" ht="20.100000000000001" customHeight="1">
      <c r="A1005" s="115" t="s">
        <v>991</v>
      </c>
      <c r="B1005" s="116"/>
      <c r="C1005" s="116"/>
      <c r="D1005" s="116"/>
      <c r="E1005" s="116"/>
      <c r="F1005" s="116"/>
      <c r="G1005" s="116"/>
    </row>
    <row r="1006" spans="1:7" ht="15" customHeight="1">
      <c r="A1006" s="107" t="s">
        <v>319</v>
      </c>
      <c r="B1006" s="108"/>
      <c r="C1006" s="8" t="s">
        <v>241</v>
      </c>
      <c r="D1006" s="8" t="s">
        <v>242</v>
      </c>
      <c r="E1006" s="8" t="s">
        <v>243</v>
      </c>
      <c r="F1006" s="8" t="s">
        <v>244</v>
      </c>
      <c r="G1006" s="8" t="s">
        <v>245</v>
      </c>
    </row>
    <row r="1007" spans="1:7" ht="36" customHeight="1">
      <c r="A1007" s="10" t="s">
        <v>992</v>
      </c>
      <c r="B1007" s="11" t="s">
        <v>993</v>
      </c>
      <c r="C1007" s="10" t="s">
        <v>288</v>
      </c>
      <c r="D1007" s="10" t="s">
        <v>316</v>
      </c>
      <c r="E1007" s="12">
        <v>1E-4</v>
      </c>
      <c r="F1007" s="13">
        <v>48000</v>
      </c>
      <c r="G1007" s="13">
        <v>4.8</v>
      </c>
    </row>
    <row r="1008" spans="1:7" ht="27.95" customHeight="1">
      <c r="A1008" s="10" t="s">
        <v>994</v>
      </c>
      <c r="B1008" s="11" t="s">
        <v>995</v>
      </c>
      <c r="C1008" s="10" t="s">
        <v>288</v>
      </c>
      <c r="D1008" s="10" t="s">
        <v>316</v>
      </c>
      <c r="E1008" s="12">
        <v>1E-4</v>
      </c>
      <c r="F1008" s="13">
        <v>265639.38</v>
      </c>
      <c r="G1008" s="13">
        <v>26.56</v>
      </c>
    </row>
    <row r="1009" spans="1:7" ht="15" customHeight="1">
      <c r="A1009" s="7"/>
      <c r="B1009" s="7"/>
      <c r="C1009" s="7"/>
      <c r="D1009" s="7"/>
      <c r="E1009" s="109" t="s">
        <v>325</v>
      </c>
      <c r="F1009" s="110"/>
      <c r="G1009" s="14">
        <v>31.36</v>
      </c>
    </row>
    <row r="1010" spans="1:7" ht="15" customHeight="1">
      <c r="A1010" s="7"/>
      <c r="B1010" s="7"/>
      <c r="C1010" s="7"/>
      <c r="D1010" s="7"/>
      <c r="E1010" s="111" t="s">
        <v>269</v>
      </c>
      <c r="F1010" s="112"/>
      <c r="G1010" s="3">
        <v>20.16</v>
      </c>
    </row>
    <row r="1011" spans="1:7" ht="15" customHeight="1">
      <c r="A1011" s="7"/>
      <c r="B1011" s="7"/>
      <c r="C1011" s="7"/>
      <c r="D1011" s="7"/>
      <c r="E1011" s="111" t="s">
        <v>345</v>
      </c>
      <c r="F1011" s="112"/>
      <c r="G1011" s="3">
        <v>0</v>
      </c>
    </row>
    <row r="1012" spans="1:7" ht="15" customHeight="1">
      <c r="A1012" s="7"/>
      <c r="B1012" s="7"/>
      <c r="C1012" s="7"/>
      <c r="D1012" s="7"/>
      <c r="E1012" s="111" t="s">
        <v>271</v>
      </c>
      <c r="F1012" s="112"/>
      <c r="G1012" s="3">
        <v>20.16</v>
      </c>
    </row>
    <row r="1013" spans="1:7" ht="15" customHeight="1">
      <c r="A1013" s="7"/>
      <c r="B1013" s="7"/>
      <c r="C1013" s="7"/>
      <c r="D1013" s="7"/>
      <c r="E1013" s="111" t="s">
        <v>272</v>
      </c>
      <c r="F1013" s="112"/>
      <c r="G1013" s="3">
        <v>5.4432</v>
      </c>
    </row>
    <row r="1014" spans="1:7" ht="15" customHeight="1">
      <c r="A1014" s="7"/>
      <c r="B1014" s="7"/>
      <c r="C1014" s="7"/>
      <c r="D1014" s="7"/>
      <c r="E1014" s="111" t="s">
        <v>273</v>
      </c>
      <c r="F1014" s="112"/>
      <c r="G1014" s="3">
        <v>25.6</v>
      </c>
    </row>
    <row r="1015" spans="1:7" ht="9.9499999999999993" customHeight="1">
      <c r="A1015" s="7"/>
      <c r="B1015" s="7"/>
      <c r="C1015" s="113" t="s">
        <v>238</v>
      </c>
      <c r="D1015" s="114"/>
      <c r="E1015" s="7"/>
      <c r="F1015" s="7"/>
      <c r="G1015" s="7"/>
    </row>
    <row r="1016" spans="1:7" ht="20.100000000000001" customHeight="1">
      <c r="A1016" s="115" t="s">
        <v>996</v>
      </c>
      <c r="B1016" s="116"/>
      <c r="C1016" s="116"/>
      <c r="D1016" s="116"/>
      <c r="E1016" s="116"/>
      <c r="F1016" s="116"/>
      <c r="G1016" s="116"/>
    </row>
    <row r="1017" spans="1:7" ht="15" customHeight="1">
      <c r="A1017" s="107" t="s">
        <v>240</v>
      </c>
      <c r="B1017" s="108"/>
      <c r="C1017" s="8" t="s">
        <v>241</v>
      </c>
      <c r="D1017" s="8" t="s">
        <v>242</v>
      </c>
      <c r="E1017" s="8" t="s">
        <v>243</v>
      </c>
      <c r="F1017" s="8" t="s">
        <v>244</v>
      </c>
      <c r="G1017" s="8" t="s">
        <v>245</v>
      </c>
    </row>
    <row r="1018" spans="1:7" ht="15" customHeight="1">
      <c r="A1018" s="10" t="s">
        <v>946</v>
      </c>
      <c r="B1018" s="11" t="s">
        <v>947</v>
      </c>
      <c r="C1018" s="10" t="s">
        <v>288</v>
      </c>
      <c r="D1018" s="10" t="s">
        <v>297</v>
      </c>
      <c r="E1018" s="12">
        <v>30.47</v>
      </c>
      <c r="F1018" s="13">
        <v>3.7</v>
      </c>
      <c r="G1018" s="13">
        <v>112.74</v>
      </c>
    </row>
    <row r="1019" spans="1:7" ht="15" customHeight="1">
      <c r="A1019" s="7"/>
      <c r="B1019" s="7"/>
      <c r="C1019" s="7"/>
      <c r="D1019" s="7"/>
      <c r="E1019" s="109" t="s">
        <v>258</v>
      </c>
      <c r="F1019" s="110"/>
      <c r="G1019" s="14">
        <v>112.74</v>
      </c>
    </row>
    <row r="1020" spans="1:7" ht="15" customHeight="1">
      <c r="A1020" s="7"/>
      <c r="B1020" s="7"/>
      <c r="C1020" s="7"/>
      <c r="D1020" s="7"/>
      <c r="E1020" s="111" t="s">
        <v>269</v>
      </c>
      <c r="F1020" s="112"/>
      <c r="G1020" s="3">
        <v>112.73</v>
      </c>
    </row>
    <row r="1021" spans="1:7" ht="15" customHeight="1">
      <c r="A1021" s="7"/>
      <c r="B1021" s="7"/>
      <c r="C1021" s="7"/>
      <c r="D1021" s="7"/>
      <c r="E1021" s="111" t="s">
        <v>345</v>
      </c>
      <c r="F1021" s="112"/>
      <c r="G1021" s="3">
        <v>0</v>
      </c>
    </row>
    <row r="1022" spans="1:7" ht="15" customHeight="1">
      <c r="A1022" s="7"/>
      <c r="B1022" s="7"/>
      <c r="C1022" s="7"/>
      <c r="D1022" s="7"/>
      <c r="E1022" s="111" t="s">
        <v>271</v>
      </c>
      <c r="F1022" s="112"/>
      <c r="G1022" s="3">
        <v>112.73</v>
      </c>
    </row>
    <row r="1023" spans="1:7" ht="15" customHeight="1">
      <c r="A1023" s="7"/>
      <c r="B1023" s="7"/>
      <c r="C1023" s="7"/>
      <c r="D1023" s="7"/>
      <c r="E1023" s="111" t="s">
        <v>272</v>
      </c>
      <c r="F1023" s="112"/>
      <c r="G1023" s="3">
        <v>30.437100000000001</v>
      </c>
    </row>
    <row r="1024" spans="1:7" ht="15" customHeight="1">
      <c r="A1024" s="7"/>
      <c r="B1024" s="7"/>
      <c r="C1024" s="7"/>
      <c r="D1024" s="7"/>
      <c r="E1024" s="111" t="s">
        <v>273</v>
      </c>
      <c r="F1024" s="112"/>
      <c r="G1024" s="3">
        <v>143.16999999999999</v>
      </c>
    </row>
    <row r="1025" spans="1:7" ht="9.9499999999999993" customHeight="1">
      <c r="A1025" s="7"/>
      <c r="B1025" s="7"/>
      <c r="C1025" s="113" t="s">
        <v>238</v>
      </c>
      <c r="D1025" s="114"/>
      <c r="E1025" s="7"/>
      <c r="F1025" s="7"/>
      <c r="G1025" s="7"/>
    </row>
    <row r="1026" spans="1:7" ht="20.100000000000001" customHeight="1">
      <c r="A1026" s="115" t="s">
        <v>997</v>
      </c>
      <c r="B1026" s="116"/>
      <c r="C1026" s="116"/>
      <c r="D1026" s="116"/>
      <c r="E1026" s="116"/>
      <c r="F1026" s="116"/>
      <c r="G1026" s="116"/>
    </row>
    <row r="1027" spans="1:7" ht="15" customHeight="1">
      <c r="A1027" s="107" t="s">
        <v>275</v>
      </c>
      <c r="B1027" s="108"/>
      <c r="C1027" s="8" t="s">
        <v>241</v>
      </c>
      <c r="D1027" s="8" t="s">
        <v>242</v>
      </c>
      <c r="E1027" s="8" t="s">
        <v>243</v>
      </c>
      <c r="F1027" s="8" t="s">
        <v>244</v>
      </c>
      <c r="G1027" s="8" t="s">
        <v>245</v>
      </c>
    </row>
    <row r="1028" spans="1:7" ht="15" customHeight="1">
      <c r="A1028" s="10" t="s">
        <v>998</v>
      </c>
      <c r="B1028" s="11" t="s">
        <v>999</v>
      </c>
      <c r="C1028" s="10" t="s">
        <v>288</v>
      </c>
      <c r="D1028" s="10" t="s">
        <v>302</v>
      </c>
      <c r="E1028" s="12">
        <v>1</v>
      </c>
      <c r="F1028" s="13">
        <v>6.859</v>
      </c>
      <c r="G1028" s="13">
        <v>6.86</v>
      </c>
    </row>
    <row r="1029" spans="1:7" ht="15" customHeight="1">
      <c r="A1029" s="7"/>
      <c r="B1029" s="7"/>
      <c r="C1029" s="7"/>
      <c r="D1029" s="7"/>
      <c r="E1029" s="109" t="s">
        <v>279</v>
      </c>
      <c r="F1029" s="110"/>
      <c r="G1029" s="14">
        <v>6.86</v>
      </c>
    </row>
    <row r="1030" spans="1:7" ht="15" customHeight="1">
      <c r="A1030" s="107" t="s">
        <v>240</v>
      </c>
      <c r="B1030" s="108"/>
      <c r="C1030" s="8" t="s">
        <v>241</v>
      </c>
      <c r="D1030" s="8" t="s">
        <v>242</v>
      </c>
      <c r="E1030" s="8" t="s">
        <v>243</v>
      </c>
      <c r="F1030" s="8" t="s">
        <v>244</v>
      </c>
      <c r="G1030" s="8" t="s">
        <v>245</v>
      </c>
    </row>
    <row r="1031" spans="1:7" ht="15" customHeight="1">
      <c r="A1031" s="10" t="s">
        <v>702</v>
      </c>
      <c r="B1031" s="11" t="s">
        <v>703</v>
      </c>
      <c r="C1031" s="10" t="s">
        <v>288</v>
      </c>
      <c r="D1031" s="10" t="s">
        <v>302</v>
      </c>
      <c r="E1031" s="12">
        <v>1</v>
      </c>
      <c r="F1031" s="13">
        <v>1.83</v>
      </c>
      <c r="G1031" s="13">
        <v>1.83</v>
      </c>
    </row>
    <row r="1032" spans="1:7" ht="15" customHeight="1">
      <c r="A1032" s="10" t="s">
        <v>704</v>
      </c>
      <c r="B1032" s="11" t="s">
        <v>705</v>
      </c>
      <c r="C1032" s="10" t="s">
        <v>288</v>
      </c>
      <c r="D1032" s="10" t="s">
        <v>302</v>
      </c>
      <c r="E1032" s="12">
        <v>1</v>
      </c>
      <c r="F1032" s="13">
        <v>0.59</v>
      </c>
      <c r="G1032" s="13">
        <v>0.59</v>
      </c>
    </row>
    <row r="1033" spans="1:7" ht="15" customHeight="1">
      <c r="A1033" s="10" t="s">
        <v>706</v>
      </c>
      <c r="B1033" s="11" t="s">
        <v>707</v>
      </c>
      <c r="C1033" s="10" t="s">
        <v>288</v>
      </c>
      <c r="D1033" s="10" t="s">
        <v>302</v>
      </c>
      <c r="E1033" s="12">
        <v>1</v>
      </c>
      <c r="F1033" s="13">
        <v>0.34</v>
      </c>
      <c r="G1033" s="13">
        <v>0.34</v>
      </c>
    </row>
    <row r="1034" spans="1:7" ht="15" customHeight="1">
      <c r="A1034" s="10" t="s">
        <v>708</v>
      </c>
      <c r="B1034" s="11" t="s">
        <v>709</v>
      </c>
      <c r="C1034" s="10" t="s">
        <v>288</v>
      </c>
      <c r="D1034" s="10" t="s">
        <v>302</v>
      </c>
      <c r="E1034" s="12">
        <v>1</v>
      </c>
      <c r="F1034" s="13">
        <v>0.05</v>
      </c>
      <c r="G1034" s="13">
        <v>0.05</v>
      </c>
    </row>
    <row r="1035" spans="1:7" ht="15" customHeight="1">
      <c r="A1035" s="7"/>
      <c r="B1035" s="7"/>
      <c r="C1035" s="7"/>
      <c r="D1035" s="7"/>
      <c r="E1035" s="109" t="s">
        <v>258</v>
      </c>
      <c r="F1035" s="110"/>
      <c r="G1035" s="14">
        <v>2.81</v>
      </c>
    </row>
    <row r="1036" spans="1:7" ht="15" customHeight="1">
      <c r="A1036" s="107" t="s">
        <v>259</v>
      </c>
      <c r="B1036" s="108"/>
      <c r="C1036" s="8" t="s">
        <v>241</v>
      </c>
      <c r="D1036" s="8" t="s">
        <v>242</v>
      </c>
      <c r="E1036" s="8" t="s">
        <v>243</v>
      </c>
      <c r="F1036" s="8" t="s">
        <v>244</v>
      </c>
      <c r="G1036" s="8" t="s">
        <v>245</v>
      </c>
    </row>
    <row r="1037" spans="1:7" ht="20.100000000000001" customHeight="1">
      <c r="A1037" s="10" t="s">
        <v>1000</v>
      </c>
      <c r="B1037" s="11" t="s">
        <v>1001</v>
      </c>
      <c r="C1037" s="10" t="s">
        <v>288</v>
      </c>
      <c r="D1037" s="10" t="s">
        <v>302</v>
      </c>
      <c r="E1037" s="12">
        <v>1</v>
      </c>
      <c r="F1037" s="13">
        <v>0.03</v>
      </c>
      <c r="G1037" s="13">
        <v>0.03</v>
      </c>
    </row>
    <row r="1038" spans="1:7" ht="15" customHeight="1">
      <c r="A1038" s="7"/>
      <c r="B1038" s="7"/>
      <c r="C1038" s="7"/>
      <c r="D1038" s="7"/>
      <c r="E1038" s="109" t="s">
        <v>268</v>
      </c>
      <c r="F1038" s="110"/>
      <c r="G1038" s="14">
        <v>0.03</v>
      </c>
    </row>
    <row r="1039" spans="1:7" ht="15" customHeight="1">
      <c r="A1039" s="7"/>
      <c r="B1039" s="7"/>
      <c r="C1039" s="7"/>
      <c r="D1039" s="7"/>
      <c r="E1039" s="111" t="s">
        <v>269</v>
      </c>
      <c r="F1039" s="112"/>
      <c r="G1039" s="3">
        <v>9.6999999999999993</v>
      </c>
    </row>
    <row r="1040" spans="1:7" ht="15" customHeight="1">
      <c r="A1040" s="7"/>
      <c r="B1040" s="7"/>
      <c r="C1040" s="7"/>
      <c r="D1040" s="7"/>
      <c r="E1040" s="111" t="s">
        <v>317</v>
      </c>
      <c r="F1040" s="112"/>
      <c r="G1040" s="3">
        <v>7.9</v>
      </c>
    </row>
    <row r="1041" spans="1:7" ht="15" customHeight="1">
      <c r="A1041" s="7"/>
      <c r="B1041" s="7"/>
      <c r="C1041" s="7"/>
      <c r="D1041" s="7"/>
      <c r="E1041" s="111" t="s">
        <v>271</v>
      </c>
      <c r="F1041" s="112"/>
      <c r="G1041" s="3">
        <v>17.600000000000001</v>
      </c>
    </row>
    <row r="1042" spans="1:7" ht="15" customHeight="1">
      <c r="A1042" s="7"/>
      <c r="B1042" s="7"/>
      <c r="C1042" s="7"/>
      <c r="D1042" s="7"/>
      <c r="E1042" s="111" t="s">
        <v>272</v>
      </c>
      <c r="F1042" s="112"/>
      <c r="G1042" s="3">
        <v>4.7519999999999998</v>
      </c>
    </row>
    <row r="1043" spans="1:7" ht="15" customHeight="1">
      <c r="A1043" s="7"/>
      <c r="B1043" s="7"/>
      <c r="C1043" s="7"/>
      <c r="D1043" s="7"/>
      <c r="E1043" s="111" t="s">
        <v>273</v>
      </c>
      <c r="F1043" s="112"/>
      <c r="G1043" s="3">
        <v>22.35</v>
      </c>
    </row>
    <row r="1044" spans="1:7" ht="9.9499999999999993" customHeight="1">
      <c r="A1044" s="7"/>
      <c r="B1044" s="7"/>
      <c r="C1044" s="113" t="s">
        <v>238</v>
      </c>
      <c r="D1044" s="114"/>
      <c r="E1044" s="7"/>
      <c r="F1044" s="7"/>
      <c r="G1044" s="7"/>
    </row>
    <row r="1045" spans="1:7" ht="20.100000000000001" customHeight="1">
      <c r="A1045" s="115" t="s">
        <v>1002</v>
      </c>
      <c r="B1045" s="116"/>
      <c r="C1045" s="116"/>
      <c r="D1045" s="116"/>
      <c r="E1045" s="116"/>
      <c r="F1045" s="116"/>
      <c r="G1045" s="116"/>
    </row>
    <row r="1046" spans="1:7" ht="15" customHeight="1">
      <c r="A1046" s="107" t="s">
        <v>275</v>
      </c>
      <c r="B1046" s="108"/>
      <c r="C1046" s="8" t="s">
        <v>241</v>
      </c>
      <c r="D1046" s="8" t="s">
        <v>242</v>
      </c>
      <c r="E1046" s="8" t="s">
        <v>243</v>
      </c>
      <c r="F1046" s="8" t="s">
        <v>244</v>
      </c>
      <c r="G1046" s="8" t="s">
        <v>245</v>
      </c>
    </row>
    <row r="1047" spans="1:7" ht="15" customHeight="1">
      <c r="A1047" s="10" t="s">
        <v>998</v>
      </c>
      <c r="B1047" s="11" t="s">
        <v>999</v>
      </c>
      <c r="C1047" s="10" t="s">
        <v>288</v>
      </c>
      <c r="D1047" s="10" t="s">
        <v>302</v>
      </c>
      <c r="E1047" s="12">
        <v>4.1000000000000003E-3</v>
      </c>
      <c r="F1047" s="13">
        <v>6.859</v>
      </c>
      <c r="G1047" s="13">
        <v>0.03</v>
      </c>
    </row>
    <row r="1048" spans="1:7" ht="15" customHeight="1">
      <c r="A1048" s="7"/>
      <c r="B1048" s="7"/>
      <c r="C1048" s="7"/>
      <c r="D1048" s="7"/>
      <c r="E1048" s="109" t="s">
        <v>279</v>
      </c>
      <c r="F1048" s="110"/>
      <c r="G1048" s="14">
        <v>0.03</v>
      </c>
    </row>
    <row r="1049" spans="1:7" ht="15" customHeight="1">
      <c r="A1049" s="7"/>
      <c r="B1049" s="7"/>
      <c r="C1049" s="7"/>
      <c r="D1049" s="7"/>
      <c r="E1049" s="111" t="s">
        <v>269</v>
      </c>
      <c r="F1049" s="112"/>
      <c r="G1049" s="3">
        <v>0.03</v>
      </c>
    </row>
    <row r="1050" spans="1:7" ht="15" customHeight="1">
      <c r="A1050" s="7"/>
      <c r="B1050" s="7"/>
      <c r="C1050" s="7"/>
      <c r="D1050" s="7"/>
      <c r="E1050" s="111" t="s">
        <v>317</v>
      </c>
      <c r="F1050" s="112"/>
      <c r="G1050" s="3">
        <v>0.03</v>
      </c>
    </row>
    <row r="1051" spans="1:7" ht="15" customHeight="1">
      <c r="A1051" s="7"/>
      <c r="B1051" s="7"/>
      <c r="C1051" s="7"/>
      <c r="D1051" s="7"/>
      <c r="E1051" s="111" t="s">
        <v>271</v>
      </c>
      <c r="F1051" s="112"/>
      <c r="G1051" s="3">
        <v>0.06</v>
      </c>
    </row>
    <row r="1052" spans="1:7" ht="15" customHeight="1">
      <c r="A1052" s="7"/>
      <c r="B1052" s="7"/>
      <c r="C1052" s="7"/>
      <c r="D1052" s="7"/>
      <c r="E1052" s="111" t="s">
        <v>272</v>
      </c>
      <c r="F1052" s="112"/>
      <c r="G1052" s="3">
        <v>1.6199999999999999E-2</v>
      </c>
    </row>
    <row r="1053" spans="1:7" ht="15" customHeight="1">
      <c r="A1053" s="7"/>
      <c r="B1053" s="7"/>
      <c r="C1053" s="7"/>
      <c r="D1053" s="7"/>
      <c r="E1053" s="111" t="s">
        <v>273</v>
      </c>
      <c r="F1053" s="112"/>
      <c r="G1053" s="3">
        <v>0.08</v>
      </c>
    </row>
    <row r="1054" spans="1:7" ht="9.9499999999999993" customHeight="1">
      <c r="A1054" s="7"/>
      <c r="B1054" s="7"/>
      <c r="C1054" s="113" t="s">
        <v>238</v>
      </c>
      <c r="D1054" s="114"/>
      <c r="E1054" s="7"/>
      <c r="F1054" s="7"/>
      <c r="G1054" s="7"/>
    </row>
    <row r="1055" spans="1:7" ht="20.100000000000001" customHeight="1">
      <c r="A1055" s="115" t="s">
        <v>1003</v>
      </c>
      <c r="B1055" s="116"/>
      <c r="C1055" s="116"/>
      <c r="D1055" s="116"/>
      <c r="E1055" s="116"/>
      <c r="F1055" s="116"/>
      <c r="G1055" s="116"/>
    </row>
    <row r="1056" spans="1:7" ht="15" customHeight="1">
      <c r="A1056" s="107" t="s">
        <v>319</v>
      </c>
      <c r="B1056" s="108"/>
      <c r="C1056" s="8" t="s">
        <v>241</v>
      </c>
      <c r="D1056" s="8" t="s">
        <v>242</v>
      </c>
      <c r="E1056" s="8" t="s">
        <v>243</v>
      </c>
      <c r="F1056" s="8" t="s">
        <v>244</v>
      </c>
      <c r="G1056" s="8" t="s">
        <v>245</v>
      </c>
    </row>
    <row r="1057" spans="1:7" ht="36" customHeight="1">
      <c r="A1057" s="10" t="s">
        <v>992</v>
      </c>
      <c r="B1057" s="11" t="s">
        <v>993</v>
      </c>
      <c r="C1057" s="10" t="s">
        <v>288</v>
      </c>
      <c r="D1057" s="10" t="s">
        <v>316</v>
      </c>
      <c r="E1057" s="12">
        <v>0</v>
      </c>
      <c r="F1057" s="13">
        <v>48000</v>
      </c>
      <c r="G1057" s="13">
        <v>0</v>
      </c>
    </row>
    <row r="1058" spans="1:7" ht="27.95" customHeight="1">
      <c r="A1058" s="10" t="s">
        <v>994</v>
      </c>
      <c r="B1058" s="11" t="s">
        <v>995</v>
      </c>
      <c r="C1058" s="10" t="s">
        <v>288</v>
      </c>
      <c r="D1058" s="10" t="s">
        <v>316</v>
      </c>
      <c r="E1058" s="12">
        <v>0</v>
      </c>
      <c r="F1058" s="13">
        <v>265639.38</v>
      </c>
      <c r="G1058" s="13">
        <v>0</v>
      </c>
    </row>
    <row r="1059" spans="1:7" ht="15" customHeight="1">
      <c r="A1059" s="7"/>
      <c r="B1059" s="7"/>
      <c r="C1059" s="7"/>
      <c r="D1059" s="7"/>
      <c r="E1059" s="109" t="s">
        <v>325</v>
      </c>
      <c r="F1059" s="110"/>
      <c r="G1059" s="14">
        <v>0</v>
      </c>
    </row>
    <row r="1060" spans="1:7" ht="15" customHeight="1">
      <c r="A1060" s="7"/>
      <c r="B1060" s="7"/>
      <c r="C1060" s="7"/>
      <c r="D1060" s="7"/>
      <c r="E1060" s="111" t="s">
        <v>269</v>
      </c>
      <c r="F1060" s="112"/>
      <c r="G1060" s="3">
        <v>10.75</v>
      </c>
    </row>
    <row r="1061" spans="1:7" ht="15" customHeight="1">
      <c r="A1061" s="7"/>
      <c r="B1061" s="7"/>
      <c r="C1061" s="7"/>
      <c r="D1061" s="7"/>
      <c r="E1061" s="111" t="s">
        <v>345</v>
      </c>
      <c r="F1061" s="112"/>
      <c r="G1061" s="3">
        <v>0</v>
      </c>
    </row>
    <row r="1062" spans="1:7" ht="15" customHeight="1">
      <c r="A1062" s="7"/>
      <c r="B1062" s="7"/>
      <c r="C1062" s="7"/>
      <c r="D1062" s="7"/>
      <c r="E1062" s="111" t="s">
        <v>271</v>
      </c>
      <c r="F1062" s="112"/>
      <c r="G1062" s="3">
        <v>10.75</v>
      </c>
    </row>
    <row r="1063" spans="1:7" ht="15" customHeight="1">
      <c r="A1063" s="7"/>
      <c r="B1063" s="7"/>
      <c r="C1063" s="7"/>
      <c r="D1063" s="7"/>
      <c r="E1063" s="111" t="s">
        <v>272</v>
      </c>
      <c r="F1063" s="112"/>
      <c r="G1063" s="3">
        <v>2.9024999999999999</v>
      </c>
    </row>
    <row r="1064" spans="1:7" ht="15" customHeight="1">
      <c r="A1064" s="7"/>
      <c r="B1064" s="7"/>
      <c r="C1064" s="7"/>
      <c r="D1064" s="7"/>
      <c r="E1064" s="111" t="s">
        <v>273</v>
      </c>
      <c r="F1064" s="112"/>
      <c r="G1064" s="3">
        <v>13.65</v>
      </c>
    </row>
    <row r="1065" spans="1:7" ht="9.9499999999999993" customHeight="1">
      <c r="A1065" s="7"/>
      <c r="B1065" s="7"/>
      <c r="C1065" s="113" t="s">
        <v>238</v>
      </c>
      <c r="D1065" s="114"/>
      <c r="E1065" s="7"/>
      <c r="F1065" s="7"/>
      <c r="G1065" s="7"/>
    </row>
    <row r="1066" spans="1:7" ht="20.100000000000001" customHeight="1">
      <c r="A1066" s="115" t="s">
        <v>1004</v>
      </c>
      <c r="B1066" s="116"/>
      <c r="C1066" s="116"/>
      <c r="D1066" s="116"/>
      <c r="E1066" s="116"/>
      <c r="F1066" s="116"/>
      <c r="G1066" s="116"/>
    </row>
    <row r="1067" spans="1:7" ht="15" customHeight="1">
      <c r="A1067" s="107" t="s">
        <v>319</v>
      </c>
      <c r="B1067" s="108"/>
      <c r="C1067" s="8" t="s">
        <v>241</v>
      </c>
      <c r="D1067" s="8" t="s">
        <v>242</v>
      </c>
      <c r="E1067" s="8" t="s">
        <v>243</v>
      </c>
      <c r="F1067" s="8" t="s">
        <v>244</v>
      </c>
      <c r="G1067" s="8" t="s">
        <v>245</v>
      </c>
    </row>
    <row r="1068" spans="1:7" ht="36" customHeight="1">
      <c r="A1068" s="10" t="s">
        <v>992</v>
      </c>
      <c r="B1068" s="11" t="s">
        <v>993</v>
      </c>
      <c r="C1068" s="10" t="s">
        <v>288</v>
      </c>
      <c r="D1068" s="10" t="s">
        <v>316</v>
      </c>
      <c r="E1068" s="12">
        <v>0</v>
      </c>
      <c r="F1068" s="13">
        <v>48000</v>
      </c>
      <c r="G1068" s="13">
        <v>0</v>
      </c>
    </row>
    <row r="1069" spans="1:7" ht="27.95" customHeight="1">
      <c r="A1069" s="10" t="s">
        <v>994</v>
      </c>
      <c r="B1069" s="11" t="s">
        <v>995</v>
      </c>
      <c r="C1069" s="10" t="s">
        <v>288</v>
      </c>
      <c r="D1069" s="10" t="s">
        <v>316</v>
      </c>
      <c r="E1069" s="12">
        <v>0</v>
      </c>
      <c r="F1069" s="13">
        <v>265639.38</v>
      </c>
      <c r="G1069" s="13">
        <v>0</v>
      </c>
    </row>
    <row r="1070" spans="1:7" ht="15" customHeight="1">
      <c r="A1070" s="7"/>
      <c r="B1070" s="7"/>
      <c r="C1070" s="7"/>
      <c r="D1070" s="7"/>
      <c r="E1070" s="109" t="s">
        <v>325</v>
      </c>
      <c r="F1070" s="110"/>
      <c r="G1070" s="14">
        <v>0</v>
      </c>
    </row>
    <row r="1071" spans="1:7" ht="15" customHeight="1">
      <c r="A1071" s="7"/>
      <c r="B1071" s="7"/>
      <c r="C1071" s="7"/>
      <c r="D1071" s="7"/>
      <c r="E1071" s="111" t="s">
        <v>269</v>
      </c>
      <c r="F1071" s="112"/>
      <c r="G1071" s="3">
        <v>4.28</v>
      </c>
    </row>
    <row r="1072" spans="1:7" ht="15" customHeight="1">
      <c r="A1072" s="7"/>
      <c r="B1072" s="7"/>
      <c r="C1072" s="7"/>
      <c r="D1072" s="7"/>
      <c r="E1072" s="111" t="s">
        <v>345</v>
      </c>
      <c r="F1072" s="112"/>
      <c r="G1072" s="3">
        <v>0</v>
      </c>
    </row>
    <row r="1073" spans="1:7" ht="15" customHeight="1">
      <c r="A1073" s="7"/>
      <c r="B1073" s="7"/>
      <c r="C1073" s="7"/>
      <c r="D1073" s="7"/>
      <c r="E1073" s="111" t="s">
        <v>271</v>
      </c>
      <c r="F1073" s="112"/>
      <c r="G1073" s="3">
        <v>4.28</v>
      </c>
    </row>
    <row r="1074" spans="1:7" ht="15" customHeight="1">
      <c r="A1074" s="7"/>
      <c r="B1074" s="7"/>
      <c r="C1074" s="7"/>
      <c r="D1074" s="7"/>
      <c r="E1074" s="111" t="s">
        <v>272</v>
      </c>
      <c r="F1074" s="112"/>
      <c r="G1074" s="3">
        <v>1.1556</v>
      </c>
    </row>
    <row r="1075" spans="1:7" ht="15" customHeight="1">
      <c r="A1075" s="7"/>
      <c r="B1075" s="7"/>
      <c r="C1075" s="7"/>
      <c r="D1075" s="7"/>
      <c r="E1075" s="111" t="s">
        <v>273</v>
      </c>
      <c r="F1075" s="112"/>
      <c r="G1075" s="3">
        <v>5.44</v>
      </c>
    </row>
    <row r="1076" spans="1:7" ht="9.9499999999999993" customHeight="1">
      <c r="A1076" s="7"/>
      <c r="B1076" s="7"/>
      <c r="C1076" s="113" t="s">
        <v>238</v>
      </c>
      <c r="D1076" s="114"/>
      <c r="E1076" s="7"/>
      <c r="F1076" s="7"/>
      <c r="G1076" s="7"/>
    </row>
    <row r="1077" spans="1:7" ht="20.100000000000001" customHeight="1">
      <c r="A1077" s="115" t="s">
        <v>1005</v>
      </c>
      <c r="B1077" s="116"/>
      <c r="C1077" s="116"/>
      <c r="D1077" s="116"/>
      <c r="E1077" s="116"/>
      <c r="F1077" s="116"/>
      <c r="G1077" s="116"/>
    </row>
    <row r="1078" spans="1:7" ht="15" customHeight="1">
      <c r="A1078" s="107" t="s">
        <v>319</v>
      </c>
      <c r="B1078" s="108"/>
      <c r="C1078" s="8" t="s">
        <v>241</v>
      </c>
      <c r="D1078" s="8" t="s">
        <v>242</v>
      </c>
      <c r="E1078" s="8" t="s">
        <v>243</v>
      </c>
      <c r="F1078" s="8" t="s">
        <v>244</v>
      </c>
      <c r="G1078" s="8" t="s">
        <v>245</v>
      </c>
    </row>
    <row r="1079" spans="1:7" ht="36" customHeight="1">
      <c r="A1079" s="10" t="s">
        <v>992</v>
      </c>
      <c r="B1079" s="11" t="s">
        <v>993</v>
      </c>
      <c r="C1079" s="10" t="s">
        <v>288</v>
      </c>
      <c r="D1079" s="10" t="s">
        <v>316</v>
      </c>
      <c r="E1079" s="12">
        <v>0</v>
      </c>
      <c r="F1079" s="13">
        <v>48000</v>
      </c>
      <c r="G1079" s="13">
        <v>0</v>
      </c>
    </row>
    <row r="1080" spans="1:7" ht="27.95" customHeight="1">
      <c r="A1080" s="10" t="s">
        <v>994</v>
      </c>
      <c r="B1080" s="11" t="s">
        <v>995</v>
      </c>
      <c r="C1080" s="10" t="s">
        <v>288</v>
      </c>
      <c r="D1080" s="10" t="s">
        <v>316</v>
      </c>
      <c r="E1080" s="12">
        <v>0</v>
      </c>
      <c r="F1080" s="13">
        <v>265639.38</v>
      </c>
      <c r="G1080" s="13">
        <v>0</v>
      </c>
    </row>
    <row r="1081" spans="1:7" ht="15" customHeight="1">
      <c r="A1081" s="7"/>
      <c r="B1081" s="7"/>
      <c r="C1081" s="7"/>
      <c r="D1081" s="7"/>
      <c r="E1081" s="109" t="s">
        <v>325</v>
      </c>
      <c r="F1081" s="110"/>
      <c r="G1081" s="14">
        <v>0</v>
      </c>
    </row>
    <row r="1082" spans="1:7" ht="15" customHeight="1">
      <c r="A1082" s="7"/>
      <c r="B1082" s="7"/>
      <c r="C1082" s="7"/>
      <c r="D1082" s="7"/>
      <c r="E1082" s="111" t="s">
        <v>269</v>
      </c>
      <c r="F1082" s="112"/>
      <c r="G1082" s="3">
        <v>0.87</v>
      </c>
    </row>
    <row r="1083" spans="1:7" ht="15" customHeight="1">
      <c r="A1083" s="7"/>
      <c r="B1083" s="7"/>
      <c r="C1083" s="7"/>
      <c r="D1083" s="7"/>
      <c r="E1083" s="111" t="s">
        <v>345</v>
      </c>
      <c r="F1083" s="112"/>
      <c r="G1083" s="3">
        <v>0</v>
      </c>
    </row>
    <row r="1084" spans="1:7" ht="15" customHeight="1">
      <c r="A1084" s="7"/>
      <c r="B1084" s="7"/>
      <c r="C1084" s="7"/>
      <c r="D1084" s="7"/>
      <c r="E1084" s="111" t="s">
        <v>271</v>
      </c>
      <c r="F1084" s="112"/>
      <c r="G1084" s="3">
        <v>0.87</v>
      </c>
    </row>
    <row r="1085" spans="1:7" ht="15" customHeight="1">
      <c r="A1085" s="7"/>
      <c r="B1085" s="7"/>
      <c r="C1085" s="7"/>
      <c r="D1085" s="7"/>
      <c r="E1085" s="111" t="s">
        <v>272</v>
      </c>
      <c r="F1085" s="112"/>
      <c r="G1085" s="3">
        <v>0.2349</v>
      </c>
    </row>
    <row r="1086" spans="1:7" ht="15" customHeight="1">
      <c r="A1086" s="7"/>
      <c r="B1086" s="7"/>
      <c r="C1086" s="7"/>
      <c r="D1086" s="7"/>
      <c r="E1086" s="111" t="s">
        <v>273</v>
      </c>
      <c r="F1086" s="112"/>
      <c r="G1086" s="3">
        <v>1.1000000000000001</v>
      </c>
    </row>
    <row r="1087" spans="1:7" ht="9.9499999999999993" customHeight="1">
      <c r="A1087" s="7"/>
      <c r="B1087" s="7"/>
      <c r="C1087" s="113" t="s">
        <v>238</v>
      </c>
      <c r="D1087" s="114"/>
      <c r="E1087" s="7"/>
      <c r="F1087" s="7"/>
      <c r="G1087" s="7"/>
    </row>
    <row r="1088" spans="1:7" ht="20.100000000000001" customHeight="1">
      <c r="A1088" s="115" t="s">
        <v>1006</v>
      </c>
      <c r="B1088" s="116"/>
      <c r="C1088" s="116"/>
      <c r="D1088" s="116"/>
      <c r="E1088" s="116"/>
      <c r="F1088" s="116"/>
      <c r="G1088" s="116"/>
    </row>
    <row r="1089" spans="1:7" ht="15" customHeight="1">
      <c r="A1089" s="107" t="s">
        <v>259</v>
      </c>
      <c r="B1089" s="108"/>
      <c r="C1089" s="8" t="s">
        <v>241</v>
      </c>
      <c r="D1089" s="8" t="s">
        <v>242</v>
      </c>
      <c r="E1089" s="8" t="s">
        <v>243</v>
      </c>
      <c r="F1089" s="8" t="s">
        <v>244</v>
      </c>
      <c r="G1089" s="8" t="s">
        <v>245</v>
      </c>
    </row>
    <row r="1090" spans="1:7" ht="15" customHeight="1">
      <c r="A1090" s="10" t="s">
        <v>983</v>
      </c>
      <c r="B1090" s="11" t="s">
        <v>984</v>
      </c>
      <c r="C1090" s="10" t="s">
        <v>288</v>
      </c>
      <c r="D1090" s="10" t="s">
        <v>302</v>
      </c>
      <c r="E1090" s="12">
        <v>1</v>
      </c>
      <c r="F1090" s="13">
        <v>9.6999999999999993</v>
      </c>
      <c r="G1090" s="13">
        <v>9.6999999999999993</v>
      </c>
    </row>
    <row r="1091" spans="1:7" ht="36" customHeight="1">
      <c r="A1091" s="10" t="s">
        <v>985</v>
      </c>
      <c r="B1091" s="11" t="s">
        <v>986</v>
      </c>
      <c r="C1091" s="10" t="s">
        <v>288</v>
      </c>
      <c r="D1091" s="10" t="s">
        <v>302</v>
      </c>
      <c r="E1091" s="12">
        <v>1</v>
      </c>
      <c r="F1091" s="13">
        <v>0</v>
      </c>
      <c r="G1091" s="13">
        <v>0</v>
      </c>
    </row>
    <row r="1092" spans="1:7" ht="36" customHeight="1">
      <c r="A1092" s="10" t="s">
        <v>987</v>
      </c>
      <c r="B1092" s="11" t="s">
        <v>988</v>
      </c>
      <c r="C1092" s="10" t="s">
        <v>288</v>
      </c>
      <c r="D1092" s="10" t="s">
        <v>302</v>
      </c>
      <c r="E1092" s="12">
        <v>1</v>
      </c>
      <c r="F1092" s="13">
        <v>0</v>
      </c>
      <c r="G1092" s="13">
        <v>0</v>
      </c>
    </row>
    <row r="1093" spans="1:7" ht="36" customHeight="1">
      <c r="A1093" s="10" t="s">
        <v>989</v>
      </c>
      <c r="B1093" s="11" t="s">
        <v>990</v>
      </c>
      <c r="C1093" s="10" t="s">
        <v>288</v>
      </c>
      <c r="D1093" s="10" t="s">
        <v>302</v>
      </c>
      <c r="E1093" s="12">
        <v>1</v>
      </c>
      <c r="F1093" s="13">
        <v>0</v>
      </c>
      <c r="G1093" s="13">
        <v>0</v>
      </c>
    </row>
    <row r="1094" spans="1:7" ht="15" customHeight="1">
      <c r="A1094" s="7"/>
      <c r="B1094" s="7"/>
      <c r="C1094" s="7"/>
      <c r="D1094" s="7"/>
      <c r="E1094" s="109" t="s">
        <v>268</v>
      </c>
      <c r="F1094" s="110"/>
      <c r="G1094" s="14">
        <v>9.6999999999999993</v>
      </c>
    </row>
    <row r="1095" spans="1:7" ht="15" customHeight="1">
      <c r="A1095" s="7"/>
      <c r="B1095" s="7"/>
      <c r="C1095" s="7"/>
      <c r="D1095" s="7"/>
      <c r="E1095" s="111" t="s">
        <v>269</v>
      </c>
      <c r="F1095" s="112"/>
      <c r="G1095" s="3">
        <v>9.6999999999999993</v>
      </c>
    </row>
    <row r="1096" spans="1:7" ht="15" customHeight="1">
      <c r="A1096" s="7"/>
      <c r="B1096" s="7"/>
      <c r="C1096" s="7"/>
      <c r="D1096" s="7"/>
      <c r="E1096" s="111" t="s">
        <v>317</v>
      </c>
      <c r="F1096" s="112"/>
      <c r="G1096" s="3">
        <v>23.8</v>
      </c>
    </row>
    <row r="1097" spans="1:7" ht="15" customHeight="1">
      <c r="A1097" s="7"/>
      <c r="B1097" s="7"/>
      <c r="C1097" s="7"/>
      <c r="D1097" s="7"/>
      <c r="E1097" s="111" t="s">
        <v>271</v>
      </c>
      <c r="F1097" s="112"/>
      <c r="G1097" s="3">
        <v>33.5</v>
      </c>
    </row>
    <row r="1098" spans="1:7" ht="15" customHeight="1">
      <c r="A1098" s="7"/>
      <c r="B1098" s="7"/>
      <c r="C1098" s="7"/>
      <c r="D1098" s="7"/>
      <c r="E1098" s="111" t="s">
        <v>272</v>
      </c>
      <c r="F1098" s="112"/>
      <c r="G1098" s="3">
        <v>9.0449999999999999</v>
      </c>
    </row>
    <row r="1099" spans="1:7" ht="15" customHeight="1">
      <c r="A1099" s="7"/>
      <c r="B1099" s="7"/>
      <c r="C1099" s="7"/>
      <c r="D1099" s="7"/>
      <c r="E1099" s="111" t="s">
        <v>273</v>
      </c>
      <c r="F1099" s="112"/>
      <c r="G1099" s="3">
        <v>42.55</v>
      </c>
    </row>
    <row r="1100" spans="1:7" ht="9.9499999999999993" customHeight="1">
      <c r="A1100" s="7"/>
      <c r="B1100" s="7"/>
      <c r="C1100" s="113" t="s">
        <v>238</v>
      </c>
      <c r="D1100" s="114"/>
      <c r="E1100" s="7"/>
      <c r="F1100" s="7"/>
      <c r="G1100" s="7"/>
    </row>
    <row r="1101" spans="1:7" ht="20.100000000000001" customHeight="1">
      <c r="A1101" s="115" t="s">
        <v>1007</v>
      </c>
      <c r="B1101" s="116"/>
      <c r="C1101" s="116"/>
      <c r="D1101" s="116"/>
      <c r="E1101" s="116"/>
      <c r="F1101" s="116"/>
      <c r="G1101" s="116"/>
    </row>
    <row r="1102" spans="1:7" ht="15" customHeight="1">
      <c r="A1102" s="107" t="s">
        <v>374</v>
      </c>
      <c r="B1102" s="108"/>
      <c r="C1102" s="8" t="s">
        <v>241</v>
      </c>
      <c r="D1102" s="8" t="s">
        <v>242</v>
      </c>
      <c r="E1102" s="8" t="s">
        <v>243</v>
      </c>
      <c r="F1102" s="8" t="s">
        <v>244</v>
      </c>
      <c r="G1102" s="8" t="s">
        <v>245</v>
      </c>
    </row>
    <row r="1103" spans="1:7" ht="15" customHeight="1">
      <c r="A1103" s="10" t="s">
        <v>588</v>
      </c>
      <c r="B1103" s="11" t="s">
        <v>589</v>
      </c>
      <c r="C1103" s="10" t="s">
        <v>248</v>
      </c>
      <c r="D1103" s="10" t="s">
        <v>262</v>
      </c>
      <c r="E1103" s="12">
        <v>1</v>
      </c>
      <c r="F1103" s="13">
        <v>0.99</v>
      </c>
      <c r="G1103" s="13">
        <v>0.99</v>
      </c>
    </row>
    <row r="1104" spans="1:7" ht="15" customHeight="1">
      <c r="A1104" s="10" t="s">
        <v>590</v>
      </c>
      <c r="B1104" s="11" t="s">
        <v>591</v>
      </c>
      <c r="C1104" s="10" t="s">
        <v>248</v>
      </c>
      <c r="D1104" s="10" t="s">
        <v>262</v>
      </c>
      <c r="E1104" s="12">
        <v>1</v>
      </c>
      <c r="F1104" s="13">
        <v>2.5099999999999998</v>
      </c>
      <c r="G1104" s="13">
        <v>2.5099999999999998</v>
      </c>
    </row>
    <row r="1105" spans="1:7" ht="15" customHeight="1">
      <c r="A1105" s="10" t="s">
        <v>592</v>
      </c>
      <c r="B1105" s="11" t="s">
        <v>593</v>
      </c>
      <c r="C1105" s="10" t="s">
        <v>248</v>
      </c>
      <c r="D1105" s="10" t="s">
        <v>262</v>
      </c>
      <c r="E1105" s="12">
        <v>1</v>
      </c>
      <c r="F1105" s="13">
        <v>0.34</v>
      </c>
      <c r="G1105" s="13">
        <v>0.34</v>
      </c>
    </row>
    <row r="1106" spans="1:7" ht="15" customHeight="1">
      <c r="A1106" s="10" t="s">
        <v>594</v>
      </c>
      <c r="B1106" s="11" t="s">
        <v>595</v>
      </c>
      <c r="C1106" s="10" t="s">
        <v>248</v>
      </c>
      <c r="D1106" s="10" t="s">
        <v>262</v>
      </c>
      <c r="E1106" s="12">
        <v>1</v>
      </c>
      <c r="F1106" s="13">
        <v>0.04</v>
      </c>
      <c r="G1106" s="13">
        <v>0.04</v>
      </c>
    </row>
    <row r="1107" spans="1:7" ht="15" customHeight="1">
      <c r="A1107" s="7"/>
      <c r="B1107" s="7"/>
      <c r="C1107" s="7"/>
      <c r="D1107" s="7"/>
      <c r="E1107" s="109" t="s">
        <v>379</v>
      </c>
      <c r="F1107" s="110"/>
      <c r="G1107" s="14">
        <v>3.88</v>
      </c>
    </row>
    <row r="1108" spans="1:7" ht="15" customHeight="1">
      <c r="A1108" s="107" t="s">
        <v>275</v>
      </c>
      <c r="B1108" s="108"/>
      <c r="C1108" s="8" t="s">
        <v>241</v>
      </c>
      <c r="D1108" s="8" t="s">
        <v>242</v>
      </c>
      <c r="E1108" s="8" t="s">
        <v>243</v>
      </c>
      <c r="F1108" s="8" t="s">
        <v>244</v>
      </c>
      <c r="G1108" s="8" t="s">
        <v>245</v>
      </c>
    </row>
    <row r="1109" spans="1:7" ht="15" customHeight="1">
      <c r="A1109" s="10" t="s">
        <v>1008</v>
      </c>
      <c r="B1109" s="11" t="s">
        <v>1009</v>
      </c>
      <c r="C1109" s="10" t="s">
        <v>248</v>
      </c>
      <c r="D1109" s="10" t="s">
        <v>262</v>
      </c>
      <c r="E1109" s="12">
        <v>1</v>
      </c>
      <c r="F1109" s="13">
        <v>7.2493999999999996</v>
      </c>
      <c r="G1109" s="13">
        <v>7.25</v>
      </c>
    </row>
    <row r="1110" spans="1:7" ht="15" customHeight="1">
      <c r="A1110" s="7"/>
      <c r="B1110" s="7"/>
      <c r="C1110" s="7"/>
      <c r="D1110" s="7"/>
      <c r="E1110" s="109" t="s">
        <v>279</v>
      </c>
      <c r="F1110" s="110"/>
      <c r="G1110" s="14">
        <v>7.25</v>
      </c>
    </row>
    <row r="1111" spans="1:7" ht="15" customHeight="1">
      <c r="A1111" s="107" t="s">
        <v>240</v>
      </c>
      <c r="B1111" s="108"/>
      <c r="C1111" s="8" t="s">
        <v>241</v>
      </c>
      <c r="D1111" s="8" t="s">
        <v>242</v>
      </c>
      <c r="E1111" s="8" t="s">
        <v>243</v>
      </c>
      <c r="F1111" s="8" t="s">
        <v>244</v>
      </c>
      <c r="G1111" s="8" t="s">
        <v>245</v>
      </c>
    </row>
    <row r="1112" spans="1:7" ht="20.100000000000001" customHeight="1">
      <c r="A1112" s="10" t="s">
        <v>1010</v>
      </c>
      <c r="B1112" s="11" t="s">
        <v>1011</v>
      </c>
      <c r="C1112" s="10" t="s">
        <v>248</v>
      </c>
      <c r="D1112" s="10" t="s">
        <v>262</v>
      </c>
      <c r="E1112" s="12">
        <v>1</v>
      </c>
      <c r="F1112" s="13">
        <v>0.48</v>
      </c>
      <c r="G1112" s="13">
        <v>0.48</v>
      </c>
    </row>
    <row r="1113" spans="1:7" ht="20.100000000000001" customHeight="1">
      <c r="A1113" s="10" t="s">
        <v>1012</v>
      </c>
      <c r="B1113" s="11" t="s">
        <v>1013</v>
      </c>
      <c r="C1113" s="10" t="s">
        <v>248</v>
      </c>
      <c r="D1113" s="10" t="s">
        <v>262</v>
      </c>
      <c r="E1113" s="12">
        <v>1</v>
      </c>
      <c r="F1113" s="13">
        <v>0.97</v>
      </c>
      <c r="G1113" s="13">
        <v>0.97</v>
      </c>
    </row>
    <row r="1114" spans="1:7" ht="15" customHeight="1">
      <c r="A1114" s="7"/>
      <c r="B1114" s="7"/>
      <c r="C1114" s="7"/>
      <c r="D1114" s="7"/>
      <c r="E1114" s="109" t="s">
        <v>258</v>
      </c>
      <c r="F1114" s="110"/>
      <c r="G1114" s="14">
        <v>1.45</v>
      </c>
    </row>
    <row r="1115" spans="1:7" ht="15" customHeight="1">
      <c r="A1115" s="107" t="s">
        <v>259</v>
      </c>
      <c r="B1115" s="108"/>
      <c r="C1115" s="8" t="s">
        <v>241</v>
      </c>
      <c r="D1115" s="8" t="s">
        <v>242</v>
      </c>
      <c r="E1115" s="8" t="s">
        <v>243</v>
      </c>
      <c r="F1115" s="8" t="s">
        <v>244</v>
      </c>
      <c r="G1115" s="8" t="s">
        <v>245</v>
      </c>
    </row>
    <row r="1116" spans="1:7" ht="20.100000000000001" customHeight="1">
      <c r="A1116" s="10" t="s">
        <v>1014</v>
      </c>
      <c r="B1116" s="11" t="s">
        <v>1015</v>
      </c>
      <c r="C1116" s="10" t="s">
        <v>248</v>
      </c>
      <c r="D1116" s="10" t="s">
        <v>262</v>
      </c>
      <c r="E1116" s="12">
        <v>1</v>
      </c>
      <c r="F1116" s="13">
        <v>0.12</v>
      </c>
      <c r="G1116" s="13">
        <v>0.12</v>
      </c>
    </row>
    <row r="1117" spans="1:7" ht="15" customHeight="1">
      <c r="A1117" s="7"/>
      <c r="B1117" s="7"/>
      <c r="C1117" s="7"/>
      <c r="D1117" s="7"/>
      <c r="E1117" s="109" t="s">
        <v>268</v>
      </c>
      <c r="F1117" s="110"/>
      <c r="G1117" s="14">
        <v>0.12</v>
      </c>
    </row>
    <row r="1118" spans="1:7" ht="15" customHeight="1">
      <c r="A1118" s="7"/>
      <c r="B1118" s="7"/>
      <c r="C1118" s="7"/>
      <c r="D1118" s="7"/>
      <c r="E1118" s="111" t="s">
        <v>269</v>
      </c>
      <c r="F1118" s="112"/>
      <c r="G1118" s="3">
        <v>12.7</v>
      </c>
    </row>
    <row r="1119" spans="1:7" ht="15" customHeight="1">
      <c r="A1119" s="7"/>
      <c r="B1119" s="7"/>
      <c r="C1119" s="7"/>
      <c r="D1119" s="7"/>
      <c r="E1119" s="111" t="s">
        <v>270</v>
      </c>
      <c r="F1119" s="112"/>
      <c r="G1119" s="3">
        <v>6.17</v>
      </c>
    </row>
    <row r="1120" spans="1:7" ht="15" customHeight="1">
      <c r="A1120" s="7"/>
      <c r="B1120" s="7"/>
      <c r="C1120" s="7"/>
      <c r="D1120" s="7"/>
      <c r="E1120" s="111" t="s">
        <v>271</v>
      </c>
      <c r="F1120" s="112"/>
      <c r="G1120" s="3">
        <v>18.87</v>
      </c>
    </row>
    <row r="1121" spans="1:7" ht="15" customHeight="1">
      <c r="A1121" s="7"/>
      <c r="B1121" s="7"/>
      <c r="C1121" s="7"/>
      <c r="D1121" s="7"/>
      <c r="E1121" s="111" t="s">
        <v>272</v>
      </c>
      <c r="F1121" s="112"/>
      <c r="G1121" s="3">
        <v>5.0949</v>
      </c>
    </row>
    <row r="1122" spans="1:7" ht="15" customHeight="1">
      <c r="A1122" s="7"/>
      <c r="B1122" s="7"/>
      <c r="C1122" s="7"/>
      <c r="D1122" s="7"/>
      <c r="E1122" s="111" t="s">
        <v>273</v>
      </c>
      <c r="F1122" s="112"/>
      <c r="G1122" s="3">
        <v>23.96</v>
      </c>
    </row>
    <row r="1123" spans="1:7" ht="9.9499999999999993" customHeight="1">
      <c r="A1123" s="7"/>
      <c r="B1123" s="7"/>
      <c r="C1123" s="113" t="s">
        <v>238</v>
      </c>
      <c r="D1123" s="114"/>
      <c r="E1123" s="7"/>
      <c r="F1123" s="7"/>
      <c r="G1123" s="7"/>
    </row>
    <row r="1124" spans="1:7" ht="20.100000000000001" customHeight="1">
      <c r="A1124" s="115" t="s">
        <v>1016</v>
      </c>
      <c r="B1124" s="116"/>
      <c r="C1124" s="116"/>
      <c r="D1124" s="116"/>
      <c r="E1124" s="116"/>
      <c r="F1124" s="116"/>
      <c r="G1124" s="116"/>
    </row>
    <row r="1125" spans="1:7" ht="15" customHeight="1">
      <c r="A1125" s="107" t="s">
        <v>275</v>
      </c>
      <c r="B1125" s="108"/>
      <c r="C1125" s="8" t="s">
        <v>241</v>
      </c>
      <c r="D1125" s="8" t="s">
        <v>242</v>
      </c>
      <c r="E1125" s="8" t="s">
        <v>243</v>
      </c>
      <c r="F1125" s="8" t="s">
        <v>244</v>
      </c>
      <c r="G1125" s="8" t="s">
        <v>245</v>
      </c>
    </row>
    <row r="1126" spans="1:7" ht="15" customHeight="1">
      <c r="A1126" s="10" t="s">
        <v>1008</v>
      </c>
      <c r="B1126" s="11" t="s">
        <v>1009</v>
      </c>
      <c r="C1126" s="10" t="s">
        <v>248</v>
      </c>
      <c r="D1126" s="10" t="s">
        <v>262</v>
      </c>
      <c r="E1126" s="12">
        <v>1.7100000000000001E-2</v>
      </c>
      <c r="F1126" s="13">
        <v>7.2493999999999996</v>
      </c>
      <c r="G1126" s="13">
        <v>0.12</v>
      </c>
    </row>
    <row r="1127" spans="1:7" ht="15" customHeight="1">
      <c r="A1127" s="7"/>
      <c r="B1127" s="7"/>
      <c r="C1127" s="7"/>
      <c r="D1127" s="7"/>
      <c r="E1127" s="109" t="s">
        <v>279</v>
      </c>
      <c r="F1127" s="110"/>
      <c r="G1127" s="14">
        <v>0.12</v>
      </c>
    </row>
    <row r="1128" spans="1:7" ht="15" customHeight="1">
      <c r="A1128" s="7"/>
      <c r="B1128" s="7"/>
      <c r="C1128" s="7"/>
      <c r="D1128" s="7"/>
      <c r="E1128" s="111" t="s">
        <v>269</v>
      </c>
      <c r="F1128" s="112"/>
      <c r="G1128" s="3">
        <v>0.12</v>
      </c>
    </row>
    <row r="1129" spans="1:7" ht="15" customHeight="1">
      <c r="A1129" s="7"/>
      <c r="B1129" s="7"/>
      <c r="C1129" s="7"/>
      <c r="D1129" s="7"/>
      <c r="E1129" s="111" t="s">
        <v>270</v>
      </c>
      <c r="F1129" s="112"/>
      <c r="G1129" s="3">
        <v>0.1</v>
      </c>
    </row>
    <row r="1130" spans="1:7" ht="15" customHeight="1">
      <c r="A1130" s="7"/>
      <c r="B1130" s="7"/>
      <c r="C1130" s="7"/>
      <c r="D1130" s="7"/>
      <c r="E1130" s="111" t="s">
        <v>271</v>
      </c>
      <c r="F1130" s="112"/>
      <c r="G1130" s="3">
        <v>0.22</v>
      </c>
    </row>
    <row r="1131" spans="1:7" ht="15" customHeight="1">
      <c r="A1131" s="7"/>
      <c r="B1131" s="7"/>
      <c r="C1131" s="7"/>
      <c r="D1131" s="7"/>
      <c r="E1131" s="111" t="s">
        <v>272</v>
      </c>
      <c r="F1131" s="112"/>
      <c r="G1131" s="3">
        <v>5.9400000000000001E-2</v>
      </c>
    </row>
    <row r="1132" spans="1:7" ht="15" customHeight="1">
      <c r="A1132" s="7"/>
      <c r="B1132" s="7"/>
      <c r="C1132" s="7"/>
      <c r="D1132" s="7"/>
      <c r="E1132" s="111" t="s">
        <v>273</v>
      </c>
      <c r="F1132" s="112"/>
      <c r="G1132" s="3">
        <v>0.28000000000000003</v>
      </c>
    </row>
    <row r="1133" spans="1:7" ht="9.9499999999999993" customHeight="1">
      <c r="A1133" s="7"/>
      <c r="B1133" s="7"/>
      <c r="C1133" s="113" t="s">
        <v>238</v>
      </c>
      <c r="D1133" s="114"/>
      <c r="E1133" s="7"/>
      <c r="F1133" s="7"/>
      <c r="G1133" s="7"/>
    </row>
    <row r="1134" spans="1:7" ht="20.100000000000001" customHeight="1">
      <c r="A1134" s="115" t="s">
        <v>1017</v>
      </c>
      <c r="B1134" s="116"/>
      <c r="C1134" s="116"/>
      <c r="D1134" s="116"/>
      <c r="E1134" s="116"/>
      <c r="F1134" s="116"/>
      <c r="G1134" s="116"/>
    </row>
    <row r="1135" spans="1:7" ht="15" customHeight="1">
      <c r="A1135" s="107" t="s">
        <v>275</v>
      </c>
      <c r="B1135" s="108"/>
      <c r="C1135" s="8" t="s">
        <v>241</v>
      </c>
      <c r="D1135" s="8" t="s">
        <v>242</v>
      </c>
      <c r="E1135" s="8" t="s">
        <v>243</v>
      </c>
      <c r="F1135" s="8" t="s">
        <v>244</v>
      </c>
      <c r="G1135" s="8" t="s">
        <v>245</v>
      </c>
    </row>
    <row r="1136" spans="1:7" ht="15" customHeight="1">
      <c r="A1136" s="10" t="s">
        <v>1018</v>
      </c>
      <c r="B1136" s="11" t="s">
        <v>350</v>
      </c>
      <c r="C1136" s="10" t="s">
        <v>351</v>
      </c>
      <c r="D1136" s="10" t="s">
        <v>262</v>
      </c>
      <c r="E1136" s="12">
        <v>3</v>
      </c>
      <c r="F1136" s="13">
        <v>7.2747999999999999</v>
      </c>
      <c r="G1136" s="13">
        <v>21.82</v>
      </c>
    </row>
    <row r="1137" spans="1:7" ht="15" customHeight="1">
      <c r="A1137" s="7"/>
      <c r="B1137" s="7"/>
      <c r="C1137" s="7"/>
      <c r="D1137" s="7"/>
      <c r="E1137" s="109" t="s">
        <v>279</v>
      </c>
      <c r="F1137" s="110"/>
      <c r="G1137" s="14">
        <v>21.82</v>
      </c>
    </row>
    <row r="1138" spans="1:7" ht="15" customHeight="1">
      <c r="A1138" s="7"/>
      <c r="B1138" s="7"/>
      <c r="C1138" s="7"/>
      <c r="D1138" s="7"/>
      <c r="E1138" s="111" t="s">
        <v>269</v>
      </c>
      <c r="F1138" s="112"/>
      <c r="G1138" s="3">
        <v>21.82</v>
      </c>
    </row>
    <row r="1139" spans="1:7" ht="15" customHeight="1">
      <c r="A1139" s="7"/>
      <c r="B1139" s="7"/>
      <c r="C1139" s="7"/>
      <c r="D1139" s="7"/>
      <c r="E1139" s="111" t="s">
        <v>357</v>
      </c>
      <c r="F1139" s="112"/>
      <c r="G1139" s="3">
        <v>19.52</v>
      </c>
    </row>
    <row r="1140" spans="1:7" ht="15" customHeight="1">
      <c r="A1140" s="7"/>
      <c r="B1140" s="7"/>
      <c r="C1140" s="7"/>
      <c r="D1140" s="7"/>
      <c r="E1140" s="111" t="s">
        <v>271</v>
      </c>
      <c r="F1140" s="112"/>
      <c r="G1140" s="3">
        <v>41.34</v>
      </c>
    </row>
    <row r="1141" spans="1:7" ht="15" customHeight="1">
      <c r="A1141" s="7"/>
      <c r="B1141" s="7"/>
      <c r="C1141" s="7"/>
      <c r="D1141" s="7"/>
      <c r="E1141" s="111" t="s">
        <v>272</v>
      </c>
      <c r="F1141" s="112"/>
      <c r="G1141" s="3">
        <v>11.161799999999999</v>
      </c>
    </row>
    <row r="1142" spans="1:7" ht="15" customHeight="1">
      <c r="A1142" s="7"/>
      <c r="B1142" s="7"/>
      <c r="C1142" s="7"/>
      <c r="D1142" s="7"/>
      <c r="E1142" s="111" t="s">
        <v>273</v>
      </c>
      <c r="F1142" s="112"/>
      <c r="G1142" s="3">
        <v>52.5</v>
      </c>
    </row>
    <row r="1143" spans="1:7" ht="9.9499999999999993" customHeight="1">
      <c r="A1143" s="7"/>
      <c r="B1143" s="7"/>
      <c r="C1143" s="113" t="s">
        <v>238</v>
      </c>
      <c r="D1143" s="114"/>
      <c r="E1143" s="7"/>
      <c r="F1143" s="7"/>
      <c r="G1143" s="7"/>
    </row>
    <row r="1144" spans="1:7" ht="20.100000000000001" customHeight="1">
      <c r="A1144" s="115" t="s">
        <v>1019</v>
      </c>
      <c r="B1144" s="116"/>
      <c r="C1144" s="116"/>
      <c r="D1144" s="116"/>
      <c r="E1144" s="116"/>
      <c r="F1144" s="116"/>
      <c r="G1144" s="116"/>
    </row>
    <row r="1145" spans="1:7" ht="15" customHeight="1">
      <c r="A1145" s="107" t="s">
        <v>275</v>
      </c>
      <c r="B1145" s="108"/>
      <c r="C1145" s="8" t="s">
        <v>241</v>
      </c>
      <c r="D1145" s="8" t="s">
        <v>242</v>
      </c>
      <c r="E1145" s="8" t="s">
        <v>243</v>
      </c>
      <c r="F1145" s="8" t="s">
        <v>244</v>
      </c>
      <c r="G1145" s="8" t="s">
        <v>245</v>
      </c>
    </row>
    <row r="1146" spans="1:7" ht="15" customHeight="1">
      <c r="A1146" s="10" t="s">
        <v>1020</v>
      </c>
      <c r="B1146" s="11" t="s">
        <v>1021</v>
      </c>
      <c r="C1146" s="10" t="s">
        <v>351</v>
      </c>
      <c r="D1146" s="10" t="s">
        <v>262</v>
      </c>
      <c r="E1146" s="12">
        <v>6.5</v>
      </c>
      <c r="F1146" s="13">
        <v>9.1594999999999995</v>
      </c>
      <c r="G1146" s="13">
        <v>59.54</v>
      </c>
    </row>
    <row r="1147" spans="1:7" ht="15" customHeight="1">
      <c r="A1147" s="10" t="s">
        <v>1018</v>
      </c>
      <c r="B1147" s="11" t="s">
        <v>350</v>
      </c>
      <c r="C1147" s="10" t="s">
        <v>351</v>
      </c>
      <c r="D1147" s="10" t="s">
        <v>262</v>
      </c>
      <c r="E1147" s="12">
        <v>10</v>
      </c>
      <c r="F1147" s="13">
        <v>7.2747999999999999</v>
      </c>
      <c r="G1147" s="13">
        <v>72.75</v>
      </c>
    </row>
    <row r="1148" spans="1:7" ht="15" customHeight="1">
      <c r="A1148" s="7"/>
      <c r="B1148" s="7"/>
      <c r="C1148" s="7"/>
      <c r="D1148" s="7"/>
      <c r="E1148" s="109" t="s">
        <v>279</v>
      </c>
      <c r="F1148" s="110"/>
      <c r="G1148" s="14">
        <v>132.29</v>
      </c>
    </row>
    <row r="1149" spans="1:7" ht="15" customHeight="1">
      <c r="A1149" s="107" t="s">
        <v>240</v>
      </c>
      <c r="B1149" s="108"/>
      <c r="C1149" s="8" t="s">
        <v>241</v>
      </c>
      <c r="D1149" s="8" t="s">
        <v>242</v>
      </c>
      <c r="E1149" s="8" t="s">
        <v>243</v>
      </c>
      <c r="F1149" s="8" t="s">
        <v>244</v>
      </c>
      <c r="G1149" s="8" t="s">
        <v>245</v>
      </c>
    </row>
    <row r="1150" spans="1:7" ht="15" customHeight="1">
      <c r="A1150" s="10" t="s">
        <v>1022</v>
      </c>
      <c r="B1150" s="11" t="s">
        <v>1023</v>
      </c>
      <c r="C1150" s="10" t="s">
        <v>351</v>
      </c>
      <c r="D1150" s="10" t="s">
        <v>1024</v>
      </c>
      <c r="E1150" s="12">
        <v>3.5</v>
      </c>
      <c r="F1150" s="13">
        <v>29.7</v>
      </c>
      <c r="G1150" s="13">
        <v>103.95</v>
      </c>
    </row>
    <row r="1151" spans="1:7" ht="15" customHeight="1">
      <c r="A1151" s="10" t="s">
        <v>1025</v>
      </c>
      <c r="B1151" s="11" t="s">
        <v>1026</v>
      </c>
      <c r="C1151" s="10" t="s">
        <v>351</v>
      </c>
      <c r="D1151" s="10" t="s">
        <v>267</v>
      </c>
      <c r="E1151" s="12">
        <v>0.76</v>
      </c>
      <c r="F1151" s="13">
        <v>120</v>
      </c>
      <c r="G1151" s="13">
        <v>91.2</v>
      </c>
    </row>
    <row r="1152" spans="1:7" ht="15" customHeight="1">
      <c r="A1152" s="10" t="s">
        <v>1027</v>
      </c>
      <c r="B1152" s="11" t="s">
        <v>1028</v>
      </c>
      <c r="C1152" s="10" t="s">
        <v>351</v>
      </c>
      <c r="D1152" s="10" t="s">
        <v>267</v>
      </c>
      <c r="E1152" s="12">
        <v>0.26</v>
      </c>
      <c r="F1152" s="13">
        <v>48</v>
      </c>
      <c r="G1152" s="13">
        <v>12.48</v>
      </c>
    </row>
    <row r="1153" spans="1:7" ht="15" customHeight="1">
      <c r="A1153" s="7"/>
      <c r="B1153" s="7"/>
      <c r="C1153" s="7"/>
      <c r="D1153" s="7"/>
      <c r="E1153" s="109" t="s">
        <v>258</v>
      </c>
      <c r="F1153" s="110"/>
      <c r="G1153" s="14">
        <v>207.63</v>
      </c>
    </row>
    <row r="1154" spans="1:7" ht="15" customHeight="1">
      <c r="A1154" s="7"/>
      <c r="B1154" s="7"/>
      <c r="C1154" s="7"/>
      <c r="D1154" s="7"/>
      <c r="E1154" s="111" t="s">
        <v>269</v>
      </c>
      <c r="F1154" s="112"/>
      <c r="G1154" s="3">
        <v>339.92</v>
      </c>
    </row>
    <row r="1155" spans="1:7" ht="15" customHeight="1">
      <c r="A1155" s="7"/>
      <c r="B1155" s="7"/>
      <c r="C1155" s="7"/>
      <c r="D1155" s="7"/>
      <c r="E1155" s="111" t="s">
        <v>357</v>
      </c>
      <c r="F1155" s="112"/>
      <c r="G1155" s="3">
        <v>118.29</v>
      </c>
    </row>
    <row r="1156" spans="1:7" ht="15" customHeight="1">
      <c r="A1156" s="7"/>
      <c r="B1156" s="7"/>
      <c r="C1156" s="7"/>
      <c r="D1156" s="7"/>
      <c r="E1156" s="111" t="s">
        <v>271</v>
      </c>
      <c r="F1156" s="112"/>
      <c r="G1156" s="3">
        <v>458.21</v>
      </c>
    </row>
    <row r="1157" spans="1:7" ht="15" customHeight="1">
      <c r="A1157" s="7"/>
      <c r="B1157" s="7"/>
      <c r="C1157" s="7"/>
      <c r="D1157" s="7"/>
      <c r="E1157" s="111" t="s">
        <v>272</v>
      </c>
      <c r="F1157" s="112"/>
      <c r="G1157" s="3">
        <v>123.7167</v>
      </c>
    </row>
    <row r="1158" spans="1:7" ht="15" customHeight="1">
      <c r="A1158" s="7"/>
      <c r="B1158" s="7"/>
      <c r="C1158" s="7"/>
      <c r="D1158" s="7"/>
      <c r="E1158" s="111" t="s">
        <v>273</v>
      </c>
      <c r="F1158" s="112"/>
      <c r="G1158" s="3">
        <v>581.92999999999995</v>
      </c>
    </row>
    <row r="1159" spans="1:7" ht="9.9499999999999993" customHeight="1">
      <c r="A1159" s="7"/>
      <c r="B1159" s="7"/>
      <c r="C1159" s="113" t="s">
        <v>238</v>
      </c>
      <c r="D1159" s="114"/>
      <c r="E1159" s="7"/>
      <c r="F1159" s="7"/>
      <c r="G1159" s="7"/>
    </row>
    <row r="1160" spans="1:7" ht="20.100000000000001" customHeight="1">
      <c r="A1160" s="115" t="s">
        <v>1029</v>
      </c>
      <c r="B1160" s="116"/>
      <c r="C1160" s="116"/>
      <c r="D1160" s="116"/>
      <c r="E1160" s="116"/>
      <c r="F1160" s="116"/>
      <c r="G1160" s="116"/>
    </row>
    <row r="1161" spans="1:7" ht="15" customHeight="1">
      <c r="A1161" s="107" t="s">
        <v>259</v>
      </c>
      <c r="B1161" s="108"/>
      <c r="C1161" s="8" t="s">
        <v>241</v>
      </c>
      <c r="D1161" s="8" t="s">
        <v>242</v>
      </c>
      <c r="E1161" s="8" t="s">
        <v>243</v>
      </c>
      <c r="F1161" s="8" t="s">
        <v>244</v>
      </c>
      <c r="G1161" s="8" t="s">
        <v>245</v>
      </c>
    </row>
    <row r="1162" spans="1:7" ht="15" customHeight="1">
      <c r="A1162" s="10" t="s">
        <v>1030</v>
      </c>
      <c r="B1162" s="11" t="s">
        <v>1031</v>
      </c>
      <c r="C1162" s="10" t="s">
        <v>351</v>
      </c>
      <c r="D1162" s="10" t="s">
        <v>254</v>
      </c>
      <c r="E1162" s="12">
        <v>6</v>
      </c>
      <c r="F1162" s="13">
        <v>63.63</v>
      </c>
      <c r="G1162" s="13">
        <v>381.78</v>
      </c>
    </row>
    <row r="1163" spans="1:7" ht="15" customHeight="1">
      <c r="A1163" s="10" t="s">
        <v>1032</v>
      </c>
      <c r="B1163" s="11" t="s">
        <v>1033</v>
      </c>
      <c r="C1163" s="10" t="s">
        <v>351</v>
      </c>
      <c r="D1163" s="10" t="s">
        <v>254</v>
      </c>
      <c r="E1163" s="12">
        <v>6</v>
      </c>
      <c r="F1163" s="13">
        <v>2.1800000000000002</v>
      </c>
      <c r="G1163" s="13">
        <v>13.08</v>
      </c>
    </row>
    <row r="1164" spans="1:7" ht="15" customHeight="1">
      <c r="A1164" s="10" t="s">
        <v>1034</v>
      </c>
      <c r="B1164" s="11" t="s">
        <v>1035</v>
      </c>
      <c r="C1164" s="10" t="s">
        <v>351</v>
      </c>
      <c r="D1164" s="10" t="s">
        <v>267</v>
      </c>
      <c r="E1164" s="12">
        <v>1</v>
      </c>
      <c r="F1164" s="13">
        <v>373.91</v>
      </c>
      <c r="G1164" s="13">
        <v>373.91</v>
      </c>
    </row>
    <row r="1165" spans="1:7" ht="15" customHeight="1">
      <c r="A1165" s="7"/>
      <c r="B1165" s="7"/>
      <c r="C1165" s="7"/>
      <c r="D1165" s="7"/>
      <c r="E1165" s="109" t="s">
        <v>268</v>
      </c>
      <c r="F1165" s="110"/>
      <c r="G1165" s="14">
        <v>768.77</v>
      </c>
    </row>
    <row r="1166" spans="1:7" ht="15" customHeight="1">
      <c r="A1166" s="7"/>
      <c r="B1166" s="7"/>
      <c r="C1166" s="7"/>
      <c r="D1166" s="7"/>
      <c r="E1166" s="111" t="s">
        <v>269</v>
      </c>
      <c r="F1166" s="112"/>
      <c r="G1166" s="3">
        <v>768.77</v>
      </c>
    </row>
    <row r="1167" spans="1:7" ht="15" customHeight="1">
      <c r="A1167" s="7"/>
      <c r="B1167" s="7"/>
      <c r="C1167" s="7"/>
      <c r="D1167" s="7"/>
      <c r="E1167" s="111" t="s">
        <v>357</v>
      </c>
      <c r="F1167" s="112"/>
      <c r="G1167" s="3">
        <v>217.53</v>
      </c>
    </row>
    <row r="1168" spans="1:7" ht="15" customHeight="1">
      <c r="A1168" s="7"/>
      <c r="B1168" s="7"/>
      <c r="C1168" s="7"/>
      <c r="D1168" s="7"/>
      <c r="E1168" s="111" t="s">
        <v>271</v>
      </c>
      <c r="F1168" s="112"/>
      <c r="G1168" s="3">
        <v>986.3</v>
      </c>
    </row>
    <row r="1169" spans="1:7" ht="15" customHeight="1">
      <c r="A1169" s="7"/>
      <c r="B1169" s="7"/>
      <c r="C1169" s="7"/>
      <c r="D1169" s="7"/>
      <c r="E1169" s="111" t="s">
        <v>272</v>
      </c>
      <c r="F1169" s="112"/>
      <c r="G1169" s="3">
        <v>266.30099999999999</v>
      </c>
    </row>
    <row r="1170" spans="1:7" ht="15" customHeight="1">
      <c r="A1170" s="7"/>
      <c r="B1170" s="7"/>
      <c r="C1170" s="7"/>
      <c r="D1170" s="7"/>
      <c r="E1170" s="111" t="s">
        <v>273</v>
      </c>
      <c r="F1170" s="112"/>
      <c r="G1170" s="3">
        <v>1252.5999999999999</v>
      </c>
    </row>
    <row r="1171" spans="1:7" ht="9.9499999999999993" customHeight="1">
      <c r="A1171" s="7"/>
      <c r="B1171" s="7"/>
      <c r="C1171" s="113" t="s">
        <v>238</v>
      </c>
      <c r="D1171" s="114"/>
      <c r="E1171" s="7"/>
      <c r="F1171" s="7"/>
      <c r="G1171" s="7"/>
    </row>
    <row r="1172" spans="1:7" ht="20.100000000000001" customHeight="1">
      <c r="A1172" s="115" t="s">
        <v>1036</v>
      </c>
      <c r="B1172" s="116"/>
      <c r="C1172" s="116"/>
      <c r="D1172" s="116"/>
      <c r="E1172" s="116"/>
      <c r="F1172" s="116"/>
      <c r="G1172" s="116"/>
    </row>
    <row r="1173" spans="1:7" ht="15" customHeight="1">
      <c r="A1173" s="107" t="s">
        <v>275</v>
      </c>
      <c r="B1173" s="108"/>
      <c r="C1173" s="8" t="s">
        <v>241</v>
      </c>
      <c r="D1173" s="8" t="s">
        <v>242</v>
      </c>
      <c r="E1173" s="8" t="s">
        <v>243</v>
      </c>
      <c r="F1173" s="8" t="s">
        <v>244</v>
      </c>
      <c r="G1173" s="8" t="s">
        <v>245</v>
      </c>
    </row>
    <row r="1174" spans="1:7" ht="15" customHeight="1">
      <c r="A1174" s="10" t="s">
        <v>1037</v>
      </c>
      <c r="B1174" s="11" t="s">
        <v>1038</v>
      </c>
      <c r="C1174" s="10" t="s">
        <v>351</v>
      </c>
      <c r="D1174" s="10" t="s">
        <v>262</v>
      </c>
      <c r="E1174" s="12">
        <v>0.94</v>
      </c>
      <c r="F1174" s="13">
        <v>9.1067</v>
      </c>
      <c r="G1174" s="13">
        <v>8.56</v>
      </c>
    </row>
    <row r="1175" spans="1:7" ht="15" customHeight="1">
      <c r="A1175" s="10" t="s">
        <v>1018</v>
      </c>
      <c r="B1175" s="11" t="s">
        <v>350</v>
      </c>
      <c r="C1175" s="10" t="s">
        <v>351</v>
      </c>
      <c r="D1175" s="10" t="s">
        <v>262</v>
      </c>
      <c r="E1175" s="12">
        <v>1.0900000000000001</v>
      </c>
      <c r="F1175" s="13">
        <v>7.2747999999999999</v>
      </c>
      <c r="G1175" s="13">
        <v>7.93</v>
      </c>
    </row>
    <row r="1176" spans="1:7" ht="15" customHeight="1">
      <c r="A1176" s="7"/>
      <c r="B1176" s="7"/>
      <c r="C1176" s="7"/>
      <c r="D1176" s="7"/>
      <c r="E1176" s="109" t="s">
        <v>279</v>
      </c>
      <c r="F1176" s="110"/>
      <c r="G1176" s="14">
        <v>16.489999999999998</v>
      </c>
    </row>
    <row r="1177" spans="1:7" ht="15" customHeight="1">
      <c r="A1177" s="107" t="s">
        <v>240</v>
      </c>
      <c r="B1177" s="108"/>
      <c r="C1177" s="8" t="s">
        <v>241</v>
      </c>
      <c r="D1177" s="8" t="s">
        <v>242</v>
      </c>
      <c r="E1177" s="8" t="s">
        <v>243</v>
      </c>
      <c r="F1177" s="8" t="s">
        <v>244</v>
      </c>
      <c r="G1177" s="8" t="s">
        <v>245</v>
      </c>
    </row>
    <row r="1178" spans="1:7" ht="15" customHeight="1">
      <c r="A1178" s="10" t="s">
        <v>1039</v>
      </c>
      <c r="B1178" s="11" t="s">
        <v>1040</v>
      </c>
      <c r="C1178" s="10" t="s">
        <v>351</v>
      </c>
      <c r="D1178" s="10" t="s">
        <v>1041</v>
      </c>
      <c r="E1178" s="12">
        <v>0.3</v>
      </c>
      <c r="F1178" s="13">
        <v>75.14</v>
      </c>
      <c r="G1178" s="13">
        <v>22.54</v>
      </c>
    </row>
    <row r="1179" spans="1:7" ht="15" customHeight="1">
      <c r="A1179" s="10" t="s">
        <v>1042</v>
      </c>
      <c r="B1179" s="11" t="s">
        <v>1043</v>
      </c>
      <c r="C1179" s="10" t="s">
        <v>351</v>
      </c>
      <c r="D1179" s="10" t="s">
        <v>257</v>
      </c>
      <c r="E1179" s="12">
        <v>0.03</v>
      </c>
      <c r="F1179" s="13">
        <v>9.9</v>
      </c>
      <c r="G1179" s="13">
        <v>0.3</v>
      </c>
    </row>
    <row r="1180" spans="1:7" ht="15" customHeight="1">
      <c r="A1180" s="10" t="s">
        <v>1044</v>
      </c>
      <c r="B1180" s="11" t="s">
        <v>1045</v>
      </c>
      <c r="C1180" s="10" t="s">
        <v>351</v>
      </c>
      <c r="D1180" s="10" t="s">
        <v>1041</v>
      </c>
      <c r="E1180" s="12">
        <v>0.1</v>
      </c>
      <c r="F1180" s="13">
        <v>80.739999999999995</v>
      </c>
      <c r="G1180" s="13">
        <v>8.07</v>
      </c>
    </row>
    <row r="1181" spans="1:7" ht="15" customHeight="1">
      <c r="A1181" s="10" t="s">
        <v>1046</v>
      </c>
      <c r="B1181" s="11" t="s">
        <v>1047</v>
      </c>
      <c r="C1181" s="10" t="s">
        <v>351</v>
      </c>
      <c r="D1181" s="10" t="s">
        <v>1041</v>
      </c>
      <c r="E1181" s="12">
        <v>0.1</v>
      </c>
      <c r="F1181" s="13">
        <v>135.27000000000001</v>
      </c>
      <c r="G1181" s="13">
        <v>13.53</v>
      </c>
    </row>
    <row r="1182" spans="1:7" ht="15" customHeight="1">
      <c r="A1182" s="10" t="s">
        <v>1048</v>
      </c>
      <c r="B1182" s="11" t="s">
        <v>1049</v>
      </c>
      <c r="C1182" s="10" t="s">
        <v>351</v>
      </c>
      <c r="D1182" s="10" t="s">
        <v>257</v>
      </c>
      <c r="E1182" s="12">
        <v>0.25</v>
      </c>
      <c r="F1182" s="13">
        <v>10.78</v>
      </c>
      <c r="G1182" s="13">
        <v>2.7</v>
      </c>
    </row>
    <row r="1183" spans="1:7" ht="15" customHeight="1">
      <c r="A1183" s="7"/>
      <c r="B1183" s="7"/>
      <c r="C1183" s="7"/>
      <c r="D1183" s="7"/>
      <c r="E1183" s="109" t="s">
        <v>258</v>
      </c>
      <c r="F1183" s="110"/>
      <c r="G1183" s="14">
        <v>47.14</v>
      </c>
    </row>
    <row r="1184" spans="1:7" ht="15" customHeight="1">
      <c r="A1184" s="7"/>
      <c r="B1184" s="7"/>
      <c r="C1184" s="7"/>
      <c r="D1184" s="7"/>
      <c r="E1184" s="111" t="s">
        <v>269</v>
      </c>
      <c r="F1184" s="112"/>
      <c r="G1184" s="3">
        <v>63.63</v>
      </c>
    </row>
    <row r="1185" spans="1:7" ht="15" customHeight="1">
      <c r="A1185" s="7"/>
      <c r="B1185" s="7"/>
      <c r="C1185" s="7"/>
      <c r="D1185" s="7"/>
      <c r="E1185" s="111" t="s">
        <v>357</v>
      </c>
      <c r="F1185" s="112"/>
      <c r="G1185" s="3">
        <v>14.75</v>
      </c>
    </row>
    <row r="1186" spans="1:7" ht="15" customHeight="1">
      <c r="A1186" s="7"/>
      <c r="B1186" s="7"/>
      <c r="C1186" s="7"/>
      <c r="D1186" s="7"/>
      <c r="E1186" s="111" t="s">
        <v>271</v>
      </c>
      <c r="F1186" s="112"/>
      <c r="G1186" s="3">
        <v>78.38</v>
      </c>
    </row>
    <row r="1187" spans="1:7" ht="15" customHeight="1">
      <c r="A1187" s="7"/>
      <c r="B1187" s="7"/>
      <c r="C1187" s="7"/>
      <c r="D1187" s="7"/>
      <c r="E1187" s="111" t="s">
        <v>272</v>
      </c>
      <c r="F1187" s="112"/>
      <c r="G1187" s="3">
        <v>21.162600000000001</v>
      </c>
    </row>
    <row r="1188" spans="1:7" ht="15" customHeight="1">
      <c r="A1188" s="7"/>
      <c r="B1188" s="7"/>
      <c r="C1188" s="7"/>
      <c r="D1188" s="7"/>
      <c r="E1188" s="111" t="s">
        <v>273</v>
      </c>
      <c r="F1188" s="112"/>
      <c r="G1188" s="3">
        <v>99.54</v>
      </c>
    </row>
    <row r="1189" spans="1:7" ht="9.9499999999999993" customHeight="1">
      <c r="A1189" s="7"/>
      <c r="B1189" s="7"/>
      <c r="C1189" s="113" t="s">
        <v>238</v>
      </c>
      <c r="D1189" s="114"/>
      <c r="E1189" s="7"/>
      <c r="F1189" s="7"/>
      <c r="G1189" s="7"/>
    </row>
    <row r="1190" spans="1:7" ht="20.100000000000001" customHeight="1">
      <c r="A1190" s="115" t="s">
        <v>1050</v>
      </c>
      <c r="B1190" s="116"/>
      <c r="C1190" s="116"/>
      <c r="D1190" s="116"/>
      <c r="E1190" s="116"/>
      <c r="F1190" s="116"/>
      <c r="G1190" s="116"/>
    </row>
    <row r="1191" spans="1:7" ht="15" customHeight="1">
      <c r="A1191" s="107" t="s">
        <v>275</v>
      </c>
      <c r="B1191" s="108"/>
      <c r="C1191" s="8" t="s">
        <v>241</v>
      </c>
      <c r="D1191" s="8" t="s">
        <v>242</v>
      </c>
      <c r="E1191" s="8" t="s">
        <v>243</v>
      </c>
      <c r="F1191" s="8" t="s">
        <v>244</v>
      </c>
      <c r="G1191" s="8" t="s">
        <v>245</v>
      </c>
    </row>
    <row r="1192" spans="1:7" ht="15" customHeight="1">
      <c r="A1192" s="10" t="s">
        <v>1018</v>
      </c>
      <c r="B1192" s="11" t="s">
        <v>350</v>
      </c>
      <c r="C1192" s="10" t="s">
        <v>351</v>
      </c>
      <c r="D1192" s="10" t="s">
        <v>262</v>
      </c>
      <c r="E1192" s="12">
        <v>0.3</v>
      </c>
      <c r="F1192" s="13">
        <v>7.2747999999999999</v>
      </c>
      <c r="G1192" s="13">
        <v>2.1800000000000002</v>
      </c>
    </row>
    <row r="1193" spans="1:7" ht="15" customHeight="1">
      <c r="A1193" s="7"/>
      <c r="B1193" s="7"/>
      <c r="C1193" s="7"/>
      <c r="D1193" s="7"/>
      <c r="E1193" s="109" t="s">
        <v>279</v>
      </c>
      <c r="F1193" s="110"/>
      <c r="G1193" s="14">
        <v>2.1800000000000002</v>
      </c>
    </row>
    <row r="1194" spans="1:7" ht="15" customHeight="1">
      <c r="A1194" s="7"/>
      <c r="B1194" s="7"/>
      <c r="C1194" s="7"/>
      <c r="D1194" s="7"/>
      <c r="E1194" s="111" t="s">
        <v>269</v>
      </c>
      <c r="F1194" s="112"/>
      <c r="G1194" s="3">
        <v>2.1800000000000002</v>
      </c>
    </row>
    <row r="1195" spans="1:7" ht="15" customHeight="1">
      <c r="A1195" s="7"/>
      <c r="B1195" s="7"/>
      <c r="C1195" s="7"/>
      <c r="D1195" s="7"/>
      <c r="E1195" s="111" t="s">
        <v>357</v>
      </c>
      <c r="F1195" s="112"/>
      <c r="G1195" s="3">
        <v>1.95</v>
      </c>
    </row>
    <row r="1196" spans="1:7" ht="15" customHeight="1">
      <c r="A1196" s="7"/>
      <c r="B1196" s="7"/>
      <c r="C1196" s="7"/>
      <c r="D1196" s="7"/>
      <c r="E1196" s="111" t="s">
        <v>271</v>
      </c>
      <c r="F1196" s="112"/>
      <c r="G1196" s="3">
        <v>4.13</v>
      </c>
    </row>
    <row r="1197" spans="1:7" ht="15" customHeight="1">
      <c r="A1197" s="7"/>
      <c r="B1197" s="7"/>
      <c r="C1197" s="7"/>
      <c r="D1197" s="7"/>
      <c r="E1197" s="111" t="s">
        <v>272</v>
      </c>
      <c r="F1197" s="112"/>
      <c r="G1197" s="3">
        <v>1.1151</v>
      </c>
    </row>
    <row r="1198" spans="1:7" ht="15" customHeight="1">
      <c r="A1198" s="7"/>
      <c r="B1198" s="7"/>
      <c r="C1198" s="7"/>
      <c r="D1198" s="7"/>
      <c r="E1198" s="111" t="s">
        <v>273</v>
      </c>
      <c r="F1198" s="112"/>
      <c r="G1198" s="3">
        <v>5.25</v>
      </c>
    </row>
    <row r="1199" spans="1:7" ht="9.9499999999999993" customHeight="1">
      <c r="A1199" s="7"/>
      <c r="B1199" s="7"/>
      <c r="C1199" s="113" t="s">
        <v>238</v>
      </c>
      <c r="D1199" s="114"/>
      <c r="E1199" s="7"/>
      <c r="F1199" s="7"/>
      <c r="G1199" s="7"/>
    </row>
    <row r="1200" spans="1:7" ht="20.100000000000001" customHeight="1">
      <c r="A1200" s="115" t="s">
        <v>1051</v>
      </c>
      <c r="B1200" s="116"/>
      <c r="C1200" s="116"/>
      <c r="D1200" s="116"/>
      <c r="E1200" s="116"/>
      <c r="F1200" s="116"/>
      <c r="G1200" s="116"/>
    </row>
    <row r="1201" spans="1:7" ht="15" customHeight="1">
      <c r="A1201" s="107" t="s">
        <v>275</v>
      </c>
      <c r="B1201" s="108"/>
      <c r="C1201" s="8" t="s">
        <v>241</v>
      </c>
      <c r="D1201" s="8" t="s">
        <v>242</v>
      </c>
      <c r="E1201" s="8" t="s">
        <v>243</v>
      </c>
      <c r="F1201" s="8" t="s">
        <v>244</v>
      </c>
      <c r="G1201" s="8" t="s">
        <v>245</v>
      </c>
    </row>
    <row r="1202" spans="1:7" ht="15" customHeight="1">
      <c r="A1202" s="10" t="s">
        <v>1018</v>
      </c>
      <c r="B1202" s="11" t="s">
        <v>350</v>
      </c>
      <c r="C1202" s="10" t="s">
        <v>351</v>
      </c>
      <c r="D1202" s="10" t="s">
        <v>262</v>
      </c>
      <c r="E1202" s="12">
        <v>13</v>
      </c>
      <c r="F1202" s="13">
        <v>7.2747999999999999</v>
      </c>
      <c r="G1202" s="13">
        <v>94.57</v>
      </c>
    </row>
    <row r="1203" spans="1:7" ht="15" customHeight="1">
      <c r="A1203" s="10" t="s">
        <v>1020</v>
      </c>
      <c r="B1203" s="11" t="s">
        <v>1021</v>
      </c>
      <c r="C1203" s="10" t="s">
        <v>351</v>
      </c>
      <c r="D1203" s="10" t="s">
        <v>262</v>
      </c>
      <c r="E1203" s="12">
        <v>4</v>
      </c>
      <c r="F1203" s="13">
        <v>9.1594999999999995</v>
      </c>
      <c r="G1203" s="13">
        <v>36.64</v>
      </c>
    </row>
    <row r="1204" spans="1:7" ht="15" customHeight="1">
      <c r="A1204" s="7"/>
      <c r="B1204" s="7"/>
      <c r="C1204" s="7"/>
      <c r="D1204" s="7"/>
      <c r="E1204" s="109" t="s">
        <v>279</v>
      </c>
      <c r="F1204" s="110"/>
      <c r="G1204" s="14">
        <v>131.21</v>
      </c>
    </row>
    <row r="1205" spans="1:7" ht="15" customHeight="1">
      <c r="A1205" s="107" t="s">
        <v>240</v>
      </c>
      <c r="B1205" s="108"/>
      <c r="C1205" s="8" t="s">
        <v>241</v>
      </c>
      <c r="D1205" s="8" t="s">
        <v>242</v>
      </c>
      <c r="E1205" s="8" t="s">
        <v>243</v>
      </c>
      <c r="F1205" s="8" t="s">
        <v>244</v>
      </c>
      <c r="G1205" s="8" t="s">
        <v>245</v>
      </c>
    </row>
    <row r="1206" spans="1:7" ht="15" customHeight="1">
      <c r="A1206" s="10" t="s">
        <v>1027</v>
      </c>
      <c r="B1206" s="11" t="s">
        <v>1028</v>
      </c>
      <c r="C1206" s="10" t="s">
        <v>351</v>
      </c>
      <c r="D1206" s="10" t="s">
        <v>267</v>
      </c>
      <c r="E1206" s="12">
        <v>0.7</v>
      </c>
      <c r="F1206" s="13">
        <v>48</v>
      </c>
      <c r="G1206" s="13">
        <v>33.6</v>
      </c>
    </row>
    <row r="1207" spans="1:7" ht="15" customHeight="1">
      <c r="A1207" s="10" t="s">
        <v>1022</v>
      </c>
      <c r="B1207" s="11" t="s">
        <v>1023</v>
      </c>
      <c r="C1207" s="10" t="s">
        <v>351</v>
      </c>
      <c r="D1207" s="10" t="s">
        <v>1024</v>
      </c>
      <c r="E1207" s="12">
        <v>3</v>
      </c>
      <c r="F1207" s="13">
        <v>29.7</v>
      </c>
      <c r="G1207" s="13">
        <v>89.1</v>
      </c>
    </row>
    <row r="1208" spans="1:7" ht="15" customHeight="1">
      <c r="A1208" s="10" t="s">
        <v>1025</v>
      </c>
      <c r="B1208" s="11" t="s">
        <v>1026</v>
      </c>
      <c r="C1208" s="10" t="s">
        <v>351</v>
      </c>
      <c r="D1208" s="10" t="s">
        <v>267</v>
      </c>
      <c r="E1208" s="12">
        <v>1</v>
      </c>
      <c r="F1208" s="13">
        <v>120</v>
      </c>
      <c r="G1208" s="13">
        <v>120</v>
      </c>
    </row>
    <row r="1209" spans="1:7" ht="15" customHeight="1">
      <c r="A1209" s="7"/>
      <c r="B1209" s="7"/>
      <c r="C1209" s="7"/>
      <c r="D1209" s="7"/>
      <c r="E1209" s="109" t="s">
        <v>258</v>
      </c>
      <c r="F1209" s="110"/>
      <c r="G1209" s="14">
        <v>242.7</v>
      </c>
    </row>
    <row r="1210" spans="1:7" ht="15" customHeight="1">
      <c r="A1210" s="7"/>
      <c r="B1210" s="7"/>
      <c r="C1210" s="7"/>
      <c r="D1210" s="7"/>
      <c r="E1210" s="111" t="s">
        <v>269</v>
      </c>
      <c r="F1210" s="112"/>
      <c r="G1210" s="3">
        <v>373.91</v>
      </c>
    </row>
    <row r="1211" spans="1:7" ht="15" customHeight="1">
      <c r="A1211" s="7"/>
      <c r="B1211" s="7"/>
      <c r="C1211" s="7"/>
      <c r="D1211" s="7"/>
      <c r="E1211" s="111" t="s">
        <v>357</v>
      </c>
      <c r="F1211" s="112"/>
      <c r="G1211" s="3">
        <v>117.33</v>
      </c>
    </row>
    <row r="1212" spans="1:7" ht="15" customHeight="1">
      <c r="A1212" s="7"/>
      <c r="B1212" s="7"/>
      <c r="C1212" s="7"/>
      <c r="D1212" s="7"/>
      <c r="E1212" s="111" t="s">
        <v>271</v>
      </c>
      <c r="F1212" s="112"/>
      <c r="G1212" s="3">
        <v>491.24</v>
      </c>
    </row>
    <row r="1213" spans="1:7" ht="15" customHeight="1">
      <c r="A1213" s="7"/>
      <c r="B1213" s="7"/>
      <c r="C1213" s="7"/>
      <c r="D1213" s="7"/>
      <c r="E1213" s="111" t="s">
        <v>272</v>
      </c>
      <c r="F1213" s="112"/>
      <c r="G1213" s="3">
        <v>132.63480000000001</v>
      </c>
    </row>
    <row r="1214" spans="1:7" ht="15" customHeight="1">
      <c r="A1214" s="7"/>
      <c r="B1214" s="7"/>
      <c r="C1214" s="7"/>
      <c r="D1214" s="7"/>
      <c r="E1214" s="111" t="s">
        <v>273</v>
      </c>
      <c r="F1214" s="112"/>
      <c r="G1214" s="3">
        <v>623.87</v>
      </c>
    </row>
    <row r="1215" spans="1:7" ht="9.9499999999999993" customHeight="1">
      <c r="A1215" s="7"/>
      <c r="B1215" s="7"/>
      <c r="C1215" s="113" t="s">
        <v>238</v>
      </c>
      <c r="D1215" s="114"/>
      <c r="E1215" s="7"/>
      <c r="F1215" s="7"/>
      <c r="G1215" s="7"/>
    </row>
    <row r="1216" spans="1:7" ht="20.100000000000001" customHeight="1">
      <c r="A1216" s="115" t="s">
        <v>1052</v>
      </c>
      <c r="B1216" s="116"/>
      <c r="C1216" s="116"/>
      <c r="D1216" s="116"/>
      <c r="E1216" s="116"/>
      <c r="F1216" s="116"/>
      <c r="G1216" s="116"/>
    </row>
    <row r="1217" spans="1:7" ht="15" customHeight="1">
      <c r="A1217" s="107" t="s">
        <v>259</v>
      </c>
      <c r="B1217" s="108"/>
      <c r="C1217" s="8" t="s">
        <v>241</v>
      </c>
      <c r="D1217" s="8" t="s">
        <v>242</v>
      </c>
      <c r="E1217" s="8" t="s">
        <v>243</v>
      </c>
      <c r="F1217" s="8" t="s">
        <v>244</v>
      </c>
      <c r="G1217" s="8" t="s">
        <v>245</v>
      </c>
    </row>
    <row r="1218" spans="1:7" ht="15" customHeight="1">
      <c r="A1218" s="10" t="s">
        <v>1030</v>
      </c>
      <c r="B1218" s="11" t="s">
        <v>1031</v>
      </c>
      <c r="C1218" s="10" t="s">
        <v>351</v>
      </c>
      <c r="D1218" s="10" t="s">
        <v>254</v>
      </c>
      <c r="E1218" s="12">
        <v>12</v>
      </c>
      <c r="F1218" s="13">
        <v>63.63</v>
      </c>
      <c r="G1218" s="13">
        <v>763.56</v>
      </c>
    </row>
    <row r="1219" spans="1:7" ht="15" customHeight="1">
      <c r="A1219" s="10" t="s">
        <v>1032</v>
      </c>
      <c r="B1219" s="11" t="s">
        <v>1033</v>
      </c>
      <c r="C1219" s="10" t="s">
        <v>351</v>
      </c>
      <c r="D1219" s="10" t="s">
        <v>254</v>
      </c>
      <c r="E1219" s="12">
        <v>12</v>
      </c>
      <c r="F1219" s="13">
        <v>2.1800000000000002</v>
      </c>
      <c r="G1219" s="13">
        <v>26.16</v>
      </c>
    </row>
    <row r="1220" spans="1:7" ht="15" customHeight="1">
      <c r="A1220" s="10" t="s">
        <v>1053</v>
      </c>
      <c r="B1220" s="11" t="s">
        <v>1054</v>
      </c>
      <c r="C1220" s="10" t="s">
        <v>351</v>
      </c>
      <c r="D1220" s="10" t="s">
        <v>257</v>
      </c>
      <c r="E1220" s="12">
        <v>80</v>
      </c>
      <c r="F1220" s="13">
        <v>6.57</v>
      </c>
      <c r="G1220" s="13">
        <v>525.6</v>
      </c>
    </row>
    <row r="1221" spans="1:7" ht="15" customHeight="1">
      <c r="A1221" s="10" t="s">
        <v>1055</v>
      </c>
      <c r="B1221" s="11" t="s">
        <v>1056</v>
      </c>
      <c r="C1221" s="10" t="s">
        <v>351</v>
      </c>
      <c r="D1221" s="10" t="s">
        <v>267</v>
      </c>
      <c r="E1221" s="12">
        <v>1</v>
      </c>
      <c r="F1221" s="13">
        <v>447.18</v>
      </c>
      <c r="G1221" s="13">
        <v>447.18</v>
      </c>
    </row>
    <row r="1222" spans="1:7" ht="15" customHeight="1">
      <c r="A1222" s="7"/>
      <c r="B1222" s="7"/>
      <c r="C1222" s="7"/>
      <c r="D1222" s="7"/>
      <c r="E1222" s="109" t="s">
        <v>268</v>
      </c>
      <c r="F1222" s="110"/>
      <c r="G1222" s="14">
        <v>1762.5</v>
      </c>
    </row>
    <row r="1223" spans="1:7" ht="15" customHeight="1">
      <c r="A1223" s="7"/>
      <c r="B1223" s="7"/>
      <c r="C1223" s="7"/>
      <c r="D1223" s="7"/>
      <c r="E1223" s="111" t="s">
        <v>269</v>
      </c>
      <c r="F1223" s="112"/>
      <c r="G1223" s="3">
        <v>1762.5</v>
      </c>
    </row>
    <row r="1224" spans="1:7" ht="15" customHeight="1">
      <c r="A1224" s="7"/>
      <c r="B1224" s="7"/>
      <c r="C1224" s="7"/>
      <c r="D1224" s="7"/>
      <c r="E1224" s="111" t="s">
        <v>357</v>
      </c>
      <c r="F1224" s="112"/>
      <c r="G1224" s="3">
        <v>421</v>
      </c>
    </row>
    <row r="1225" spans="1:7" ht="15" customHeight="1">
      <c r="A1225" s="7"/>
      <c r="B1225" s="7"/>
      <c r="C1225" s="7"/>
      <c r="D1225" s="7"/>
      <c r="E1225" s="111" t="s">
        <v>271</v>
      </c>
      <c r="F1225" s="112"/>
      <c r="G1225" s="3">
        <v>2183.5</v>
      </c>
    </row>
    <row r="1226" spans="1:7" ht="15" customHeight="1">
      <c r="A1226" s="7"/>
      <c r="B1226" s="7"/>
      <c r="C1226" s="7"/>
      <c r="D1226" s="7"/>
      <c r="E1226" s="111" t="s">
        <v>272</v>
      </c>
      <c r="F1226" s="112"/>
      <c r="G1226" s="3">
        <v>589.54499999999996</v>
      </c>
    </row>
    <row r="1227" spans="1:7" ht="15" customHeight="1">
      <c r="A1227" s="7"/>
      <c r="B1227" s="7"/>
      <c r="C1227" s="7"/>
      <c r="D1227" s="7"/>
      <c r="E1227" s="111" t="s">
        <v>273</v>
      </c>
      <c r="F1227" s="112"/>
      <c r="G1227" s="3">
        <v>2773.05</v>
      </c>
    </row>
    <row r="1228" spans="1:7" ht="9.9499999999999993" customHeight="1">
      <c r="A1228" s="7"/>
      <c r="B1228" s="7"/>
      <c r="C1228" s="113" t="s">
        <v>238</v>
      </c>
      <c r="D1228" s="114"/>
      <c r="E1228" s="7"/>
      <c r="F1228" s="7"/>
      <c r="G1228" s="7"/>
    </row>
    <row r="1229" spans="1:7" ht="20.100000000000001" customHeight="1">
      <c r="A1229" s="115" t="s">
        <v>1057</v>
      </c>
      <c r="B1229" s="116"/>
      <c r="C1229" s="116"/>
      <c r="D1229" s="116"/>
      <c r="E1229" s="116"/>
      <c r="F1229" s="116"/>
      <c r="G1229" s="116"/>
    </row>
    <row r="1230" spans="1:7" ht="15" customHeight="1">
      <c r="A1230" s="107" t="s">
        <v>275</v>
      </c>
      <c r="B1230" s="108"/>
      <c r="C1230" s="8" t="s">
        <v>241</v>
      </c>
      <c r="D1230" s="8" t="s">
        <v>242</v>
      </c>
      <c r="E1230" s="8" t="s">
        <v>243</v>
      </c>
      <c r="F1230" s="8" t="s">
        <v>244</v>
      </c>
      <c r="G1230" s="8" t="s">
        <v>245</v>
      </c>
    </row>
    <row r="1231" spans="1:7" ht="15" customHeight="1">
      <c r="A1231" s="10" t="s">
        <v>1018</v>
      </c>
      <c r="B1231" s="11" t="s">
        <v>350</v>
      </c>
      <c r="C1231" s="10" t="s">
        <v>351</v>
      </c>
      <c r="D1231" s="10" t="s">
        <v>262</v>
      </c>
      <c r="E1231" s="12">
        <v>0.1</v>
      </c>
      <c r="F1231" s="13">
        <v>7.2747999999999999</v>
      </c>
      <c r="G1231" s="13">
        <v>0.73</v>
      </c>
    </row>
    <row r="1232" spans="1:7" ht="15" customHeight="1">
      <c r="A1232" s="10" t="s">
        <v>1058</v>
      </c>
      <c r="B1232" s="11" t="s">
        <v>1059</v>
      </c>
      <c r="C1232" s="10" t="s">
        <v>351</v>
      </c>
      <c r="D1232" s="10" t="s">
        <v>262</v>
      </c>
      <c r="E1232" s="12">
        <v>0.1</v>
      </c>
      <c r="F1232" s="13">
        <v>9.1067</v>
      </c>
      <c r="G1232" s="13">
        <v>0.91</v>
      </c>
    </row>
    <row r="1233" spans="1:7" ht="15" customHeight="1">
      <c r="A1233" s="7"/>
      <c r="B1233" s="7"/>
      <c r="C1233" s="7"/>
      <c r="D1233" s="7"/>
      <c r="E1233" s="109" t="s">
        <v>279</v>
      </c>
      <c r="F1233" s="110"/>
      <c r="G1233" s="14">
        <v>1.64</v>
      </c>
    </row>
    <row r="1234" spans="1:7" ht="15" customHeight="1">
      <c r="A1234" s="107" t="s">
        <v>240</v>
      </c>
      <c r="B1234" s="108"/>
      <c r="C1234" s="8" t="s">
        <v>241</v>
      </c>
      <c r="D1234" s="8" t="s">
        <v>242</v>
      </c>
      <c r="E1234" s="8" t="s">
        <v>243</v>
      </c>
      <c r="F1234" s="8" t="s">
        <v>244</v>
      </c>
      <c r="G1234" s="8" t="s">
        <v>245</v>
      </c>
    </row>
    <row r="1235" spans="1:7" ht="15" customHeight="1">
      <c r="A1235" s="10" t="s">
        <v>1060</v>
      </c>
      <c r="B1235" s="11" t="s">
        <v>1061</v>
      </c>
      <c r="C1235" s="10" t="s">
        <v>351</v>
      </c>
      <c r="D1235" s="10" t="s">
        <v>257</v>
      </c>
      <c r="E1235" s="12">
        <v>1.05</v>
      </c>
      <c r="F1235" s="13">
        <v>4.41</v>
      </c>
      <c r="G1235" s="13">
        <v>4.63</v>
      </c>
    </row>
    <row r="1236" spans="1:7" ht="15" customHeight="1">
      <c r="A1236" s="10" t="s">
        <v>1042</v>
      </c>
      <c r="B1236" s="11" t="s">
        <v>1043</v>
      </c>
      <c r="C1236" s="10" t="s">
        <v>351</v>
      </c>
      <c r="D1236" s="10" t="s">
        <v>257</v>
      </c>
      <c r="E1236" s="12">
        <v>0.03</v>
      </c>
      <c r="F1236" s="13">
        <v>9.9</v>
      </c>
      <c r="G1236" s="13">
        <v>0.3</v>
      </c>
    </row>
    <row r="1237" spans="1:7" ht="15" customHeight="1">
      <c r="A1237" s="7"/>
      <c r="B1237" s="7"/>
      <c r="C1237" s="7"/>
      <c r="D1237" s="7"/>
      <c r="E1237" s="109" t="s">
        <v>258</v>
      </c>
      <c r="F1237" s="110"/>
      <c r="G1237" s="14">
        <v>4.93</v>
      </c>
    </row>
    <row r="1238" spans="1:7" ht="15" customHeight="1">
      <c r="A1238" s="7"/>
      <c r="B1238" s="7"/>
      <c r="C1238" s="7"/>
      <c r="D1238" s="7"/>
      <c r="E1238" s="111" t="s">
        <v>269</v>
      </c>
      <c r="F1238" s="112"/>
      <c r="G1238" s="3">
        <v>6.57</v>
      </c>
    </row>
    <row r="1239" spans="1:7" ht="15" customHeight="1">
      <c r="A1239" s="7"/>
      <c r="B1239" s="7"/>
      <c r="C1239" s="7"/>
      <c r="D1239" s="7"/>
      <c r="E1239" s="111" t="s">
        <v>357</v>
      </c>
      <c r="F1239" s="112"/>
      <c r="G1239" s="3">
        <v>1.47</v>
      </c>
    </row>
    <row r="1240" spans="1:7" ht="15" customHeight="1">
      <c r="A1240" s="7"/>
      <c r="B1240" s="7"/>
      <c r="C1240" s="7"/>
      <c r="D1240" s="7"/>
      <c r="E1240" s="111" t="s">
        <v>271</v>
      </c>
      <c r="F1240" s="112"/>
      <c r="G1240" s="3">
        <v>8.0399999999999991</v>
      </c>
    </row>
    <row r="1241" spans="1:7" ht="15" customHeight="1">
      <c r="A1241" s="7"/>
      <c r="B1241" s="7"/>
      <c r="C1241" s="7"/>
      <c r="D1241" s="7"/>
      <c r="E1241" s="111" t="s">
        <v>272</v>
      </c>
      <c r="F1241" s="112"/>
      <c r="G1241" s="3">
        <v>2.1707999999999998</v>
      </c>
    </row>
    <row r="1242" spans="1:7" ht="15" customHeight="1">
      <c r="A1242" s="7"/>
      <c r="B1242" s="7"/>
      <c r="C1242" s="7"/>
      <c r="D1242" s="7"/>
      <c r="E1242" s="111" t="s">
        <v>273</v>
      </c>
      <c r="F1242" s="112"/>
      <c r="G1242" s="3">
        <v>10.210000000000001</v>
      </c>
    </row>
    <row r="1243" spans="1:7" ht="9.9499999999999993" customHeight="1">
      <c r="A1243" s="7"/>
      <c r="B1243" s="7"/>
      <c r="C1243" s="113" t="s">
        <v>238</v>
      </c>
      <c r="D1243" s="114"/>
      <c r="E1243" s="7"/>
      <c r="F1243" s="7"/>
      <c r="G1243" s="7"/>
    </row>
    <row r="1244" spans="1:7" ht="20.100000000000001" customHeight="1">
      <c r="A1244" s="115" t="s">
        <v>1062</v>
      </c>
      <c r="B1244" s="116"/>
      <c r="C1244" s="116"/>
      <c r="D1244" s="116"/>
      <c r="E1244" s="116"/>
      <c r="F1244" s="116"/>
      <c r="G1244" s="116"/>
    </row>
    <row r="1245" spans="1:7" ht="15" customHeight="1">
      <c r="A1245" s="107" t="s">
        <v>319</v>
      </c>
      <c r="B1245" s="108"/>
      <c r="C1245" s="8" t="s">
        <v>241</v>
      </c>
      <c r="D1245" s="8" t="s">
        <v>242</v>
      </c>
      <c r="E1245" s="8" t="s">
        <v>243</v>
      </c>
      <c r="F1245" s="8" t="s">
        <v>244</v>
      </c>
      <c r="G1245" s="8" t="s">
        <v>245</v>
      </c>
    </row>
    <row r="1246" spans="1:7" ht="15" customHeight="1">
      <c r="A1246" s="10" t="s">
        <v>1063</v>
      </c>
      <c r="B1246" s="11" t="s">
        <v>1064</v>
      </c>
      <c r="C1246" s="10" t="s">
        <v>351</v>
      </c>
      <c r="D1246" s="10" t="s">
        <v>262</v>
      </c>
      <c r="E1246" s="12">
        <v>0.72</v>
      </c>
      <c r="F1246" s="13">
        <v>5.14</v>
      </c>
      <c r="G1246" s="13">
        <v>3.7</v>
      </c>
    </row>
    <row r="1247" spans="1:7" ht="15" customHeight="1">
      <c r="A1247" s="7"/>
      <c r="B1247" s="7"/>
      <c r="C1247" s="7"/>
      <c r="D1247" s="7"/>
      <c r="E1247" s="109" t="s">
        <v>325</v>
      </c>
      <c r="F1247" s="110"/>
      <c r="G1247" s="14">
        <v>3.7</v>
      </c>
    </row>
    <row r="1248" spans="1:7" ht="15" customHeight="1">
      <c r="A1248" s="107" t="s">
        <v>275</v>
      </c>
      <c r="B1248" s="108"/>
      <c r="C1248" s="8" t="s">
        <v>241</v>
      </c>
      <c r="D1248" s="8" t="s">
        <v>242</v>
      </c>
      <c r="E1248" s="8" t="s">
        <v>243</v>
      </c>
      <c r="F1248" s="8" t="s">
        <v>244</v>
      </c>
      <c r="G1248" s="8" t="s">
        <v>245</v>
      </c>
    </row>
    <row r="1249" spans="1:7" ht="15" customHeight="1">
      <c r="A1249" s="10" t="s">
        <v>1020</v>
      </c>
      <c r="B1249" s="11" t="s">
        <v>1021</v>
      </c>
      <c r="C1249" s="10" t="s">
        <v>351</v>
      </c>
      <c r="D1249" s="10" t="s">
        <v>262</v>
      </c>
      <c r="E1249" s="12">
        <v>5</v>
      </c>
      <c r="F1249" s="13">
        <v>9.1594999999999995</v>
      </c>
      <c r="G1249" s="13">
        <v>45.8</v>
      </c>
    </row>
    <row r="1250" spans="1:7" ht="20.100000000000001" customHeight="1">
      <c r="A1250" s="10" t="s">
        <v>1065</v>
      </c>
      <c r="B1250" s="11" t="s">
        <v>1066</v>
      </c>
      <c r="C1250" s="10" t="s">
        <v>351</v>
      </c>
      <c r="D1250" s="10" t="s">
        <v>262</v>
      </c>
      <c r="E1250" s="12">
        <v>1.5</v>
      </c>
      <c r="F1250" s="13">
        <v>7.4649000000000001</v>
      </c>
      <c r="G1250" s="13">
        <v>11.2</v>
      </c>
    </row>
    <row r="1251" spans="1:7" ht="15" customHeight="1">
      <c r="A1251" s="10" t="s">
        <v>1018</v>
      </c>
      <c r="B1251" s="11" t="s">
        <v>350</v>
      </c>
      <c r="C1251" s="10" t="s">
        <v>351</v>
      </c>
      <c r="D1251" s="10" t="s">
        <v>262</v>
      </c>
      <c r="E1251" s="12">
        <v>8</v>
      </c>
      <c r="F1251" s="13">
        <v>7.2747999999999999</v>
      </c>
      <c r="G1251" s="13">
        <v>58.2</v>
      </c>
    </row>
    <row r="1252" spans="1:7" ht="15" customHeight="1">
      <c r="A1252" s="7"/>
      <c r="B1252" s="7"/>
      <c r="C1252" s="7"/>
      <c r="D1252" s="7"/>
      <c r="E1252" s="109" t="s">
        <v>279</v>
      </c>
      <c r="F1252" s="110"/>
      <c r="G1252" s="14">
        <v>115.2</v>
      </c>
    </row>
    <row r="1253" spans="1:7" ht="15" customHeight="1">
      <c r="A1253" s="107" t="s">
        <v>240</v>
      </c>
      <c r="B1253" s="108"/>
      <c r="C1253" s="8" t="s">
        <v>241</v>
      </c>
      <c r="D1253" s="8" t="s">
        <v>242</v>
      </c>
      <c r="E1253" s="8" t="s">
        <v>243</v>
      </c>
      <c r="F1253" s="8" t="s">
        <v>244</v>
      </c>
      <c r="G1253" s="8" t="s">
        <v>245</v>
      </c>
    </row>
    <row r="1254" spans="1:7" ht="15" customHeight="1">
      <c r="A1254" s="10" t="s">
        <v>1022</v>
      </c>
      <c r="B1254" s="11" t="s">
        <v>1023</v>
      </c>
      <c r="C1254" s="10" t="s">
        <v>351</v>
      </c>
      <c r="D1254" s="10" t="s">
        <v>1024</v>
      </c>
      <c r="E1254" s="12">
        <v>6.4</v>
      </c>
      <c r="F1254" s="13">
        <v>29.7</v>
      </c>
      <c r="G1254" s="13">
        <v>190.08</v>
      </c>
    </row>
    <row r="1255" spans="1:7" ht="15" customHeight="1">
      <c r="A1255" s="10" t="s">
        <v>1067</v>
      </c>
      <c r="B1255" s="11" t="s">
        <v>1068</v>
      </c>
      <c r="C1255" s="10" t="s">
        <v>351</v>
      </c>
      <c r="D1255" s="10" t="s">
        <v>267</v>
      </c>
      <c r="E1255" s="12">
        <v>0.87</v>
      </c>
      <c r="F1255" s="13">
        <v>112.5</v>
      </c>
      <c r="G1255" s="13">
        <v>97.88</v>
      </c>
    </row>
    <row r="1256" spans="1:7" ht="15" customHeight="1">
      <c r="A1256" s="10" t="s">
        <v>1027</v>
      </c>
      <c r="B1256" s="11" t="s">
        <v>1028</v>
      </c>
      <c r="C1256" s="10" t="s">
        <v>351</v>
      </c>
      <c r="D1256" s="10" t="s">
        <v>267</v>
      </c>
      <c r="E1256" s="12">
        <v>0.84</v>
      </c>
      <c r="F1256" s="13">
        <v>48</v>
      </c>
      <c r="G1256" s="13">
        <v>40.32</v>
      </c>
    </row>
    <row r="1257" spans="1:7" ht="15" customHeight="1">
      <c r="A1257" s="7"/>
      <c r="B1257" s="7"/>
      <c r="C1257" s="7"/>
      <c r="D1257" s="7"/>
      <c r="E1257" s="109" t="s">
        <v>258</v>
      </c>
      <c r="F1257" s="110"/>
      <c r="G1257" s="14">
        <v>328.28</v>
      </c>
    </row>
    <row r="1258" spans="1:7" ht="15" customHeight="1">
      <c r="A1258" s="7"/>
      <c r="B1258" s="7"/>
      <c r="C1258" s="7"/>
      <c r="D1258" s="7"/>
      <c r="E1258" s="111" t="s">
        <v>269</v>
      </c>
      <c r="F1258" s="112"/>
      <c r="G1258" s="3">
        <v>447.18</v>
      </c>
    </row>
    <row r="1259" spans="1:7" ht="15" customHeight="1">
      <c r="A1259" s="7"/>
      <c r="B1259" s="7"/>
      <c r="C1259" s="7"/>
      <c r="D1259" s="7"/>
      <c r="E1259" s="111" t="s">
        <v>357</v>
      </c>
      <c r="F1259" s="112"/>
      <c r="G1259" s="3">
        <v>103</v>
      </c>
    </row>
    <row r="1260" spans="1:7" ht="15" customHeight="1">
      <c r="A1260" s="7"/>
      <c r="B1260" s="7"/>
      <c r="C1260" s="7"/>
      <c r="D1260" s="7"/>
      <c r="E1260" s="111" t="s">
        <v>271</v>
      </c>
      <c r="F1260" s="112"/>
      <c r="G1260" s="3">
        <v>550.17999999999995</v>
      </c>
    </row>
    <row r="1261" spans="1:7" ht="15" customHeight="1">
      <c r="A1261" s="7"/>
      <c r="B1261" s="7"/>
      <c r="C1261" s="7"/>
      <c r="D1261" s="7"/>
      <c r="E1261" s="111" t="s">
        <v>272</v>
      </c>
      <c r="F1261" s="112"/>
      <c r="G1261" s="3">
        <v>148.54859999999999</v>
      </c>
    </row>
    <row r="1262" spans="1:7" ht="15" customHeight="1">
      <c r="A1262" s="7"/>
      <c r="B1262" s="7"/>
      <c r="C1262" s="7"/>
      <c r="D1262" s="7"/>
      <c r="E1262" s="111" t="s">
        <v>273</v>
      </c>
      <c r="F1262" s="112"/>
      <c r="G1262" s="3">
        <v>698.73</v>
      </c>
    </row>
    <row r="1263" spans="1:7" ht="9.9499999999999993" customHeight="1">
      <c r="A1263" s="7"/>
      <c r="B1263" s="7"/>
      <c r="C1263" s="113" t="s">
        <v>238</v>
      </c>
      <c r="D1263" s="114"/>
      <c r="E1263" s="7"/>
      <c r="F1263" s="7"/>
      <c r="G1263" s="7"/>
    </row>
    <row r="1264" spans="1:7" ht="20.100000000000001" customHeight="1">
      <c r="A1264" s="115" t="s">
        <v>1069</v>
      </c>
      <c r="B1264" s="116"/>
      <c r="C1264" s="116"/>
      <c r="D1264" s="116"/>
      <c r="E1264" s="116"/>
      <c r="F1264" s="116"/>
      <c r="G1264" s="116"/>
    </row>
    <row r="1265" spans="1:7" ht="15" customHeight="1">
      <c r="A1265" s="107" t="s">
        <v>275</v>
      </c>
      <c r="B1265" s="108"/>
      <c r="C1265" s="8" t="s">
        <v>241</v>
      </c>
      <c r="D1265" s="8" t="s">
        <v>242</v>
      </c>
      <c r="E1265" s="8" t="s">
        <v>243</v>
      </c>
      <c r="F1265" s="8" t="s">
        <v>244</v>
      </c>
      <c r="G1265" s="8" t="s">
        <v>245</v>
      </c>
    </row>
    <row r="1266" spans="1:7" ht="15" customHeight="1">
      <c r="A1266" s="10" t="s">
        <v>1020</v>
      </c>
      <c r="B1266" s="11" t="s">
        <v>1021</v>
      </c>
      <c r="C1266" s="10" t="s">
        <v>351</v>
      </c>
      <c r="D1266" s="10" t="s">
        <v>262</v>
      </c>
      <c r="E1266" s="12">
        <v>1.2</v>
      </c>
      <c r="F1266" s="13">
        <v>9.1594999999999995</v>
      </c>
      <c r="G1266" s="13">
        <v>10.99</v>
      </c>
    </row>
    <row r="1267" spans="1:7" ht="15" customHeight="1">
      <c r="A1267" s="10" t="s">
        <v>1018</v>
      </c>
      <c r="B1267" s="11" t="s">
        <v>350</v>
      </c>
      <c r="C1267" s="10" t="s">
        <v>351</v>
      </c>
      <c r="D1267" s="10" t="s">
        <v>262</v>
      </c>
      <c r="E1267" s="12">
        <v>0.6</v>
      </c>
      <c r="F1267" s="13">
        <v>7.2747999999999999</v>
      </c>
      <c r="G1267" s="13">
        <v>4.3600000000000003</v>
      </c>
    </row>
    <row r="1268" spans="1:7" ht="15" customHeight="1">
      <c r="A1268" s="7"/>
      <c r="B1268" s="7"/>
      <c r="C1268" s="7"/>
      <c r="D1268" s="7"/>
      <c r="E1268" s="109" t="s">
        <v>279</v>
      </c>
      <c r="F1268" s="110"/>
      <c r="G1268" s="14">
        <v>15.35</v>
      </c>
    </row>
    <row r="1269" spans="1:7" ht="15" customHeight="1">
      <c r="A1269" s="107" t="s">
        <v>240</v>
      </c>
      <c r="B1269" s="108"/>
      <c r="C1269" s="8" t="s">
        <v>241</v>
      </c>
      <c r="D1269" s="8" t="s">
        <v>242</v>
      </c>
      <c r="E1269" s="8" t="s">
        <v>243</v>
      </c>
      <c r="F1269" s="8" t="s">
        <v>244</v>
      </c>
      <c r="G1269" s="8" t="s">
        <v>245</v>
      </c>
    </row>
    <row r="1270" spans="1:7" ht="15" customHeight="1">
      <c r="A1270" s="10" t="s">
        <v>1070</v>
      </c>
      <c r="B1270" s="11" t="s">
        <v>1071</v>
      </c>
      <c r="C1270" s="10" t="s">
        <v>351</v>
      </c>
      <c r="D1270" s="10" t="s">
        <v>356</v>
      </c>
      <c r="E1270" s="12">
        <v>50</v>
      </c>
      <c r="F1270" s="13">
        <v>0.5</v>
      </c>
      <c r="G1270" s="13">
        <v>25</v>
      </c>
    </row>
    <row r="1271" spans="1:7" ht="15" customHeight="1">
      <c r="A1271" s="7"/>
      <c r="B1271" s="7"/>
      <c r="C1271" s="7"/>
      <c r="D1271" s="7"/>
      <c r="E1271" s="109" t="s">
        <v>258</v>
      </c>
      <c r="F1271" s="110"/>
      <c r="G1271" s="14">
        <v>25</v>
      </c>
    </row>
    <row r="1272" spans="1:7" ht="15" customHeight="1">
      <c r="A1272" s="107" t="s">
        <v>259</v>
      </c>
      <c r="B1272" s="108"/>
      <c r="C1272" s="8" t="s">
        <v>241</v>
      </c>
      <c r="D1272" s="8" t="s">
        <v>242</v>
      </c>
      <c r="E1272" s="8" t="s">
        <v>243</v>
      </c>
      <c r="F1272" s="8" t="s">
        <v>244</v>
      </c>
      <c r="G1272" s="8" t="s">
        <v>245</v>
      </c>
    </row>
    <row r="1273" spans="1:7" ht="15" customHeight="1">
      <c r="A1273" s="10" t="s">
        <v>1072</v>
      </c>
      <c r="B1273" s="11" t="s">
        <v>1073</v>
      </c>
      <c r="C1273" s="10" t="s">
        <v>351</v>
      </c>
      <c r="D1273" s="10" t="s">
        <v>267</v>
      </c>
      <c r="E1273" s="12">
        <v>0.03</v>
      </c>
      <c r="F1273" s="13">
        <v>257.08999999999997</v>
      </c>
      <c r="G1273" s="13">
        <v>7.71</v>
      </c>
    </row>
    <row r="1274" spans="1:7" ht="15" customHeight="1">
      <c r="A1274" s="7"/>
      <c r="B1274" s="7"/>
      <c r="C1274" s="7"/>
      <c r="D1274" s="7"/>
      <c r="E1274" s="109" t="s">
        <v>268</v>
      </c>
      <c r="F1274" s="110"/>
      <c r="G1274" s="14">
        <v>7.71</v>
      </c>
    </row>
    <row r="1275" spans="1:7" ht="15" customHeight="1">
      <c r="A1275" s="7"/>
      <c r="B1275" s="7"/>
      <c r="C1275" s="7"/>
      <c r="D1275" s="7"/>
      <c r="E1275" s="111" t="s">
        <v>269</v>
      </c>
      <c r="F1275" s="112"/>
      <c r="G1275" s="3">
        <v>48.06</v>
      </c>
    </row>
    <row r="1276" spans="1:7" ht="15" customHeight="1">
      <c r="A1276" s="7"/>
      <c r="B1276" s="7"/>
      <c r="C1276" s="7"/>
      <c r="D1276" s="7"/>
      <c r="E1276" s="111" t="s">
        <v>357</v>
      </c>
      <c r="F1276" s="112"/>
      <c r="G1276" s="3">
        <v>15.3</v>
      </c>
    </row>
    <row r="1277" spans="1:7" ht="15" customHeight="1">
      <c r="A1277" s="7"/>
      <c r="B1277" s="7"/>
      <c r="C1277" s="7"/>
      <c r="D1277" s="7"/>
      <c r="E1277" s="111" t="s">
        <v>271</v>
      </c>
      <c r="F1277" s="112"/>
      <c r="G1277" s="3">
        <v>63.36</v>
      </c>
    </row>
    <row r="1278" spans="1:7" ht="15" customHeight="1">
      <c r="A1278" s="7"/>
      <c r="B1278" s="7"/>
      <c r="C1278" s="7"/>
      <c r="D1278" s="7"/>
      <c r="E1278" s="111" t="s">
        <v>272</v>
      </c>
      <c r="F1278" s="112"/>
      <c r="G1278" s="3">
        <v>17.107199999999999</v>
      </c>
    </row>
    <row r="1279" spans="1:7" ht="15" customHeight="1">
      <c r="A1279" s="7"/>
      <c r="B1279" s="7"/>
      <c r="C1279" s="7"/>
      <c r="D1279" s="7"/>
      <c r="E1279" s="111" t="s">
        <v>273</v>
      </c>
      <c r="F1279" s="112"/>
      <c r="G1279" s="3">
        <v>80.47</v>
      </c>
    </row>
    <row r="1280" spans="1:7" ht="9.9499999999999993" customHeight="1">
      <c r="A1280" s="7"/>
      <c r="B1280" s="7"/>
      <c r="C1280" s="113" t="s">
        <v>238</v>
      </c>
      <c r="D1280" s="114"/>
      <c r="E1280" s="7"/>
      <c r="F1280" s="7"/>
      <c r="G1280" s="7"/>
    </row>
    <row r="1281" spans="1:7" ht="20.100000000000001" customHeight="1">
      <c r="A1281" s="115" t="s">
        <v>1074</v>
      </c>
      <c r="B1281" s="116"/>
      <c r="C1281" s="116"/>
      <c r="D1281" s="116"/>
      <c r="E1281" s="116"/>
      <c r="F1281" s="116"/>
      <c r="G1281" s="116"/>
    </row>
    <row r="1282" spans="1:7" ht="15" customHeight="1">
      <c r="A1282" s="107" t="s">
        <v>275</v>
      </c>
      <c r="B1282" s="108"/>
      <c r="C1282" s="8" t="s">
        <v>241</v>
      </c>
      <c r="D1282" s="8" t="s">
        <v>242</v>
      </c>
      <c r="E1282" s="8" t="s">
        <v>243</v>
      </c>
      <c r="F1282" s="8" t="s">
        <v>244</v>
      </c>
      <c r="G1282" s="8" t="s">
        <v>245</v>
      </c>
    </row>
    <row r="1283" spans="1:7" ht="15" customHeight="1">
      <c r="A1283" s="10" t="s">
        <v>1018</v>
      </c>
      <c r="B1283" s="11" t="s">
        <v>350</v>
      </c>
      <c r="C1283" s="10" t="s">
        <v>351</v>
      </c>
      <c r="D1283" s="10" t="s">
        <v>262</v>
      </c>
      <c r="E1283" s="12">
        <v>8</v>
      </c>
      <c r="F1283" s="13">
        <v>7.2747999999999999</v>
      </c>
      <c r="G1283" s="13">
        <v>58.2</v>
      </c>
    </row>
    <row r="1284" spans="1:7" ht="15" customHeight="1">
      <c r="A1284" s="7"/>
      <c r="B1284" s="7"/>
      <c r="C1284" s="7"/>
      <c r="D1284" s="7"/>
      <c r="E1284" s="109" t="s">
        <v>279</v>
      </c>
      <c r="F1284" s="110"/>
      <c r="G1284" s="14">
        <v>58.2</v>
      </c>
    </row>
    <row r="1285" spans="1:7" ht="15" customHeight="1">
      <c r="A1285" s="107" t="s">
        <v>240</v>
      </c>
      <c r="B1285" s="108"/>
      <c r="C1285" s="8" t="s">
        <v>241</v>
      </c>
      <c r="D1285" s="8" t="s">
        <v>242</v>
      </c>
      <c r="E1285" s="8" t="s">
        <v>243</v>
      </c>
      <c r="F1285" s="8" t="s">
        <v>244</v>
      </c>
      <c r="G1285" s="8" t="s">
        <v>245</v>
      </c>
    </row>
    <row r="1286" spans="1:7" ht="15" customHeight="1">
      <c r="A1286" s="10" t="s">
        <v>1022</v>
      </c>
      <c r="B1286" s="11" t="s">
        <v>1023</v>
      </c>
      <c r="C1286" s="10" t="s">
        <v>351</v>
      </c>
      <c r="D1286" s="10" t="s">
        <v>1024</v>
      </c>
      <c r="E1286" s="12">
        <v>4.5999999999999996</v>
      </c>
      <c r="F1286" s="13">
        <v>29.7</v>
      </c>
      <c r="G1286" s="13">
        <v>136.62</v>
      </c>
    </row>
    <row r="1287" spans="1:7" ht="15" customHeight="1">
      <c r="A1287" s="10" t="s">
        <v>1027</v>
      </c>
      <c r="B1287" s="11" t="s">
        <v>1028</v>
      </c>
      <c r="C1287" s="10" t="s">
        <v>351</v>
      </c>
      <c r="D1287" s="10" t="s">
        <v>267</v>
      </c>
      <c r="E1287" s="12">
        <v>1.1000000000000001</v>
      </c>
      <c r="F1287" s="13">
        <v>48</v>
      </c>
      <c r="G1287" s="13">
        <v>52.8</v>
      </c>
    </row>
    <row r="1288" spans="1:7" ht="15" customHeight="1">
      <c r="A1288" s="10" t="s">
        <v>1075</v>
      </c>
      <c r="B1288" s="11" t="s">
        <v>1076</v>
      </c>
      <c r="C1288" s="10" t="s">
        <v>351</v>
      </c>
      <c r="D1288" s="10" t="s">
        <v>687</v>
      </c>
      <c r="E1288" s="12">
        <v>0.92</v>
      </c>
      <c r="F1288" s="13">
        <v>10.29</v>
      </c>
      <c r="G1288" s="13">
        <v>9.4700000000000006</v>
      </c>
    </row>
    <row r="1289" spans="1:7" ht="15" customHeight="1">
      <c r="A1289" s="7"/>
      <c r="B1289" s="7"/>
      <c r="C1289" s="7"/>
      <c r="D1289" s="7"/>
      <c r="E1289" s="109" t="s">
        <v>258</v>
      </c>
      <c r="F1289" s="110"/>
      <c r="G1289" s="14">
        <v>198.89</v>
      </c>
    </row>
    <row r="1290" spans="1:7" ht="15" customHeight="1">
      <c r="A1290" s="7"/>
      <c r="B1290" s="7"/>
      <c r="C1290" s="7"/>
      <c r="D1290" s="7"/>
      <c r="E1290" s="111" t="s">
        <v>269</v>
      </c>
      <c r="F1290" s="112"/>
      <c r="G1290" s="3">
        <v>257.08999999999997</v>
      </c>
    </row>
    <row r="1291" spans="1:7" ht="15" customHeight="1">
      <c r="A1291" s="7"/>
      <c r="B1291" s="7"/>
      <c r="C1291" s="7"/>
      <c r="D1291" s="7"/>
      <c r="E1291" s="111" t="s">
        <v>357</v>
      </c>
      <c r="F1291" s="112"/>
      <c r="G1291" s="3">
        <v>52.04</v>
      </c>
    </row>
    <row r="1292" spans="1:7" ht="15" customHeight="1">
      <c r="A1292" s="7"/>
      <c r="B1292" s="7"/>
      <c r="C1292" s="7"/>
      <c r="D1292" s="7"/>
      <c r="E1292" s="111" t="s">
        <v>271</v>
      </c>
      <c r="F1292" s="112"/>
      <c r="G1292" s="3">
        <v>309.13</v>
      </c>
    </row>
    <row r="1293" spans="1:7" ht="15" customHeight="1">
      <c r="A1293" s="7"/>
      <c r="B1293" s="7"/>
      <c r="C1293" s="7"/>
      <c r="D1293" s="7"/>
      <c r="E1293" s="111" t="s">
        <v>272</v>
      </c>
      <c r="F1293" s="112"/>
      <c r="G1293" s="3">
        <v>83.465100000000007</v>
      </c>
    </row>
    <row r="1294" spans="1:7" ht="15" customHeight="1">
      <c r="A1294" s="7"/>
      <c r="B1294" s="7"/>
      <c r="C1294" s="7"/>
      <c r="D1294" s="7"/>
      <c r="E1294" s="111" t="s">
        <v>273</v>
      </c>
      <c r="F1294" s="112"/>
      <c r="G1294" s="3">
        <v>392.6</v>
      </c>
    </row>
    <row r="1295" spans="1:7" ht="9.9499999999999993" customHeight="1">
      <c r="A1295" s="7"/>
      <c r="B1295" s="7"/>
      <c r="C1295" s="113" t="s">
        <v>238</v>
      </c>
      <c r="D1295" s="114"/>
      <c r="E1295" s="7"/>
      <c r="F1295" s="7"/>
      <c r="G1295" s="7"/>
    </row>
    <row r="1296" spans="1:7" ht="20.100000000000001" customHeight="1">
      <c r="A1296" s="115" t="s">
        <v>1077</v>
      </c>
      <c r="B1296" s="116"/>
      <c r="C1296" s="116"/>
      <c r="D1296" s="116"/>
      <c r="E1296" s="116"/>
      <c r="F1296" s="116"/>
      <c r="G1296" s="116"/>
    </row>
    <row r="1297" spans="1:7" ht="15" customHeight="1">
      <c r="A1297" s="107" t="s">
        <v>275</v>
      </c>
      <c r="B1297" s="108"/>
      <c r="C1297" s="8" t="s">
        <v>241</v>
      </c>
      <c r="D1297" s="8" t="s">
        <v>242</v>
      </c>
      <c r="E1297" s="8" t="s">
        <v>243</v>
      </c>
      <c r="F1297" s="8" t="s">
        <v>244</v>
      </c>
      <c r="G1297" s="8" t="s">
        <v>245</v>
      </c>
    </row>
    <row r="1298" spans="1:7" ht="15" customHeight="1">
      <c r="A1298" s="10" t="s">
        <v>1018</v>
      </c>
      <c r="B1298" s="11" t="s">
        <v>350</v>
      </c>
      <c r="C1298" s="10" t="s">
        <v>351</v>
      </c>
      <c r="D1298" s="10" t="s">
        <v>262</v>
      </c>
      <c r="E1298" s="12">
        <v>1.2</v>
      </c>
      <c r="F1298" s="13">
        <v>7.2747999999999999</v>
      </c>
      <c r="G1298" s="13">
        <v>8.73</v>
      </c>
    </row>
    <row r="1299" spans="1:7" ht="15" customHeight="1">
      <c r="A1299" s="10" t="s">
        <v>1078</v>
      </c>
      <c r="B1299" s="11" t="s">
        <v>1079</v>
      </c>
      <c r="C1299" s="10" t="s">
        <v>351</v>
      </c>
      <c r="D1299" s="10" t="s">
        <v>262</v>
      </c>
      <c r="E1299" s="12">
        <v>0.7</v>
      </c>
      <c r="F1299" s="13">
        <v>9.1279000000000003</v>
      </c>
      <c r="G1299" s="13">
        <v>6.39</v>
      </c>
    </row>
    <row r="1300" spans="1:7" ht="15" customHeight="1">
      <c r="A1300" s="10" t="s">
        <v>1020</v>
      </c>
      <c r="B1300" s="11" t="s">
        <v>1021</v>
      </c>
      <c r="C1300" s="10" t="s">
        <v>351</v>
      </c>
      <c r="D1300" s="10" t="s">
        <v>262</v>
      </c>
      <c r="E1300" s="12">
        <v>0.8</v>
      </c>
      <c r="F1300" s="13">
        <v>9.1594999999999995</v>
      </c>
      <c r="G1300" s="13">
        <v>7.33</v>
      </c>
    </row>
    <row r="1301" spans="1:7" ht="15" customHeight="1">
      <c r="A1301" s="7"/>
      <c r="B1301" s="7"/>
      <c r="C1301" s="7"/>
      <c r="D1301" s="7"/>
      <c r="E1301" s="109" t="s">
        <v>279</v>
      </c>
      <c r="F1301" s="110"/>
      <c r="G1301" s="14">
        <v>22.45</v>
      </c>
    </row>
    <row r="1302" spans="1:7" ht="15" customHeight="1">
      <c r="A1302" s="107" t="s">
        <v>240</v>
      </c>
      <c r="B1302" s="108"/>
      <c r="C1302" s="8" t="s">
        <v>241</v>
      </c>
      <c r="D1302" s="8" t="s">
        <v>242</v>
      </c>
      <c r="E1302" s="8" t="s">
        <v>243</v>
      </c>
      <c r="F1302" s="8" t="s">
        <v>244</v>
      </c>
      <c r="G1302" s="8" t="s">
        <v>245</v>
      </c>
    </row>
    <row r="1303" spans="1:7" ht="15" customHeight="1">
      <c r="A1303" s="10" t="s">
        <v>1027</v>
      </c>
      <c r="B1303" s="11" t="s">
        <v>1028</v>
      </c>
      <c r="C1303" s="10" t="s">
        <v>351</v>
      </c>
      <c r="D1303" s="10" t="s">
        <v>267</v>
      </c>
      <c r="E1303" s="12">
        <v>2.4E-2</v>
      </c>
      <c r="F1303" s="13">
        <v>48</v>
      </c>
      <c r="G1303" s="13">
        <v>1.1499999999999999</v>
      </c>
    </row>
    <row r="1304" spans="1:7" ht="15" customHeight="1">
      <c r="A1304" s="10" t="s">
        <v>1080</v>
      </c>
      <c r="B1304" s="11" t="s">
        <v>1081</v>
      </c>
      <c r="C1304" s="10" t="s">
        <v>351</v>
      </c>
      <c r="D1304" s="10" t="s">
        <v>687</v>
      </c>
      <c r="E1304" s="12">
        <v>2</v>
      </c>
      <c r="F1304" s="13">
        <v>19.8</v>
      </c>
      <c r="G1304" s="13">
        <v>39.6</v>
      </c>
    </row>
    <row r="1305" spans="1:7" ht="15" customHeight="1">
      <c r="A1305" s="10" t="s">
        <v>1022</v>
      </c>
      <c r="B1305" s="11" t="s">
        <v>1023</v>
      </c>
      <c r="C1305" s="10" t="s">
        <v>351</v>
      </c>
      <c r="D1305" s="10" t="s">
        <v>1024</v>
      </c>
      <c r="E1305" s="12">
        <v>0.22</v>
      </c>
      <c r="F1305" s="13">
        <v>29.7</v>
      </c>
      <c r="G1305" s="13">
        <v>6.53</v>
      </c>
    </row>
    <row r="1306" spans="1:7" ht="15" customHeight="1">
      <c r="A1306" s="10" t="s">
        <v>1082</v>
      </c>
      <c r="B1306" s="11" t="s">
        <v>1083</v>
      </c>
      <c r="C1306" s="10" t="s">
        <v>351</v>
      </c>
      <c r="D1306" s="10" t="s">
        <v>687</v>
      </c>
      <c r="E1306" s="12">
        <v>0.44</v>
      </c>
      <c r="F1306" s="13">
        <v>9.76</v>
      </c>
      <c r="G1306" s="13">
        <v>4.29</v>
      </c>
    </row>
    <row r="1307" spans="1:7" ht="15" customHeight="1">
      <c r="A1307" s="7"/>
      <c r="B1307" s="7"/>
      <c r="C1307" s="7"/>
      <c r="D1307" s="7"/>
      <c r="E1307" s="109" t="s">
        <v>258</v>
      </c>
      <c r="F1307" s="110"/>
      <c r="G1307" s="14">
        <v>51.57</v>
      </c>
    </row>
    <row r="1308" spans="1:7" ht="15" customHeight="1">
      <c r="A1308" s="7"/>
      <c r="B1308" s="7"/>
      <c r="C1308" s="7"/>
      <c r="D1308" s="7"/>
      <c r="E1308" s="111" t="s">
        <v>269</v>
      </c>
      <c r="F1308" s="112"/>
      <c r="G1308" s="3">
        <v>74.02</v>
      </c>
    </row>
    <row r="1309" spans="1:7" ht="15" customHeight="1">
      <c r="A1309" s="7"/>
      <c r="B1309" s="7"/>
      <c r="C1309" s="7"/>
      <c r="D1309" s="7"/>
      <c r="E1309" s="111" t="s">
        <v>357</v>
      </c>
      <c r="F1309" s="112"/>
      <c r="G1309" s="3">
        <v>20.07</v>
      </c>
    </row>
    <row r="1310" spans="1:7" ht="15" customHeight="1">
      <c r="A1310" s="7"/>
      <c r="B1310" s="7"/>
      <c r="C1310" s="7"/>
      <c r="D1310" s="7"/>
      <c r="E1310" s="111" t="s">
        <v>271</v>
      </c>
      <c r="F1310" s="112"/>
      <c r="G1310" s="3">
        <v>94.09</v>
      </c>
    </row>
    <row r="1311" spans="1:7" ht="15" customHeight="1">
      <c r="A1311" s="7"/>
      <c r="B1311" s="7"/>
      <c r="C1311" s="7"/>
      <c r="D1311" s="7"/>
      <c r="E1311" s="111" t="s">
        <v>272</v>
      </c>
      <c r="F1311" s="112"/>
      <c r="G1311" s="3">
        <v>25.404299999999999</v>
      </c>
    </row>
    <row r="1312" spans="1:7" ht="15" customHeight="1">
      <c r="A1312" s="7"/>
      <c r="B1312" s="7"/>
      <c r="C1312" s="7"/>
      <c r="D1312" s="7"/>
      <c r="E1312" s="111" t="s">
        <v>273</v>
      </c>
      <c r="F1312" s="112"/>
      <c r="G1312" s="3">
        <v>119.49</v>
      </c>
    </row>
    <row r="1313" spans="1:7" ht="9.9499999999999993" customHeight="1">
      <c r="A1313" s="7"/>
      <c r="B1313" s="7"/>
      <c r="C1313" s="113" t="s">
        <v>238</v>
      </c>
      <c r="D1313" s="114"/>
      <c r="E1313" s="7"/>
      <c r="F1313" s="7"/>
      <c r="G1313" s="7"/>
    </row>
    <row r="1314" spans="1:7" ht="20.100000000000001" customHeight="1">
      <c r="A1314" s="115" t="s">
        <v>1084</v>
      </c>
      <c r="B1314" s="116"/>
      <c r="C1314" s="116"/>
      <c r="D1314" s="116"/>
      <c r="E1314" s="116"/>
      <c r="F1314" s="116"/>
      <c r="G1314" s="116"/>
    </row>
    <row r="1315" spans="1:7" ht="15" customHeight="1">
      <c r="A1315" s="107" t="s">
        <v>275</v>
      </c>
      <c r="B1315" s="108"/>
      <c r="C1315" s="8" t="s">
        <v>241</v>
      </c>
      <c r="D1315" s="8" t="s">
        <v>242</v>
      </c>
      <c r="E1315" s="8" t="s">
        <v>243</v>
      </c>
      <c r="F1315" s="8" t="s">
        <v>244</v>
      </c>
      <c r="G1315" s="8" t="s">
        <v>245</v>
      </c>
    </row>
    <row r="1316" spans="1:7" ht="15" customHeight="1">
      <c r="A1316" s="10" t="s">
        <v>1018</v>
      </c>
      <c r="B1316" s="11" t="s">
        <v>350</v>
      </c>
      <c r="C1316" s="10" t="s">
        <v>351</v>
      </c>
      <c r="D1316" s="10" t="s">
        <v>262</v>
      </c>
      <c r="E1316" s="12">
        <v>0.23</v>
      </c>
      <c r="F1316" s="13">
        <v>7.2747999999999999</v>
      </c>
      <c r="G1316" s="13">
        <v>1.67</v>
      </c>
    </row>
    <row r="1317" spans="1:7" ht="15" customHeight="1">
      <c r="A1317" s="10" t="s">
        <v>1020</v>
      </c>
      <c r="B1317" s="11" t="s">
        <v>1021</v>
      </c>
      <c r="C1317" s="10" t="s">
        <v>351</v>
      </c>
      <c r="D1317" s="10" t="s">
        <v>262</v>
      </c>
      <c r="E1317" s="12">
        <v>0.23</v>
      </c>
      <c r="F1317" s="13">
        <v>9.1594999999999995</v>
      </c>
      <c r="G1317" s="13">
        <v>2.11</v>
      </c>
    </row>
    <row r="1318" spans="1:7" ht="15" customHeight="1">
      <c r="A1318" s="7"/>
      <c r="B1318" s="7"/>
      <c r="C1318" s="7"/>
      <c r="D1318" s="7"/>
      <c r="E1318" s="109" t="s">
        <v>279</v>
      </c>
      <c r="F1318" s="110"/>
      <c r="G1318" s="14">
        <v>3.78</v>
      </c>
    </row>
    <row r="1319" spans="1:7" ht="15" customHeight="1">
      <c r="A1319" s="107" t="s">
        <v>259</v>
      </c>
      <c r="B1319" s="108"/>
      <c r="C1319" s="8" t="s">
        <v>241</v>
      </c>
      <c r="D1319" s="8" t="s">
        <v>242</v>
      </c>
      <c r="E1319" s="8" t="s">
        <v>243</v>
      </c>
      <c r="F1319" s="8" t="s">
        <v>244</v>
      </c>
      <c r="G1319" s="8" t="s">
        <v>245</v>
      </c>
    </row>
    <row r="1320" spans="1:7" ht="15" customHeight="1">
      <c r="A1320" s="10" t="s">
        <v>1085</v>
      </c>
      <c r="B1320" s="11" t="s">
        <v>1086</v>
      </c>
      <c r="C1320" s="10" t="s">
        <v>351</v>
      </c>
      <c r="D1320" s="10" t="s">
        <v>267</v>
      </c>
      <c r="E1320" s="12">
        <v>3.0000000000000001E-3</v>
      </c>
      <c r="F1320" s="13">
        <v>407.7</v>
      </c>
      <c r="G1320" s="13">
        <v>1.22</v>
      </c>
    </row>
    <row r="1321" spans="1:7" ht="15" customHeight="1">
      <c r="A1321" s="7"/>
      <c r="B1321" s="7"/>
      <c r="C1321" s="7"/>
      <c r="D1321" s="7"/>
      <c r="E1321" s="109" t="s">
        <v>268</v>
      </c>
      <c r="F1321" s="110"/>
      <c r="G1321" s="14">
        <v>1.22</v>
      </c>
    </row>
    <row r="1322" spans="1:7" ht="15" customHeight="1">
      <c r="A1322" s="7"/>
      <c r="B1322" s="7"/>
      <c r="C1322" s="7"/>
      <c r="D1322" s="7"/>
      <c r="E1322" s="111" t="s">
        <v>269</v>
      </c>
      <c r="F1322" s="112"/>
      <c r="G1322" s="3">
        <v>5</v>
      </c>
    </row>
    <row r="1323" spans="1:7" ht="15" customHeight="1">
      <c r="A1323" s="7"/>
      <c r="B1323" s="7"/>
      <c r="C1323" s="7"/>
      <c r="D1323" s="7"/>
      <c r="E1323" s="111" t="s">
        <v>357</v>
      </c>
      <c r="F1323" s="112"/>
      <c r="G1323" s="3">
        <v>3.58</v>
      </c>
    </row>
    <row r="1324" spans="1:7" ht="15" customHeight="1">
      <c r="A1324" s="7"/>
      <c r="B1324" s="7"/>
      <c r="C1324" s="7"/>
      <c r="D1324" s="7"/>
      <c r="E1324" s="111" t="s">
        <v>271</v>
      </c>
      <c r="F1324" s="112"/>
      <c r="G1324" s="3">
        <v>8.58</v>
      </c>
    </row>
    <row r="1325" spans="1:7" ht="15" customHeight="1">
      <c r="A1325" s="7"/>
      <c r="B1325" s="7"/>
      <c r="C1325" s="7"/>
      <c r="D1325" s="7"/>
      <c r="E1325" s="111" t="s">
        <v>272</v>
      </c>
      <c r="F1325" s="112"/>
      <c r="G1325" s="3">
        <v>2.3166000000000002</v>
      </c>
    </row>
    <row r="1326" spans="1:7" ht="15" customHeight="1">
      <c r="A1326" s="7"/>
      <c r="B1326" s="7"/>
      <c r="C1326" s="7"/>
      <c r="D1326" s="7"/>
      <c r="E1326" s="111" t="s">
        <v>273</v>
      </c>
      <c r="F1326" s="112"/>
      <c r="G1326" s="3">
        <v>10.9</v>
      </c>
    </row>
    <row r="1327" spans="1:7" ht="9.9499999999999993" customHeight="1">
      <c r="A1327" s="7"/>
      <c r="B1327" s="7"/>
      <c r="C1327" s="113" t="s">
        <v>238</v>
      </c>
      <c r="D1327" s="114"/>
      <c r="E1327" s="7"/>
      <c r="F1327" s="7"/>
      <c r="G1327" s="7"/>
    </row>
    <row r="1328" spans="1:7" ht="20.100000000000001" customHeight="1">
      <c r="A1328" s="115" t="s">
        <v>1087</v>
      </c>
      <c r="B1328" s="116"/>
      <c r="C1328" s="116"/>
      <c r="D1328" s="116"/>
      <c r="E1328" s="116"/>
      <c r="F1328" s="116"/>
      <c r="G1328" s="116"/>
    </row>
    <row r="1329" spans="1:7" ht="15" customHeight="1">
      <c r="A1329" s="107" t="s">
        <v>275</v>
      </c>
      <c r="B1329" s="108"/>
      <c r="C1329" s="8" t="s">
        <v>241</v>
      </c>
      <c r="D1329" s="8" t="s">
        <v>242</v>
      </c>
      <c r="E1329" s="8" t="s">
        <v>243</v>
      </c>
      <c r="F1329" s="8" t="s">
        <v>244</v>
      </c>
      <c r="G1329" s="8" t="s">
        <v>245</v>
      </c>
    </row>
    <row r="1330" spans="1:7" ht="15" customHeight="1">
      <c r="A1330" s="10" t="s">
        <v>1018</v>
      </c>
      <c r="B1330" s="11" t="s">
        <v>350</v>
      </c>
      <c r="C1330" s="10" t="s">
        <v>351</v>
      </c>
      <c r="D1330" s="10" t="s">
        <v>262</v>
      </c>
      <c r="E1330" s="12">
        <v>10</v>
      </c>
      <c r="F1330" s="13">
        <v>7.2747999999999999</v>
      </c>
      <c r="G1330" s="13">
        <v>72.75</v>
      </c>
    </row>
    <row r="1331" spans="1:7" ht="15" customHeight="1">
      <c r="A1331" s="7"/>
      <c r="B1331" s="7"/>
      <c r="C1331" s="7"/>
      <c r="D1331" s="7"/>
      <c r="E1331" s="109" t="s">
        <v>279</v>
      </c>
      <c r="F1331" s="110"/>
      <c r="G1331" s="14">
        <v>72.75</v>
      </c>
    </row>
    <row r="1332" spans="1:7" ht="15" customHeight="1">
      <c r="A1332" s="107" t="s">
        <v>240</v>
      </c>
      <c r="B1332" s="108"/>
      <c r="C1332" s="8" t="s">
        <v>241</v>
      </c>
      <c r="D1332" s="8" t="s">
        <v>242</v>
      </c>
      <c r="E1332" s="8" t="s">
        <v>243</v>
      </c>
      <c r="F1332" s="8" t="s">
        <v>244</v>
      </c>
      <c r="G1332" s="8" t="s">
        <v>245</v>
      </c>
    </row>
    <row r="1333" spans="1:7" ht="15" customHeight="1">
      <c r="A1333" s="10" t="s">
        <v>1022</v>
      </c>
      <c r="B1333" s="11" t="s">
        <v>1023</v>
      </c>
      <c r="C1333" s="10" t="s">
        <v>351</v>
      </c>
      <c r="D1333" s="10" t="s">
        <v>1024</v>
      </c>
      <c r="E1333" s="12">
        <v>9.5</v>
      </c>
      <c r="F1333" s="13">
        <v>29.7</v>
      </c>
      <c r="G1333" s="13">
        <v>282.14999999999998</v>
      </c>
    </row>
    <row r="1334" spans="1:7" ht="15" customHeight="1">
      <c r="A1334" s="10" t="s">
        <v>1027</v>
      </c>
      <c r="B1334" s="11" t="s">
        <v>1028</v>
      </c>
      <c r="C1334" s="10" t="s">
        <v>351</v>
      </c>
      <c r="D1334" s="10" t="s">
        <v>267</v>
      </c>
      <c r="E1334" s="12">
        <v>1.1000000000000001</v>
      </c>
      <c r="F1334" s="13">
        <v>48</v>
      </c>
      <c r="G1334" s="13">
        <v>52.8</v>
      </c>
    </row>
    <row r="1335" spans="1:7" ht="15" customHeight="1">
      <c r="A1335" s="7"/>
      <c r="B1335" s="7"/>
      <c r="C1335" s="7"/>
      <c r="D1335" s="7"/>
      <c r="E1335" s="109" t="s">
        <v>258</v>
      </c>
      <c r="F1335" s="110"/>
      <c r="G1335" s="14">
        <v>334.95</v>
      </c>
    </row>
    <row r="1336" spans="1:7" ht="15" customHeight="1">
      <c r="A1336" s="7"/>
      <c r="B1336" s="7"/>
      <c r="C1336" s="7"/>
      <c r="D1336" s="7"/>
      <c r="E1336" s="111" t="s">
        <v>269</v>
      </c>
      <c r="F1336" s="112"/>
      <c r="G1336" s="3">
        <v>407.7</v>
      </c>
    </row>
    <row r="1337" spans="1:7" ht="15" customHeight="1">
      <c r="A1337" s="7"/>
      <c r="B1337" s="7"/>
      <c r="C1337" s="7"/>
      <c r="D1337" s="7"/>
      <c r="E1337" s="111" t="s">
        <v>357</v>
      </c>
      <c r="F1337" s="112"/>
      <c r="G1337" s="3">
        <v>65.05</v>
      </c>
    </row>
    <row r="1338" spans="1:7" ht="15" customHeight="1">
      <c r="A1338" s="7"/>
      <c r="B1338" s="7"/>
      <c r="C1338" s="7"/>
      <c r="D1338" s="7"/>
      <c r="E1338" s="111" t="s">
        <v>271</v>
      </c>
      <c r="F1338" s="112"/>
      <c r="G1338" s="3">
        <v>472.75</v>
      </c>
    </row>
    <row r="1339" spans="1:7" ht="15" customHeight="1">
      <c r="A1339" s="7"/>
      <c r="B1339" s="7"/>
      <c r="C1339" s="7"/>
      <c r="D1339" s="7"/>
      <c r="E1339" s="111" t="s">
        <v>272</v>
      </c>
      <c r="F1339" s="112"/>
      <c r="G1339" s="3">
        <v>127.6425</v>
      </c>
    </row>
    <row r="1340" spans="1:7" ht="15" customHeight="1">
      <c r="A1340" s="7"/>
      <c r="B1340" s="7"/>
      <c r="C1340" s="7"/>
      <c r="D1340" s="7"/>
      <c r="E1340" s="111" t="s">
        <v>273</v>
      </c>
      <c r="F1340" s="112"/>
      <c r="G1340" s="3">
        <v>600.39</v>
      </c>
    </row>
    <row r="1341" spans="1:7" ht="9.9499999999999993" customHeight="1">
      <c r="A1341" s="7"/>
      <c r="B1341" s="7"/>
      <c r="C1341" s="113" t="s">
        <v>238</v>
      </c>
      <c r="D1341" s="114"/>
      <c r="E1341" s="7"/>
      <c r="F1341" s="7"/>
      <c r="G1341" s="7"/>
    </row>
    <row r="1342" spans="1:7" ht="20.100000000000001" customHeight="1">
      <c r="A1342" s="115" t="s">
        <v>1088</v>
      </c>
      <c r="B1342" s="116"/>
      <c r="C1342" s="116"/>
      <c r="D1342" s="116"/>
      <c r="E1342" s="116"/>
      <c r="F1342" s="116"/>
      <c r="G1342" s="116"/>
    </row>
    <row r="1343" spans="1:7" ht="15" customHeight="1">
      <c r="A1343" s="107" t="s">
        <v>275</v>
      </c>
      <c r="B1343" s="108"/>
      <c r="C1343" s="8" t="s">
        <v>241</v>
      </c>
      <c r="D1343" s="8" t="s">
        <v>242</v>
      </c>
      <c r="E1343" s="8" t="s">
        <v>243</v>
      </c>
      <c r="F1343" s="8" t="s">
        <v>244</v>
      </c>
      <c r="G1343" s="8" t="s">
        <v>245</v>
      </c>
    </row>
    <row r="1344" spans="1:7" ht="15" customHeight="1">
      <c r="A1344" s="10" t="s">
        <v>1020</v>
      </c>
      <c r="B1344" s="11" t="s">
        <v>1021</v>
      </c>
      <c r="C1344" s="10" t="s">
        <v>351</v>
      </c>
      <c r="D1344" s="10" t="s">
        <v>262</v>
      </c>
      <c r="E1344" s="12">
        <v>0.87</v>
      </c>
      <c r="F1344" s="13">
        <v>9.1594999999999995</v>
      </c>
      <c r="G1344" s="13">
        <v>7.97</v>
      </c>
    </row>
    <row r="1345" spans="1:7" ht="15" customHeight="1">
      <c r="A1345" s="10" t="s">
        <v>1018</v>
      </c>
      <c r="B1345" s="11" t="s">
        <v>350</v>
      </c>
      <c r="C1345" s="10" t="s">
        <v>351</v>
      </c>
      <c r="D1345" s="10" t="s">
        <v>262</v>
      </c>
      <c r="E1345" s="12">
        <v>0.87</v>
      </c>
      <c r="F1345" s="13">
        <v>7.2747999999999999</v>
      </c>
      <c r="G1345" s="13">
        <v>6.33</v>
      </c>
    </row>
    <row r="1346" spans="1:7" ht="15" customHeight="1">
      <c r="A1346" s="7"/>
      <c r="B1346" s="7"/>
      <c r="C1346" s="7"/>
      <c r="D1346" s="7"/>
      <c r="E1346" s="109" t="s">
        <v>279</v>
      </c>
      <c r="F1346" s="110"/>
      <c r="G1346" s="14">
        <v>14.3</v>
      </c>
    </row>
    <row r="1347" spans="1:7" ht="15" customHeight="1">
      <c r="A1347" s="107" t="s">
        <v>259</v>
      </c>
      <c r="B1347" s="108"/>
      <c r="C1347" s="8" t="s">
        <v>241</v>
      </c>
      <c r="D1347" s="8" t="s">
        <v>242</v>
      </c>
      <c r="E1347" s="8" t="s">
        <v>243</v>
      </c>
      <c r="F1347" s="8" t="s">
        <v>244</v>
      </c>
      <c r="G1347" s="8" t="s">
        <v>245</v>
      </c>
    </row>
    <row r="1348" spans="1:7" ht="15" customHeight="1">
      <c r="A1348" s="10" t="s">
        <v>1072</v>
      </c>
      <c r="B1348" s="11" t="s">
        <v>1073</v>
      </c>
      <c r="C1348" s="10" t="s">
        <v>351</v>
      </c>
      <c r="D1348" s="10" t="s">
        <v>267</v>
      </c>
      <c r="E1348" s="12">
        <v>2.5000000000000001E-2</v>
      </c>
      <c r="F1348" s="13">
        <v>257.08999999999997</v>
      </c>
      <c r="G1348" s="13">
        <v>6.43</v>
      </c>
    </row>
    <row r="1349" spans="1:7" ht="15" customHeight="1">
      <c r="A1349" s="7"/>
      <c r="B1349" s="7"/>
      <c r="C1349" s="7"/>
      <c r="D1349" s="7"/>
      <c r="E1349" s="109" t="s">
        <v>268</v>
      </c>
      <c r="F1349" s="110"/>
      <c r="G1349" s="14">
        <v>6.43</v>
      </c>
    </row>
    <row r="1350" spans="1:7" ht="15" customHeight="1">
      <c r="A1350" s="7"/>
      <c r="B1350" s="7"/>
      <c r="C1350" s="7"/>
      <c r="D1350" s="7"/>
      <c r="E1350" s="111" t="s">
        <v>269</v>
      </c>
      <c r="F1350" s="112"/>
      <c r="G1350" s="3">
        <v>20.73</v>
      </c>
    </row>
    <row r="1351" spans="1:7" ht="15" customHeight="1">
      <c r="A1351" s="7"/>
      <c r="B1351" s="7"/>
      <c r="C1351" s="7"/>
      <c r="D1351" s="7"/>
      <c r="E1351" s="111" t="s">
        <v>357</v>
      </c>
      <c r="F1351" s="112"/>
      <c r="G1351" s="3">
        <v>14.08</v>
      </c>
    </row>
    <row r="1352" spans="1:7" ht="15" customHeight="1">
      <c r="A1352" s="7"/>
      <c r="B1352" s="7"/>
      <c r="C1352" s="7"/>
      <c r="D1352" s="7"/>
      <c r="E1352" s="111" t="s">
        <v>271</v>
      </c>
      <c r="F1352" s="112"/>
      <c r="G1352" s="3">
        <v>34.81</v>
      </c>
    </row>
    <row r="1353" spans="1:7" ht="15" customHeight="1">
      <c r="A1353" s="7"/>
      <c r="B1353" s="7"/>
      <c r="C1353" s="7"/>
      <c r="D1353" s="7"/>
      <c r="E1353" s="111" t="s">
        <v>272</v>
      </c>
      <c r="F1353" s="112"/>
      <c r="G1353" s="3">
        <v>9.3986999999999998</v>
      </c>
    </row>
    <row r="1354" spans="1:7" ht="15" customHeight="1">
      <c r="A1354" s="7"/>
      <c r="B1354" s="7"/>
      <c r="C1354" s="7"/>
      <c r="D1354" s="7"/>
      <c r="E1354" s="111" t="s">
        <v>273</v>
      </c>
      <c r="F1354" s="112"/>
      <c r="G1354" s="3">
        <v>44.21</v>
      </c>
    </row>
    <row r="1355" spans="1:7" ht="9.9499999999999993" customHeight="1">
      <c r="A1355" s="7"/>
      <c r="B1355" s="7"/>
      <c r="C1355" s="113" t="s">
        <v>238</v>
      </c>
      <c r="D1355" s="114"/>
      <c r="E1355" s="7"/>
      <c r="F1355" s="7"/>
      <c r="G1355" s="7"/>
    </row>
    <row r="1356" spans="1:7" ht="20.100000000000001" customHeight="1">
      <c r="A1356" s="115" t="s">
        <v>1089</v>
      </c>
      <c r="B1356" s="116"/>
      <c r="C1356" s="116"/>
      <c r="D1356" s="116"/>
      <c r="E1356" s="116"/>
      <c r="F1356" s="116"/>
      <c r="G1356" s="116"/>
    </row>
    <row r="1357" spans="1:7" ht="15" customHeight="1">
      <c r="A1357" s="107" t="s">
        <v>275</v>
      </c>
      <c r="B1357" s="108"/>
      <c r="C1357" s="8" t="s">
        <v>241</v>
      </c>
      <c r="D1357" s="8" t="s">
        <v>242</v>
      </c>
      <c r="E1357" s="8" t="s">
        <v>243</v>
      </c>
      <c r="F1357" s="8" t="s">
        <v>244</v>
      </c>
      <c r="G1357" s="8" t="s">
        <v>245</v>
      </c>
    </row>
    <row r="1358" spans="1:7" ht="15" customHeight="1">
      <c r="A1358" s="10" t="s">
        <v>1020</v>
      </c>
      <c r="B1358" s="11" t="s">
        <v>1021</v>
      </c>
      <c r="C1358" s="10" t="s">
        <v>351</v>
      </c>
      <c r="D1358" s="10" t="s">
        <v>262</v>
      </c>
      <c r="E1358" s="12">
        <v>0.4</v>
      </c>
      <c r="F1358" s="13">
        <v>9.1594999999999995</v>
      </c>
      <c r="G1358" s="13">
        <v>3.66</v>
      </c>
    </row>
    <row r="1359" spans="1:7" ht="15" customHeight="1">
      <c r="A1359" s="10" t="s">
        <v>1018</v>
      </c>
      <c r="B1359" s="11" t="s">
        <v>350</v>
      </c>
      <c r="C1359" s="10" t="s">
        <v>351</v>
      </c>
      <c r="D1359" s="10" t="s">
        <v>262</v>
      </c>
      <c r="E1359" s="12">
        <v>0.8</v>
      </c>
      <c r="F1359" s="13">
        <v>7.2747999999999999</v>
      </c>
      <c r="G1359" s="13">
        <v>5.82</v>
      </c>
    </row>
    <row r="1360" spans="1:7" ht="15" customHeight="1">
      <c r="A1360" s="7"/>
      <c r="B1360" s="7"/>
      <c r="C1360" s="7"/>
      <c r="D1360" s="7"/>
      <c r="E1360" s="109" t="s">
        <v>279</v>
      </c>
      <c r="F1360" s="110"/>
      <c r="G1360" s="14">
        <v>9.48</v>
      </c>
    </row>
    <row r="1361" spans="1:7" ht="15" customHeight="1">
      <c r="A1361" s="107" t="s">
        <v>240</v>
      </c>
      <c r="B1361" s="108"/>
      <c r="C1361" s="8" t="s">
        <v>241</v>
      </c>
      <c r="D1361" s="8" t="s">
        <v>242</v>
      </c>
      <c r="E1361" s="8" t="s">
        <v>243</v>
      </c>
      <c r="F1361" s="8" t="s">
        <v>244</v>
      </c>
      <c r="G1361" s="8" t="s">
        <v>245</v>
      </c>
    </row>
    <row r="1362" spans="1:7" ht="15" customHeight="1">
      <c r="A1362" s="10" t="s">
        <v>1022</v>
      </c>
      <c r="B1362" s="11" t="s">
        <v>1023</v>
      </c>
      <c r="C1362" s="10" t="s">
        <v>351</v>
      </c>
      <c r="D1362" s="10" t="s">
        <v>1024</v>
      </c>
      <c r="E1362" s="12">
        <v>0.4</v>
      </c>
      <c r="F1362" s="13">
        <v>29.7</v>
      </c>
      <c r="G1362" s="13">
        <v>11.88</v>
      </c>
    </row>
    <row r="1363" spans="1:7" ht="15" customHeight="1">
      <c r="A1363" s="10" t="s">
        <v>1025</v>
      </c>
      <c r="B1363" s="11" t="s">
        <v>1026</v>
      </c>
      <c r="C1363" s="10" t="s">
        <v>351</v>
      </c>
      <c r="D1363" s="10" t="s">
        <v>267</v>
      </c>
      <c r="E1363" s="12">
        <v>0.11</v>
      </c>
      <c r="F1363" s="13">
        <v>120</v>
      </c>
      <c r="G1363" s="13">
        <v>13.2</v>
      </c>
    </row>
    <row r="1364" spans="1:7" ht="15" customHeight="1">
      <c r="A1364" s="10" t="s">
        <v>1082</v>
      </c>
      <c r="B1364" s="11" t="s">
        <v>1083</v>
      </c>
      <c r="C1364" s="10" t="s">
        <v>351</v>
      </c>
      <c r="D1364" s="10" t="s">
        <v>687</v>
      </c>
      <c r="E1364" s="12">
        <v>0.54</v>
      </c>
      <c r="F1364" s="13">
        <v>9.76</v>
      </c>
      <c r="G1364" s="13">
        <v>5.27</v>
      </c>
    </row>
    <row r="1365" spans="1:7" ht="15" customHeight="1">
      <c r="A1365" s="10" t="s">
        <v>1027</v>
      </c>
      <c r="B1365" s="11" t="s">
        <v>1028</v>
      </c>
      <c r="C1365" s="10" t="s">
        <v>351</v>
      </c>
      <c r="D1365" s="10" t="s">
        <v>267</v>
      </c>
      <c r="E1365" s="12">
        <v>7.0000000000000007E-2</v>
      </c>
      <c r="F1365" s="13">
        <v>48</v>
      </c>
      <c r="G1365" s="13">
        <v>3.36</v>
      </c>
    </row>
    <row r="1366" spans="1:7" ht="15" customHeight="1">
      <c r="A1366" s="7"/>
      <c r="B1366" s="7"/>
      <c r="C1366" s="7"/>
      <c r="D1366" s="7"/>
      <c r="E1366" s="109" t="s">
        <v>258</v>
      </c>
      <c r="F1366" s="110"/>
      <c r="G1366" s="14">
        <v>33.71</v>
      </c>
    </row>
    <row r="1367" spans="1:7" ht="15" customHeight="1">
      <c r="A1367" s="7"/>
      <c r="B1367" s="7"/>
      <c r="C1367" s="7"/>
      <c r="D1367" s="7"/>
      <c r="E1367" s="111" t="s">
        <v>269</v>
      </c>
      <c r="F1367" s="112"/>
      <c r="G1367" s="3">
        <v>43.19</v>
      </c>
    </row>
    <row r="1368" spans="1:7" ht="15" customHeight="1">
      <c r="A1368" s="7"/>
      <c r="B1368" s="7"/>
      <c r="C1368" s="7"/>
      <c r="D1368" s="7"/>
      <c r="E1368" s="111" t="s">
        <v>357</v>
      </c>
      <c r="F1368" s="112"/>
      <c r="G1368" s="3">
        <v>8.48</v>
      </c>
    </row>
    <row r="1369" spans="1:7" ht="15" customHeight="1">
      <c r="A1369" s="7"/>
      <c r="B1369" s="7"/>
      <c r="C1369" s="7"/>
      <c r="D1369" s="7"/>
      <c r="E1369" s="111" t="s">
        <v>271</v>
      </c>
      <c r="F1369" s="112"/>
      <c r="G1369" s="3">
        <v>51.67</v>
      </c>
    </row>
    <row r="1370" spans="1:7" ht="15" customHeight="1">
      <c r="A1370" s="7"/>
      <c r="B1370" s="7"/>
      <c r="C1370" s="7"/>
      <c r="D1370" s="7"/>
      <c r="E1370" s="111" t="s">
        <v>272</v>
      </c>
      <c r="F1370" s="112"/>
      <c r="G1370" s="3">
        <v>13.950900000000001</v>
      </c>
    </row>
    <row r="1371" spans="1:7" ht="15" customHeight="1">
      <c r="A1371" s="7"/>
      <c r="B1371" s="7"/>
      <c r="C1371" s="7"/>
      <c r="D1371" s="7"/>
      <c r="E1371" s="111" t="s">
        <v>273</v>
      </c>
      <c r="F1371" s="112"/>
      <c r="G1371" s="3">
        <v>65.62</v>
      </c>
    </row>
    <row r="1372" spans="1:7" ht="9.9499999999999993" customHeight="1">
      <c r="A1372" s="7"/>
      <c r="B1372" s="7"/>
      <c r="C1372" s="113" t="s">
        <v>238</v>
      </c>
      <c r="D1372" s="114"/>
      <c r="E1372" s="7"/>
      <c r="F1372" s="7"/>
      <c r="G1372" s="7"/>
    </row>
    <row r="1373" spans="1:7" ht="20.100000000000001" customHeight="1">
      <c r="A1373" s="115" t="s">
        <v>1090</v>
      </c>
      <c r="B1373" s="116"/>
      <c r="C1373" s="116"/>
      <c r="D1373" s="116"/>
      <c r="E1373" s="116"/>
      <c r="F1373" s="116"/>
      <c r="G1373" s="116"/>
    </row>
    <row r="1374" spans="1:7" ht="15" customHeight="1">
      <c r="A1374" s="107" t="s">
        <v>275</v>
      </c>
      <c r="B1374" s="108"/>
      <c r="C1374" s="8" t="s">
        <v>241</v>
      </c>
      <c r="D1374" s="8" t="s">
        <v>242</v>
      </c>
      <c r="E1374" s="8" t="s">
        <v>243</v>
      </c>
      <c r="F1374" s="8" t="s">
        <v>244</v>
      </c>
      <c r="G1374" s="8" t="s">
        <v>245</v>
      </c>
    </row>
    <row r="1375" spans="1:7" ht="15" customHeight="1">
      <c r="A1375" s="10" t="s">
        <v>1020</v>
      </c>
      <c r="B1375" s="11" t="s">
        <v>1021</v>
      </c>
      <c r="C1375" s="10" t="s">
        <v>351</v>
      </c>
      <c r="D1375" s="10" t="s">
        <v>262</v>
      </c>
      <c r="E1375" s="12">
        <v>1</v>
      </c>
      <c r="F1375" s="13">
        <v>9.1594999999999995</v>
      </c>
      <c r="G1375" s="13">
        <v>9.16</v>
      </c>
    </row>
    <row r="1376" spans="1:7" ht="15" customHeight="1">
      <c r="A1376" s="10" t="s">
        <v>1018</v>
      </c>
      <c r="B1376" s="11" t="s">
        <v>350</v>
      </c>
      <c r="C1376" s="10" t="s">
        <v>351</v>
      </c>
      <c r="D1376" s="10" t="s">
        <v>262</v>
      </c>
      <c r="E1376" s="12">
        <v>1</v>
      </c>
      <c r="F1376" s="13">
        <v>7.2747999999999999</v>
      </c>
      <c r="G1376" s="13">
        <v>7.27</v>
      </c>
    </row>
    <row r="1377" spans="1:7" ht="15" customHeight="1">
      <c r="A1377" s="7"/>
      <c r="B1377" s="7"/>
      <c r="C1377" s="7"/>
      <c r="D1377" s="7"/>
      <c r="E1377" s="109" t="s">
        <v>279</v>
      </c>
      <c r="F1377" s="110"/>
      <c r="G1377" s="14">
        <v>16.43</v>
      </c>
    </row>
    <row r="1378" spans="1:7" ht="15" customHeight="1">
      <c r="A1378" s="107" t="s">
        <v>240</v>
      </c>
      <c r="B1378" s="108"/>
      <c r="C1378" s="8" t="s">
        <v>241</v>
      </c>
      <c r="D1378" s="8" t="s">
        <v>242</v>
      </c>
      <c r="E1378" s="8" t="s">
        <v>243</v>
      </c>
      <c r="F1378" s="8" t="s">
        <v>244</v>
      </c>
      <c r="G1378" s="8" t="s">
        <v>245</v>
      </c>
    </row>
    <row r="1379" spans="1:7" ht="15" customHeight="1">
      <c r="A1379" s="10" t="s">
        <v>1022</v>
      </c>
      <c r="B1379" s="11" t="s">
        <v>1023</v>
      </c>
      <c r="C1379" s="10" t="s">
        <v>351</v>
      </c>
      <c r="D1379" s="10" t="s">
        <v>1024</v>
      </c>
      <c r="E1379" s="12">
        <v>0.2</v>
      </c>
      <c r="F1379" s="13">
        <v>29.7</v>
      </c>
      <c r="G1379" s="13">
        <v>5.94</v>
      </c>
    </row>
    <row r="1380" spans="1:7" ht="15" customHeight="1">
      <c r="A1380" s="10" t="s">
        <v>1027</v>
      </c>
      <c r="B1380" s="11" t="s">
        <v>1028</v>
      </c>
      <c r="C1380" s="10" t="s">
        <v>351</v>
      </c>
      <c r="D1380" s="10" t="s">
        <v>267</v>
      </c>
      <c r="E1380" s="12">
        <v>2.1999999999999999E-2</v>
      </c>
      <c r="F1380" s="13">
        <v>48</v>
      </c>
      <c r="G1380" s="13">
        <v>1.06</v>
      </c>
    </row>
    <row r="1381" spans="1:7" ht="15" customHeight="1">
      <c r="A1381" s="7"/>
      <c r="B1381" s="7"/>
      <c r="C1381" s="7"/>
      <c r="D1381" s="7"/>
      <c r="E1381" s="109" t="s">
        <v>258</v>
      </c>
      <c r="F1381" s="110"/>
      <c r="G1381" s="14">
        <v>7</v>
      </c>
    </row>
    <row r="1382" spans="1:7" ht="15" customHeight="1">
      <c r="A1382" s="7"/>
      <c r="B1382" s="7"/>
      <c r="C1382" s="7"/>
      <c r="D1382" s="7"/>
      <c r="E1382" s="111" t="s">
        <v>269</v>
      </c>
      <c r="F1382" s="112"/>
      <c r="G1382" s="3">
        <v>23.43</v>
      </c>
    </row>
    <row r="1383" spans="1:7" ht="15" customHeight="1">
      <c r="A1383" s="7"/>
      <c r="B1383" s="7"/>
      <c r="C1383" s="7"/>
      <c r="D1383" s="7"/>
      <c r="E1383" s="111" t="s">
        <v>357</v>
      </c>
      <c r="F1383" s="112"/>
      <c r="G1383" s="3">
        <v>14.7</v>
      </c>
    </row>
    <row r="1384" spans="1:7" ht="15" customHeight="1">
      <c r="A1384" s="7"/>
      <c r="B1384" s="7"/>
      <c r="C1384" s="7"/>
      <c r="D1384" s="7"/>
      <c r="E1384" s="111" t="s">
        <v>271</v>
      </c>
      <c r="F1384" s="112"/>
      <c r="G1384" s="3">
        <v>38.130000000000003</v>
      </c>
    </row>
    <row r="1385" spans="1:7" ht="15" customHeight="1">
      <c r="A1385" s="7"/>
      <c r="B1385" s="7"/>
      <c r="C1385" s="7"/>
      <c r="D1385" s="7"/>
      <c r="E1385" s="111" t="s">
        <v>272</v>
      </c>
      <c r="F1385" s="112"/>
      <c r="G1385" s="3">
        <v>10.2951</v>
      </c>
    </row>
    <row r="1386" spans="1:7" ht="15" customHeight="1">
      <c r="A1386" s="7"/>
      <c r="B1386" s="7"/>
      <c r="C1386" s="7"/>
      <c r="D1386" s="7"/>
      <c r="E1386" s="111" t="s">
        <v>273</v>
      </c>
      <c r="F1386" s="112"/>
      <c r="G1386" s="3">
        <v>48.43</v>
      </c>
    </row>
    <row r="1387" spans="1:7" ht="9.9499999999999993" customHeight="1">
      <c r="A1387" s="7"/>
      <c r="B1387" s="7"/>
      <c r="C1387" s="113" t="s">
        <v>238</v>
      </c>
      <c r="D1387" s="114"/>
      <c r="E1387" s="7"/>
      <c r="F1387" s="7"/>
      <c r="G1387" s="7"/>
    </row>
    <row r="1388" spans="1:7" ht="20.100000000000001" customHeight="1">
      <c r="A1388" s="115" t="s">
        <v>1091</v>
      </c>
      <c r="B1388" s="116"/>
      <c r="C1388" s="116"/>
      <c r="D1388" s="116"/>
      <c r="E1388" s="116"/>
      <c r="F1388" s="116"/>
      <c r="G1388" s="116"/>
    </row>
    <row r="1389" spans="1:7" ht="15" customHeight="1">
      <c r="A1389" s="107" t="s">
        <v>275</v>
      </c>
      <c r="B1389" s="108"/>
      <c r="C1389" s="8" t="s">
        <v>241</v>
      </c>
      <c r="D1389" s="8" t="s">
        <v>242</v>
      </c>
      <c r="E1389" s="8" t="s">
        <v>243</v>
      </c>
      <c r="F1389" s="8" t="s">
        <v>244</v>
      </c>
      <c r="G1389" s="8" t="s">
        <v>245</v>
      </c>
    </row>
    <row r="1390" spans="1:7" ht="15" customHeight="1">
      <c r="A1390" s="10" t="s">
        <v>1018</v>
      </c>
      <c r="B1390" s="11" t="s">
        <v>350</v>
      </c>
      <c r="C1390" s="10" t="s">
        <v>351</v>
      </c>
      <c r="D1390" s="10" t="s">
        <v>262</v>
      </c>
      <c r="E1390" s="12">
        <v>0.15</v>
      </c>
      <c r="F1390" s="13">
        <v>7.2747999999999999</v>
      </c>
      <c r="G1390" s="13">
        <v>1.0900000000000001</v>
      </c>
    </row>
    <row r="1391" spans="1:7" ht="15" customHeight="1">
      <c r="A1391" s="10" t="s">
        <v>1078</v>
      </c>
      <c r="B1391" s="11" t="s">
        <v>1079</v>
      </c>
      <c r="C1391" s="10" t="s">
        <v>351</v>
      </c>
      <c r="D1391" s="10" t="s">
        <v>262</v>
      </c>
      <c r="E1391" s="12">
        <v>0.15</v>
      </c>
      <c r="F1391" s="13">
        <v>9.1279000000000003</v>
      </c>
      <c r="G1391" s="13">
        <v>1.37</v>
      </c>
    </row>
    <row r="1392" spans="1:7" ht="15" customHeight="1">
      <c r="A1392" s="7"/>
      <c r="B1392" s="7"/>
      <c r="C1392" s="7"/>
      <c r="D1392" s="7"/>
      <c r="E1392" s="109" t="s">
        <v>279</v>
      </c>
      <c r="F1392" s="110"/>
      <c r="G1392" s="14">
        <v>2.46</v>
      </c>
    </row>
    <row r="1393" spans="1:7" ht="15" customHeight="1">
      <c r="A1393" s="107" t="s">
        <v>240</v>
      </c>
      <c r="B1393" s="108"/>
      <c r="C1393" s="8" t="s">
        <v>241</v>
      </c>
      <c r="D1393" s="8" t="s">
        <v>242</v>
      </c>
      <c r="E1393" s="8" t="s">
        <v>243</v>
      </c>
      <c r="F1393" s="8" t="s">
        <v>244</v>
      </c>
      <c r="G1393" s="8" t="s">
        <v>245</v>
      </c>
    </row>
    <row r="1394" spans="1:7" ht="15" customHeight="1">
      <c r="A1394" s="10" t="s">
        <v>1092</v>
      </c>
      <c r="B1394" s="11" t="s">
        <v>1093</v>
      </c>
      <c r="C1394" s="10" t="s">
        <v>351</v>
      </c>
      <c r="D1394" s="10" t="s">
        <v>1094</v>
      </c>
      <c r="E1394" s="12">
        <v>0.04</v>
      </c>
      <c r="F1394" s="13">
        <v>60.5</v>
      </c>
      <c r="G1394" s="13">
        <v>2.42</v>
      </c>
    </row>
    <row r="1395" spans="1:7" ht="15" customHeight="1">
      <c r="A1395" s="7"/>
      <c r="B1395" s="7"/>
      <c r="C1395" s="7"/>
      <c r="D1395" s="7"/>
      <c r="E1395" s="109" t="s">
        <v>258</v>
      </c>
      <c r="F1395" s="110"/>
      <c r="G1395" s="14">
        <v>2.42</v>
      </c>
    </row>
    <row r="1396" spans="1:7" ht="15" customHeight="1">
      <c r="A1396" s="7"/>
      <c r="B1396" s="7"/>
      <c r="C1396" s="7"/>
      <c r="D1396" s="7"/>
      <c r="E1396" s="111" t="s">
        <v>269</v>
      </c>
      <c r="F1396" s="112"/>
      <c r="G1396" s="3">
        <v>4.88</v>
      </c>
    </row>
    <row r="1397" spans="1:7" ht="15" customHeight="1">
      <c r="A1397" s="7"/>
      <c r="B1397" s="7"/>
      <c r="C1397" s="7"/>
      <c r="D1397" s="7"/>
      <c r="E1397" s="111" t="s">
        <v>357</v>
      </c>
      <c r="F1397" s="112"/>
      <c r="G1397" s="3">
        <v>2.2000000000000002</v>
      </c>
    </row>
    <row r="1398" spans="1:7" ht="15" customHeight="1">
      <c r="A1398" s="7"/>
      <c r="B1398" s="7"/>
      <c r="C1398" s="7"/>
      <c r="D1398" s="7"/>
      <c r="E1398" s="111" t="s">
        <v>271</v>
      </c>
      <c r="F1398" s="112"/>
      <c r="G1398" s="3">
        <v>7.08</v>
      </c>
    </row>
    <row r="1399" spans="1:7" ht="15" customHeight="1">
      <c r="A1399" s="7"/>
      <c r="B1399" s="7"/>
      <c r="C1399" s="7"/>
      <c r="D1399" s="7"/>
      <c r="E1399" s="111" t="s">
        <v>272</v>
      </c>
      <c r="F1399" s="112"/>
      <c r="G1399" s="3">
        <v>1.9116</v>
      </c>
    </row>
    <row r="1400" spans="1:7" ht="15" customHeight="1">
      <c r="A1400" s="7"/>
      <c r="B1400" s="7"/>
      <c r="C1400" s="7"/>
      <c r="D1400" s="7"/>
      <c r="E1400" s="111" t="s">
        <v>273</v>
      </c>
      <c r="F1400" s="112"/>
      <c r="G1400" s="3">
        <v>8.99</v>
      </c>
    </row>
  </sheetData>
  <mergeCells count="1017">
    <mergeCell ref="E1399:F1399"/>
    <mergeCell ref="E1400:F1400"/>
    <mergeCell ref="A1393:B1393"/>
    <mergeCell ref="E1395:F1395"/>
    <mergeCell ref="E1396:F1396"/>
    <mergeCell ref="E1397:F1397"/>
    <mergeCell ref="E1398:F1398"/>
    <mergeCell ref="E1386:F1386"/>
    <mergeCell ref="C1387:D1387"/>
    <mergeCell ref="A1388:G1388"/>
    <mergeCell ref="A1389:B1389"/>
    <mergeCell ref="E1392:F1392"/>
    <mergeCell ref="E1381:F1381"/>
    <mergeCell ref="E1382:F1382"/>
    <mergeCell ref="E1383:F1383"/>
    <mergeCell ref="E1384:F1384"/>
    <mergeCell ref="E1385:F1385"/>
    <mergeCell ref="C1372:D1372"/>
    <mergeCell ref="A1373:G1373"/>
    <mergeCell ref="A1374:B1374"/>
    <mergeCell ref="E1377:F1377"/>
    <mergeCell ref="A1378:B1378"/>
    <mergeCell ref="E1367:F1367"/>
    <mergeCell ref="E1368:F1368"/>
    <mergeCell ref="E1369:F1369"/>
    <mergeCell ref="E1370:F1370"/>
    <mergeCell ref="E1371:F1371"/>
    <mergeCell ref="A1356:G1356"/>
    <mergeCell ref="A1357:B1357"/>
    <mergeCell ref="E1360:F1360"/>
    <mergeCell ref="A1361:B1361"/>
    <mergeCell ref="E1366:F1366"/>
    <mergeCell ref="E1351:F1351"/>
    <mergeCell ref="E1352:F1352"/>
    <mergeCell ref="E1353:F1353"/>
    <mergeCell ref="E1354:F1354"/>
    <mergeCell ref="C1355:D1355"/>
    <mergeCell ref="A1343:B1343"/>
    <mergeCell ref="E1346:F1346"/>
    <mergeCell ref="A1347:B1347"/>
    <mergeCell ref="E1349:F1349"/>
    <mergeCell ref="E1350:F1350"/>
    <mergeCell ref="E1338:F1338"/>
    <mergeCell ref="E1339:F1339"/>
    <mergeCell ref="E1340:F1340"/>
    <mergeCell ref="C1341:D1341"/>
    <mergeCell ref="A1342:G1342"/>
    <mergeCell ref="E1331:F1331"/>
    <mergeCell ref="A1332:B1332"/>
    <mergeCell ref="E1335:F1335"/>
    <mergeCell ref="E1336:F1336"/>
    <mergeCell ref="E1337:F1337"/>
    <mergeCell ref="E1325:F1325"/>
    <mergeCell ref="E1326:F1326"/>
    <mergeCell ref="C1327:D1327"/>
    <mergeCell ref="A1328:G1328"/>
    <mergeCell ref="A1329:B1329"/>
    <mergeCell ref="A1319:B1319"/>
    <mergeCell ref="E1321:F1321"/>
    <mergeCell ref="E1322:F1322"/>
    <mergeCell ref="E1323:F1323"/>
    <mergeCell ref="E1324:F1324"/>
    <mergeCell ref="E1312:F1312"/>
    <mergeCell ref="C1313:D1313"/>
    <mergeCell ref="A1314:G1314"/>
    <mergeCell ref="A1315:B1315"/>
    <mergeCell ref="E1318:F1318"/>
    <mergeCell ref="E1307:F1307"/>
    <mergeCell ref="E1308:F1308"/>
    <mergeCell ref="E1309:F1309"/>
    <mergeCell ref="E1310:F1310"/>
    <mergeCell ref="E1311:F1311"/>
    <mergeCell ref="C1295:D1295"/>
    <mergeCell ref="A1296:G1296"/>
    <mergeCell ref="A1297:B1297"/>
    <mergeCell ref="E1301:F1301"/>
    <mergeCell ref="A1302:B1302"/>
    <mergeCell ref="E1290:F1290"/>
    <mergeCell ref="E1291:F1291"/>
    <mergeCell ref="E1292:F1292"/>
    <mergeCell ref="E1293:F1293"/>
    <mergeCell ref="E1294:F1294"/>
    <mergeCell ref="A1281:G1281"/>
    <mergeCell ref="A1282:B1282"/>
    <mergeCell ref="E1284:F1284"/>
    <mergeCell ref="A1285:B1285"/>
    <mergeCell ref="E1289:F1289"/>
    <mergeCell ref="E1276:F1276"/>
    <mergeCell ref="E1277:F1277"/>
    <mergeCell ref="E1278:F1278"/>
    <mergeCell ref="E1279:F1279"/>
    <mergeCell ref="C1280:D1280"/>
    <mergeCell ref="A1269:B1269"/>
    <mergeCell ref="E1271:F1271"/>
    <mergeCell ref="A1272:B1272"/>
    <mergeCell ref="E1274:F1274"/>
    <mergeCell ref="E1275:F1275"/>
    <mergeCell ref="E1262:F1262"/>
    <mergeCell ref="C1263:D1263"/>
    <mergeCell ref="A1264:G1264"/>
    <mergeCell ref="A1265:B1265"/>
    <mergeCell ref="E1268:F1268"/>
    <mergeCell ref="E1257:F1257"/>
    <mergeCell ref="E1258:F1258"/>
    <mergeCell ref="E1259:F1259"/>
    <mergeCell ref="E1260:F1260"/>
    <mergeCell ref="E1261:F1261"/>
    <mergeCell ref="A1245:B1245"/>
    <mergeCell ref="E1247:F1247"/>
    <mergeCell ref="A1248:B1248"/>
    <mergeCell ref="E1252:F1252"/>
    <mergeCell ref="A1253:B1253"/>
    <mergeCell ref="E1240:F1240"/>
    <mergeCell ref="E1241:F1241"/>
    <mergeCell ref="E1242:F1242"/>
    <mergeCell ref="C1243:D1243"/>
    <mergeCell ref="A1244:G1244"/>
    <mergeCell ref="E1233:F1233"/>
    <mergeCell ref="A1234:B1234"/>
    <mergeCell ref="E1237:F1237"/>
    <mergeCell ref="E1238:F1238"/>
    <mergeCell ref="E1239:F1239"/>
    <mergeCell ref="E1226:F1226"/>
    <mergeCell ref="E1227:F1227"/>
    <mergeCell ref="C1228:D1228"/>
    <mergeCell ref="A1229:G1229"/>
    <mergeCell ref="A1230:B1230"/>
    <mergeCell ref="A1217:B1217"/>
    <mergeCell ref="E1222:F1222"/>
    <mergeCell ref="E1223:F1223"/>
    <mergeCell ref="E1224:F1224"/>
    <mergeCell ref="E1225:F1225"/>
    <mergeCell ref="E1212:F1212"/>
    <mergeCell ref="E1213:F1213"/>
    <mergeCell ref="E1214:F1214"/>
    <mergeCell ref="C1215:D1215"/>
    <mergeCell ref="A1216:G1216"/>
    <mergeCell ref="E1204:F1204"/>
    <mergeCell ref="A1205:B1205"/>
    <mergeCell ref="E1209:F1209"/>
    <mergeCell ref="E1210:F1210"/>
    <mergeCell ref="E1211:F1211"/>
    <mergeCell ref="E1197:F1197"/>
    <mergeCell ref="E1198:F1198"/>
    <mergeCell ref="C1199:D1199"/>
    <mergeCell ref="A1200:G1200"/>
    <mergeCell ref="A1201:B1201"/>
    <mergeCell ref="A1191:B1191"/>
    <mergeCell ref="E1193:F1193"/>
    <mergeCell ref="E1194:F1194"/>
    <mergeCell ref="E1195:F1195"/>
    <mergeCell ref="E1196:F1196"/>
    <mergeCell ref="E1186:F1186"/>
    <mergeCell ref="E1187:F1187"/>
    <mergeCell ref="E1188:F1188"/>
    <mergeCell ref="C1189:D1189"/>
    <mergeCell ref="A1190:G1190"/>
    <mergeCell ref="E1176:F1176"/>
    <mergeCell ref="A1177:B1177"/>
    <mergeCell ref="E1183:F1183"/>
    <mergeCell ref="E1184:F1184"/>
    <mergeCell ref="E1185:F1185"/>
    <mergeCell ref="E1169:F1169"/>
    <mergeCell ref="E1170:F1170"/>
    <mergeCell ref="C1171:D1171"/>
    <mergeCell ref="A1172:G1172"/>
    <mergeCell ref="A1173:B1173"/>
    <mergeCell ref="A1161:B1161"/>
    <mergeCell ref="E1165:F1165"/>
    <mergeCell ref="E1166:F1166"/>
    <mergeCell ref="E1167:F1167"/>
    <mergeCell ref="E1168:F1168"/>
    <mergeCell ref="E1156:F1156"/>
    <mergeCell ref="E1157:F1157"/>
    <mergeCell ref="E1158:F1158"/>
    <mergeCell ref="C1159:D1159"/>
    <mergeCell ref="A1160:G1160"/>
    <mergeCell ref="E1148:F1148"/>
    <mergeCell ref="A1149:B1149"/>
    <mergeCell ref="E1153:F1153"/>
    <mergeCell ref="E1154:F1154"/>
    <mergeCell ref="E1155:F1155"/>
    <mergeCell ref="E1141:F1141"/>
    <mergeCell ref="E1142:F1142"/>
    <mergeCell ref="C1143:D1143"/>
    <mergeCell ref="A1144:G1144"/>
    <mergeCell ref="A1145:B1145"/>
    <mergeCell ref="A1135:B1135"/>
    <mergeCell ref="E1137:F1137"/>
    <mergeCell ref="E1138:F1138"/>
    <mergeCell ref="E1139:F1139"/>
    <mergeCell ref="E1140:F1140"/>
    <mergeCell ref="E1130:F1130"/>
    <mergeCell ref="E1131:F1131"/>
    <mergeCell ref="E1132:F1132"/>
    <mergeCell ref="C1133:D1133"/>
    <mergeCell ref="A1134:G1134"/>
    <mergeCell ref="A1124:G1124"/>
    <mergeCell ref="A1125:B1125"/>
    <mergeCell ref="E1127:F1127"/>
    <mergeCell ref="E1128:F1128"/>
    <mergeCell ref="E1129:F1129"/>
    <mergeCell ref="E1119:F1119"/>
    <mergeCell ref="E1120:F1120"/>
    <mergeCell ref="E1121:F1121"/>
    <mergeCell ref="E1122:F1122"/>
    <mergeCell ref="C1123:D1123"/>
    <mergeCell ref="A1111:B1111"/>
    <mergeCell ref="E1114:F1114"/>
    <mergeCell ref="A1115:B1115"/>
    <mergeCell ref="E1117:F1117"/>
    <mergeCell ref="E1118:F1118"/>
    <mergeCell ref="A1101:G1101"/>
    <mergeCell ref="A1102:B1102"/>
    <mergeCell ref="E1107:F1107"/>
    <mergeCell ref="A1108:B1108"/>
    <mergeCell ref="E1110:F1110"/>
    <mergeCell ref="E1096:F1096"/>
    <mergeCell ref="E1097:F1097"/>
    <mergeCell ref="E1098:F1098"/>
    <mergeCell ref="E1099:F1099"/>
    <mergeCell ref="C1100:D1100"/>
    <mergeCell ref="C1087:D1087"/>
    <mergeCell ref="A1088:G1088"/>
    <mergeCell ref="A1089:B1089"/>
    <mergeCell ref="E1094:F1094"/>
    <mergeCell ref="E1095:F1095"/>
    <mergeCell ref="E1082:F1082"/>
    <mergeCell ref="E1083:F1083"/>
    <mergeCell ref="E1084:F1084"/>
    <mergeCell ref="E1085:F1085"/>
    <mergeCell ref="E1086:F1086"/>
    <mergeCell ref="E1075:F1075"/>
    <mergeCell ref="C1076:D1076"/>
    <mergeCell ref="A1077:G1077"/>
    <mergeCell ref="A1078:B1078"/>
    <mergeCell ref="E1081:F1081"/>
    <mergeCell ref="E1070:F1070"/>
    <mergeCell ref="E1071:F1071"/>
    <mergeCell ref="E1072:F1072"/>
    <mergeCell ref="E1073:F1073"/>
    <mergeCell ref="E1074:F1074"/>
    <mergeCell ref="E1063:F1063"/>
    <mergeCell ref="E1064:F1064"/>
    <mergeCell ref="C1065:D1065"/>
    <mergeCell ref="A1066:G1066"/>
    <mergeCell ref="A1067:B1067"/>
    <mergeCell ref="A1056:B1056"/>
    <mergeCell ref="E1059:F1059"/>
    <mergeCell ref="E1060:F1060"/>
    <mergeCell ref="E1061:F1061"/>
    <mergeCell ref="E1062:F1062"/>
    <mergeCell ref="E1051:F1051"/>
    <mergeCell ref="E1052:F1052"/>
    <mergeCell ref="E1053:F1053"/>
    <mergeCell ref="C1054:D1054"/>
    <mergeCell ref="A1055:G1055"/>
    <mergeCell ref="A1045:G1045"/>
    <mergeCell ref="A1046:B1046"/>
    <mergeCell ref="E1048:F1048"/>
    <mergeCell ref="E1049:F1049"/>
    <mergeCell ref="E1050:F1050"/>
    <mergeCell ref="E1040:F1040"/>
    <mergeCell ref="E1041:F1041"/>
    <mergeCell ref="E1042:F1042"/>
    <mergeCell ref="E1043:F1043"/>
    <mergeCell ref="C1044:D1044"/>
    <mergeCell ref="A1030:B1030"/>
    <mergeCell ref="E1035:F1035"/>
    <mergeCell ref="A1036:B1036"/>
    <mergeCell ref="E1038:F1038"/>
    <mergeCell ref="E1039:F1039"/>
    <mergeCell ref="E1024:F1024"/>
    <mergeCell ref="C1025:D1025"/>
    <mergeCell ref="A1026:G1026"/>
    <mergeCell ref="A1027:B1027"/>
    <mergeCell ref="E1029:F1029"/>
    <mergeCell ref="E1019:F1019"/>
    <mergeCell ref="E1020:F1020"/>
    <mergeCell ref="E1021:F1021"/>
    <mergeCell ref="E1022:F1022"/>
    <mergeCell ref="E1023:F1023"/>
    <mergeCell ref="E1013:F1013"/>
    <mergeCell ref="E1014:F1014"/>
    <mergeCell ref="C1015:D1015"/>
    <mergeCell ref="A1016:G1016"/>
    <mergeCell ref="A1017:B1017"/>
    <mergeCell ref="A1006:B1006"/>
    <mergeCell ref="E1009:F1009"/>
    <mergeCell ref="E1010:F1010"/>
    <mergeCell ref="E1011:F1011"/>
    <mergeCell ref="E1012:F1012"/>
    <mergeCell ref="E1001:F1001"/>
    <mergeCell ref="E1002:F1002"/>
    <mergeCell ref="E1003:F1003"/>
    <mergeCell ref="C1004:D1004"/>
    <mergeCell ref="A1005:G1005"/>
    <mergeCell ref="A990:G990"/>
    <mergeCell ref="A991:B991"/>
    <mergeCell ref="E998:F998"/>
    <mergeCell ref="E999:F999"/>
    <mergeCell ref="E1000:F1000"/>
    <mergeCell ref="E985:F985"/>
    <mergeCell ref="E986:F986"/>
    <mergeCell ref="E987:F987"/>
    <mergeCell ref="E988:F988"/>
    <mergeCell ref="C989:D989"/>
    <mergeCell ref="C977:D977"/>
    <mergeCell ref="A978:G978"/>
    <mergeCell ref="A979:B979"/>
    <mergeCell ref="E983:F983"/>
    <mergeCell ref="E984:F984"/>
    <mergeCell ref="E972:F972"/>
    <mergeCell ref="E973:F973"/>
    <mergeCell ref="E974:F974"/>
    <mergeCell ref="E975:F975"/>
    <mergeCell ref="E976:F976"/>
    <mergeCell ref="E964:F964"/>
    <mergeCell ref="C965:D965"/>
    <mergeCell ref="A966:G966"/>
    <mergeCell ref="A967:B967"/>
    <mergeCell ref="E971:F971"/>
    <mergeCell ref="E959:F959"/>
    <mergeCell ref="E960:F960"/>
    <mergeCell ref="E961:F961"/>
    <mergeCell ref="E962:F962"/>
    <mergeCell ref="E963:F963"/>
    <mergeCell ref="E953:F953"/>
    <mergeCell ref="E954:F954"/>
    <mergeCell ref="C955:D955"/>
    <mergeCell ref="A956:G956"/>
    <mergeCell ref="A957:B957"/>
    <mergeCell ref="A947:B947"/>
    <mergeCell ref="E949:F949"/>
    <mergeCell ref="E950:F950"/>
    <mergeCell ref="E951:F951"/>
    <mergeCell ref="E952:F952"/>
    <mergeCell ref="E942:F942"/>
    <mergeCell ref="E943:F943"/>
    <mergeCell ref="E944:F944"/>
    <mergeCell ref="C945:D945"/>
    <mergeCell ref="A946:G946"/>
    <mergeCell ref="A936:G936"/>
    <mergeCell ref="A937:B937"/>
    <mergeCell ref="E939:F939"/>
    <mergeCell ref="E940:F940"/>
    <mergeCell ref="E941:F941"/>
    <mergeCell ref="E931:F931"/>
    <mergeCell ref="E932:F932"/>
    <mergeCell ref="E933:F933"/>
    <mergeCell ref="E934:F934"/>
    <mergeCell ref="C935:D935"/>
    <mergeCell ref="C925:D925"/>
    <mergeCell ref="A926:G926"/>
    <mergeCell ref="A927:B927"/>
    <mergeCell ref="E929:F929"/>
    <mergeCell ref="E930:F930"/>
    <mergeCell ref="E920:F920"/>
    <mergeCell ref="E921:F921"/>
    <mergeCell ref="E922:F922"/>
    <mergeCell ref="E923:F923"/>
    <mergeCell ref="E924:F924"/>
    <mergeCell ref="E910:F910"/>
    <mergeCell ref="C911:D911"/>
    <mergeCell ref="A912:G912"/>
    <mergeCell ref="A913:B913"/>
    <mergeCell ref="E919:F919"/>
    <mergeCell ref="E905:F905"/>
    <mergeCell ref="E906:F906"/>
    <mergeCell ref="E907:F907"/>
    <mergeCell ref="E908:F908"/>
    <mergeCell ref="E909:F909"/>
    <mergeCell ref="E897:F897"/>
    <mergeCell ref="E898:F898"/>
    <mergeCell ref="C899:D899"/>
    <mergeCell ref="A900:G900"/>
    <mergeCell ref="A901:B901"/>
    <mergeCell ref="A891:B891"/>
    <mergeCell ref="E893:F893"/>
    <mergeCell ref="E894:F894"/>
    <mergeCell ref="E895:F895"/>
    <mergeCell ref="E896:F896"/>
    <mergeCell ref="E886:F886"/>
    <mergeCell ref="E887:F887"/>
    <mergeCell ref="E888:F888"/>
    <mergeCell ref="C889:D889"/>
    <mergeCell ref="A890:G890"/>
    <mergeCell ref="E879:F879"/>
    <mergeCell ref="A880:B880"/>
    <mergeCell ref="E883:F883"/>
    <mergeCell ref="E884:F884"/>
    <mergeCell ref="E885:F885"/>
    <mergeCell ref="C869:D869"/>
    <mergeCell ref="A870:G870"/>
    <mergeCell ref="A871:B871"/>
    <mergeCell ref="E873:F873"/>
    <mergeCell ref="A874:B874"/>
    <mergeCell ref="E864:F864"/>
    <mergeCell ref="E865:F865"/>
    <mergeCell ref="E866:F866"/>
    <mergeCell ref="E867:F867"/>
    <mergeCell ref="E868:F868"/>
    <mergeCell ref="E858:F858"/>
    <mergeCell ref="C859:D859"/>
    <mergeCell ref="A860:G860"/>
    <mergeCell ref="A861:B861"/>
    <mergeCell ref="E863:F863"/>
    <mergeCell ref="E853:F853"/>
    <mergeCell ref="E854:F854"/>
    <mergeCell ref="E855:F855"/>
    <mergeCell ref="E856:F856"/>
    <mergeCell ref="E857:F857"/>
    <mergeCell ref="E847:F847"/>
    <mergeCell ref="E848:F848"/>
    <mergeCell ref="C849:D849"/>
    <mergeCell ref="A850:G850"/>
    <mergeCell ref="A851:B851"/>
    <mergeCell ref="A841:B841"/>
    <mergeCell ref="E843:F843"/>
    <mergeCell ref="E844:F844"/>
    <mergeCell ref="E845:F845"/>
    <mergeCell ref="E846:F846"/>
    <mergeCell ref="E836:F836"/>
    <mergeCell ref="E837:F837"/>
    <mergeCell ref="E838:F838"/>
    <mergeCell ref="C839:D839"/>
    <mergeCell ref="A840:G840"/>
    <mergeCell ref="A830:G830"/>
    <mergeCell ref="A831:B831"/>
    <mergeCell ref="E833:F833"/>
    <mergeCell ref="E834:F834"/>
    <mergeCell ref="E835:F835"/>
    <mergeCell ref="E825:F825"/>
    <mergeCell ref="E826:F826"/>
    <mergeCell ref="E827:F827"/>
    <mergeCell ref="E828:F828"/>
    <mergeCell ref="C829:D829"/>
    <mergeCell ref="C815:D815"/>
    <mergeCell ref="A816:G816"/>
    <mergeCell ref="A817:B817"/>
    <mergeCell ref="E823:F823"/>
    <mergeCell ref="E824:F824"/>
    <mergeCell ref="E810:F810"/>
    <mergeCell ref="E811:F811"/>
    <mergeCell ref="E812:F812"/>
    <mergeCell ref="E813:F813"/>
    <mergeCell ref="E814:F814"/>
    <mergeCell ref="E799:F799"/>
    <mergeCell ref="A800:B800"/>
    <mergeCell ref="E803:F803"/>
    <mergeCell ref="A804:B804"/>
    <mergeCell ref="E809:F809"/>
    <mergeCell ref="E793:F793"/>
    <mergeCell ref="E794:F794"/>
    <mergeCell ref="C795:D795"/>
    <mergeCell ref="A796:G796"/>
    <mergeCell ref="A797:B797"/>
    <mergeCell ref="A786:B786"/>
    <mergeCell ref="E789:F789"/>
    <mergeCell ref="E790:F790"/>
    <mergeCell ref="E791:F791"/>
    <mergeCell ref="E792:F792"/>
    <mergeCell ref="A777:G777"/>
    <mergeCell ref="A778:B778"/>
    <mergeCell ref="E781:F781"/>
    <mergeCell ref="A782:B782"/>
    <mergeCell ref="E785:F785"/>
    <mergeCell ref="E772:F772"/>
    <mergeCell ref="E773:F773"/>
    <mergeCell ref="E774:F774"/>
    <mergeCell ref="E775:F775"/>
    <mergeCell ref="C776:D776"/>
    <mergeCell ref="C764:D764"/>
    <mergeCell ref="A765:G765"/>
    <mergeCell ref="A766:B766"/>
    <mergeCell ref="E770:F770"/>
    <mergeCell ref="E771:F771"/>
    <mergeCell ref="E759:F759"/>
    <mergeCell ref="E760:F760"/>
    <mergeCell ref="E761:F761"/>
    <mergeCell ref="E762:F762"/>
    <mergeCell ref="E763:F763"/>
    <mergeCell ref="E747:F747"/>
    <mergeCell ref="A748:B748"/>
    <mergeCell ref="E751:F751"/>
    <mergeCell ref="A752:B752"/>
    <mergeCell ref="E758:F758"/>
    <mergeCell ref="E741:F741"/>
    <mergeCell ref="E742:F742"/>
    <mergeCell ref="C743:D743"/>
    <mergeCell ref="A744:G744"/>
    <mergeCell ref="A745:B745"/>
    <mergeCell ref="A734:B734"/>
    <mergeCell ref="E737:F737"/>
    <mergeCell ref="E738:F738"/>
    <mergeCell ref="E739:F739"/>
    <mergeCell ref="E740:F740"/>
    <mergeCell ref="A725:G725"/>
    <mergeCell ref="A726:B726"/>
    <mergeCell ref="E729:F729"/>
    <mergeCell ref="A730:B730"/>
    <mergeCell ref="E733:F733"/>
    <mergeCell ref="E720:F720"/>
    <mergeCell ref="E721:F721"/>
    <mergeCell ref="E722:F722"/>
    <mergeCell ref="E723:F723"/>
    <mergeCell ref="C724:D724"/>
    <mergeCell ref="A710:B710"/>
    <mergeCell ref="E712:F712"/>
    <mergeCell ref="A713:B713"/>
    <mergeCell ref="E718:F718"/>
    <mergeCell ref="E719:F719"/>
    <mergeCell ref="E702:F702"/>
    <mergeCell ref="C703:D703"/>
    <mergeCell ref="A704:G704"/>
    <mergeCell ref="A705:B705"/>
    <mergeCell ref="E709:F709"/>
    <mergeCell ref="E697:F697"/>
    <mergeCell ref="E698:F698"/>
    <mergeCell ref="E699:F699"/>
    <mergeCell ref="E700:F700"/>
    <mergeCell ref="E701:F701"/>
    <mergeCell ref="C689:D689"/>
    <mergeCell ref="A690:G690"/>
    <mergeCell ref="A691:B691"/>
    <mergeCell ref="E694:F694"/>
    <mergeCell ref="A695:B695"/>
    <mergeCell ref="E684:F684"/>
    <mergeCell ref="E685:F685"/>
    <mergeCell ref="E686:F686"/>
    <mergeCell ref="E687:F687"/>
    <mergeCell ref="E688:F688"/>
    <mergeCell ref="E676:F676"/>
    <mergeCell ref="C677:D677"/>
    <mergeCell ref="A678:G678"/>
    <mergeCell ref="A679:B679"/>
    <mergeCell ref="E683:F683"/>
    <mergeCell ref="E671:F671"/>
    <mergeCell ref="E672:F672"/>
    <mergeCell ref="E673:F673"/>
    <mergeCell ref="E674:F674"/>
    <mergeCell ref="E675:F675"/>
    <mergeCell ref="C663:D663"/>
    <mergeCell ref="A664:G664"/>
    <mergeCell ref="A665:B665"/>
    <mergeCell ref="E667:F667"/>
    <mergeCell ref="A668:B668"/>
    <mergeCell ref="E658:F658"/>
    <mergeCell ref="E659:F659"/>
    <mergeCell ref="E660:F660"/>
    <mergeCell ref="E661:F661"/>
    <mergeCell ref="E662:F662"/>
    <mergeCell ref="E652:F652"/>
    <mergeCell ref="C653:D653"/>
    <mergeCell ref="A654:G654"/>
    <mergeCell ref="A655:B655"/>
    <mergeCell ref="E657:F657"/>
    <mergeCell ref="E647:F647"/>
    <mergeCell ref="E648:F648"/>
    <mergeCell ref="E649:F649"/>
    <mergeCell ref="E650:F650"/>
    <mergeCell ref="E651:F651"/>
    <mergeCell ref="C624:D624"/>
    <mergeCell ref="A625:G625"/>
    <mergeCell ref="A626:B626"/>
    <mergeCell ref="E642:F642"/>
    <mergeCell ref="A643:B643"/>
    <mergeCell ref="E619:F619"/>
    <mergeCell ref="E620:F620"/>
    <mergeCell ref="E621:F621"/>
    <mergeCell ref="E622:F622"/>
    <mergeCell ref="E623:F623"/>
    <mergeCell ref="E613:F613"/>
    <mergeCell ref="C614:D614"/>
    <mergeCell ref="A615:G615"/>
    <mergeCell ref="A616:B616"/>
    <mergeCell ref="E618:F618"/>
    <mergeCell ref="E608:F608"/>
    <mergeCell ref="E609:F609"/>
    <mergeCell ref="E610:F610"/>
    <mergeCell ref="E611:F611"/>
    <mergeCell ref="E612:F612"/>
    <mergeCell ref="A599:B599"/>
    <mergeCell ref="E601:F601"/>
    <mergeCell ref="A602:B602"/>
    <mergeCell ref="E605:F605"/>
    <mergeCell ref="A606:B606"/>
    <mergeCell ref="E590:F590"/>
    <mergeCell ref="C591:D591"/>
    <mergeCell ref="A592:G592"/>
    <mergeCell ref="A593:B593"/>
    <mergeCell ref="E598:F598"/>
    <mergeCell ref="E585:F585"/>
    <mergeCell ref="E586:F586"/>
    <mergeCell ref="E587:F587"/>
    <mergeCell ref="E588:F588"/>
    <mergeCell ref="E589:F589"/>
    <mergeCell ref="E579:F579"/>
    <mergeCell ref="E580:F580"/>
    <mergeCell ref="C581:D581"/>
    <mergeCell ref="A582:G582"/>
    <mergeCell ref="A583:B583"/>
    <mergeCell ref="A573:B573"/>
    <mergeCell ref="E575:F575"/>
    <mergeCell ref="E576:F576"/>
    <mergeCell ref="E577:F577"/>
    <mergeCell ref="E578:F578"/>
    <mergeCell ref="E565:F565"/>
    <mergeCell ref="A566:B566"/>
    <mergeCell ref="E568:F568"/>
    <mergeCell ref="A569:B569"/>
    <mergeCell ref="E572:F572"/>
    <mergeCell ref="E556:F556"/>
    <mergeCell ref="E557:F557"/>
    <mergeCell ref="C558:D558"/>
    <mergeCell ref="A559:G559"/>
    <mergeCell ref="A560:B560"/>
    <mergeCell ref="A548:B548"/>
    <mergeCell ref="E552:F552"/>
    <mergeCell ref="E553:F553"/>
    <mergeCell ref="E554:F554"/>
    <mergeCell ref="E555:F555"/>
    <mergeCell ref="E528:F528"/>
    <mergeCell ref="C529:D529"/>
    <mergeCell ref="A530:G530"/>
    <mergeCell ref="A531:B531"/>
    <mergeCell ref="E547:F547"/>
    <mergeCell ref="E523:F523"/>
    <mergeCell ref="E524:F524"/>
    <mergeCell ref="E525:F525"/>
    <mergeCell ref="E526:F526"/>
    <mergeCell ref="E527:F527"/>
    <mergeCell ref="C515:D515"/>
    <mergeCell ref="A516:G516"/>
    <mergeCell ref="A517:B517"/>
    <mergeCell ref="E519:F519"/>
    <mergeCell ref="A520:B520"/>
    <mergeCell ref="E510:F510"/>
    <mergeCell ref="E511:F511"/>
    <mergeCell ref="E512:F512"/>
    <mergeCell ref="E513:F513"/>
    <mergeCell ref="E514:F514"/>
    <mergeCell ref="E504:F504"/>
    <mergeCell ref="C505:D505"/>
    <mergeCell ref="A506:G506"/>
    <mergeCell ref="A507:B507"/>
    <mergeCell ref="E509:F509"/>
    <mergeCell ref="E499:F499"/>
    <mergeCell ref="E500:F500"/>
    <mergeCell ref="E501:F501"/>
    <mergeCell ref="E502:F502"/>
    <mergeCell ref="E503:F503"/>
    <mergeCell ref="A486:B486"/>
    <mergeCell ref="E488:F488"/>
    <mergeCell ref="A489:B489"/>
    <mergeCell ref="E494:F494"/>
    <mergeCell ref="A495:B495"/>
    <mergeCell ref="E481:F481"/>
    <mergeCell ref="E482:F482"/>
    <mergeCell ref="E483:F483"/>
    <mergeCell ref="C484:D484"/>
    <mergeCell ref="A485:G485"/>
    <mergeCell ref="E475:F475"/>
    <mergeCell ref="A476:B476"/>
    <mergeCell ref="E478:F478"/>
    <mergeCell ref="E479:F479"/>
    <mergeCell ref="E480:F480"/>
    <mergeCell ref="E467:F467"/>
    <mergeCell ref="E468:F468"/>
    <mergeCell ref="C469:D469"/>
    <mergeCell ref="A470:G470"/>
    <mergeCell ref="A471:B471"/>
    <mergeCell ref="A459:B459"/>
    <mergeCell ref="E463:F463"/>
    <mergeCell ref="E464:F464"/>
    <mergeCell ref="E465:F465"/>
    <mergeCell ref="E466:F466"/>
    <mergeCell ref="E454:F454"/>
    <mergeCell ref="E455:F455"/>
    <mergeCell ref="E456:F456"/>
    <mergeCell ref="C457:D457"/>
    <mergeCell ref="A458:G458"/>
    <mergeCell ref="A448:G448"/>
    <mergeCell ref="A449:B449"/>
    <mergeCell ref="E451:F451"/>
    <mergeCell ref="E452:F452"/>
    <mergeCell ref="E453:F453"/>
    <mergeCell ref="E443:F443"/>
    <mergeCell ref="E444:F444"/>
    <mergeCell ref="E445:F445"/>
    <mergeCell ref="E446:F446"/>
    <mergeCell ref="C447:D447"/>
    <mergeCell ref="C437:D437"/>
    <mergeCell ref="A438:G438"/>
    <mergeCell ref="A439:B439"/>
    <mergeCell ref="E441:F441"/>
    <mergeCell ref="E442:F442"/>
    <mergeCell ref="E432:F432"/>
    <mergeCell ref="E433:F433"/>
    <mergeCell ref="E434:F434"/>
    <mergeCell ref="E435:F435"/>
    <mergeCell ref="E436:F436"/>
    <mergeCell ref="E426:F426"/>
    <mergeCell ref="C427:D427"/>
    <mergeCell ref="A428:G428"/>
    <mergeCell ref="A429:B429"/>
    <mergeCell ref="E431:F431"/>
    <mergeCell ref="E421:F421"/>
    <mergeCell ref="E422:F422"/>
    <mergeCell ref="E423:F423"/>
    <mergeCell ref="E424:F424"/>
    <mergeCell ref="E425:F425"/>
    <mergeCell ref="E415:F415"/>
    <mergeCell ref="E416:F416"/>
    <mergeCell ref="C417:D417"/>
    <mergeCell ref="A418:G418"/>
    <mergeCell ref="A419:B419"/>
    <mergeCell ref="A409:B409"/>
    <mergeCell ref="E411:F411"/>
    <mergeCell ref="E412:F412"/>
    <mergeCell ref="E413:F413"/>
    <mergeCell ref="E414:F414"/>
    <mergeCell ref="E404:F404"/>
    <mergeCell ref="E405:F405"/>
    <mergeCell ref="E406:F406"/>
    <mergeCell ref="C407:D407"/>
    <mergeCell ref="A408:G408"/>
    <mergeCell ref="E397:F397"/>
    <mergeCell ref="A398:B398"/>
    <mergeCell ref="E401:F401"/>
    <mergeCell ref="E402:F402"/>
    <mergeCell ref="E403:F403"/>
    <mergeCell ref="C387:D387"/>
    <mergeCell ref="A388:G388"/>
    <mergeCell ref="A389:B389"/>
    <mergeCell ref="E391:F391"/>
    <mergeCell ref="A392:B392"/>
    <mergeCell ref="E382:F382"/>
    <mergeCell ref="E383:F383"/>
    <mergeCell ref="E384:F384"/>
    <mergeCell ref="E385:F385"/>
    <mergeCell ref="E386:F386"/>
    <mergeCell ref="E372:F372"/>
    <mergeCell ref="C373:D373"/>
    <mergeCell ref="A374:G374"/>
    <mergeCell ref="A375:B375"/>
    <mergeCell ref="E381:F381"/>
    <mergeCell ref="E367:F367"/>
    <mergeCell ref="E368:F368"/>
    <mergeCell ref="E369:F369"/>
    <mergeCell ref="E370:F370"/>
    <mergeCell ref="E371:F371"/>
    <mergeCell ref="E361:F361"/>
    <mergeCell ref="E362:F362"/>
    <mergeCell ref="C363:D363"/>
    <mergeCell ref="A364:G364"/>
    <mergeCell ref="A365:B365"/>
    <mergeCell ref="A353:B353"/>
    <mergeCell ref="E357:F357"/>
    <mergeCell ref="E358:F358"/>
    <mergeCell ref="E359:F359"/>
    <mergeCell ref="E360:F360"/>
    <mergeCell ref="A343:G343"/>
    <mergeCell ref="A344:B344"/>
    <mergeCell ref="E346:F346"/>
    <mergeCell ref="A347:B347"/>
    <mergeCell ref="E352:F352"/>
    <mergeCell ref="E338:F338"/>
    <mergeCell ref="E339:F339"/>
    <mergeCell ref="E340:F340"/>
    <mergeCell ref="E341:F341"/>
    <mergeCell ref="C342:D342"/>
    <mergeCell ref="C332:D332"/>
    <mergeCell ref="A333:G333"/>
    <mergeCell ref="A334:B334"/>
    <mergeCell ref="E336:F336"/>
    <mergeCell ref="E337:F337"/>
    <mergeCell ref="E327:F327"/>
    <mergeCell ref="E328:F328"/>
    <mergeCell ref="E329:F329"/>
    <mergeCell ref="E330:F330"/>
    <mergeCell ref="E331:F331"/>
    <mergeCell ref="E315:F315"/>
    <mergeCell ref="C316:D316"/>
    <mergeCell ref="A317:G317"/>
    <mergeCell ref="A318:B318"/>
    <mergeCell ref="E326:F326"/>
    <mergeCell ref="E310:F310"/>
    <mergeCell ref="E311:F311"/>
    <mergeCell ref="E312:F312"/>
    <mergeCell ref="E313:F313"/>
    <mergeCell ref="E314:F314"/>
    <mergeCell ref="C291:D291"/>
    <mergeCell ref="A292:G292"/>
    <mergeCell ref="A293:B293"/>
    <mergeCell ref="E297:F297"/>
    <mergeCell ref="A298:B298"/>
    <mergeCell ref="E286:F286"/>
    <mergeCell ref="E287:F287"/>
    <mergeCell ref="E288:F288"/>
    <mergeCell ref="E289:F289"/>
    <mergeCell ref="E290:F290"/>
    <mergeCell ref="E274:F274"/>
    <mergeCell ref="A275:B275"/>
    <mergeCell ref="E280:F280"/>
    <mergeCell ref="A281:B281"/>
    <mergeCell ref="E285:F285"/>
    <mergeCell ref="E268:F268"/>
    <mergeCell ref="E269:F269"/>
    <mergeCell ref="C270:D270"/>
    <mergeCell ref="A271:G271"/>
    <mergeCell ref="A272:B272"/>
    <mergeCell ref="A262:B262"/>
    <mergeCell ref="E264:F264"/>
    <mergeCell ref="E265:F265"/>
    <mergeCell ref="E266:F266"/>
    <mergeCell ref="E267:F267"/>
    <mergeCell ref="E257:F257"/>
    <mergeCell ref="E258:F258"/>
    <mergeCell ref="E259:F259"/>
    <mergeCell ref="C260:D260"/>
    <mergeCell ref="A261:G261"/>
    <mergeCell ref="A251:G251"/>
    <mergeCell ref="A252:B252"/>
    <mergeCell ref="E254:F254"/>
    <mergeCell ref="E255:F255"/>
    <mergeCell ref="E256:F256"/>
    <mergeCell ref="E246:F246"/>
    <mergeCell ref="E247:F247"/>
    <mergeCell ref="E248:F248"/>
    <mergeCell ref="E249:F249"/>
    <mergeCell ref="C250:D250"/>
    <mergeCell ref="C240:D240"/>
    <mergeCell ref="A241:G241"/>
    <mergeCell ref="A242:B242"/>
    <mergeCell ref="E244:F244"/>
    <mergeCell ref="E245:F245"/>
    <mergeCell ref="E235:F235"/>
    <mergeCell ref="E236:F236"/>
    <mergeCell ref="E237:F237"/>
    <mergeCell ref="E238:F238"/>
    <mergeCell ref="E239:F239"/>
    <mergeCell ref="E227:F227"/>
    <mergeCell ref="A228:B228"/>
    <mergeCell ref="E231:F231"/>
    <mergeCell ref="A232:B232"/>
    <mergeCell ref="E234:F234"/>
    <mergeCell ref="C217:D217"/>
    <mergeCell ref="A218:G218"/>
    <mergeCell ref="A219:B219"/>
    <mergeCell ref="E224:F224"/>
    <mergeCell ref="A225:B225"/>
    <mergeCell ref="E212:F212"/>
    <mergeCell ref="E213:F213"/>
    <mergeCell ref="E214:F214"/>
    <mergeCell ref="E215:F215"/>
    <mergeCell ref="E216:F216"/>
    <mergeCell ref="E206:F206"/>
    <mergeCell ref="C207:D207"/>
    <mergeCell ref="A208:G208"/>
    <mergeCell ref="A209:B209"/>
    <mergeCell ref="E211:F211"/>
    <mergeCell ref="E201:F201"/>
    <mergeCell ref="E202:F202"/>
    <mergeCell ref="E203:F203"/>
    <mergeCell ref="E204:F204"/>
    <mergeCell ref="E205:F205"/>
    <mergeCell ref="E195:F195"/>
    <mergeCell ref="E196:F196"/>
    <mergeCell ref="C197:D197"/>
    <mergeCell ref="A198:G198"/>
    <mergeCell ref="A199:B199"/>
    <mergeCell ref="A185:B185"/>
    <mergeCell ref="E191:F191"/>
    <mergeCell ref="E192:F192"/>
    <mergeCell ref="E193:F193"/>
    <mergeCell ref="E194:F194"/>
    <mergeCell ref="E180:F180"/>
    <mergeCell ref="E181:F181"/>
    <mergeCell ref="E182:F182"/>
    <mergeCell ref="C183:D183"/>
    <mergeCell ref="A184:G184"/>
    <mergeCell ref="A173:G173"/>
    <mergeCell ref="A174:B174"/>
    <mergeCell ref="E177:F177"/>
    <mergeCell ref="E178:F178"/>
    <mergeCell ref="E179:F179"/>
    <mergeCell ref="E168:F168"/>
    <mergeCell ref="E169:F169"/>
    <mergeCell ref="E170:F170"/>
    <mergeCell ref="E171:F171"/>
    <mergeCell ref="C172:D172"/>
    <mergeCell ref="C162:D162"/>
    <mergeCell ref="A163:G163"/>
    <mergeCell ref="A164:B164"/>
    <mergeCell ref="E166:F166"/>
    <mergeCell ref="E167:F167"/>
    <mergeCell ref="E157:F157"/>
    <mergeCell ref="E158:F158"/>
    <mergeCell ref="E159:F159"/>
    <mergeCell ref="E160:F160"/>
    <mergeCell ref="E161:F161"/>
    <mergeCell ref="E151:F151"/>
    <mergeCell ref="C152:D152"/>
    <mergeCell ref="A153:G153"/>
    <mergeCell ref="A154:B154"/>
    <mergeCell ref="E156:F156"/>
    <mergeCell ref="E146:F146"/>
    <mergeCell ref="E147:F147"/>
    <mergeCell ref="E148:F148"/>
    <mergeCell ref="E149:F149"/>
    <mergeCell ref="E150:F150"/>
    <mergeCell ref="E140:F140"/>
    <mergeCell ref="E141:F141"/>
    <mergeCell ref="C142:D142"/>
    <mergeCell ref="A143:G143"/>
    <mergeCell ref="A144:B144"/>
    <mergeCell ref="A134:B134"/>
    <mergeCell ref="E136:F136"/>
    <mergeCell ref="E137:F137"/>
    <mergeCell ref="E138:F138"/>
    <mergeCell ref="E139:F139"/>
    <mergeCell ref="E129:F129"/>
    <mergeCell ref="E130:F130"/>
    <mergeCell ref="E131:F131"/>
    <mergeCell ref="C132:D132"/>
    <mergeCell ref="A133:G133"/>
    <mergeCell ref="A120:G120"/>
    <mergeCell ref="A121:B121"/>
    <mergeCell ref="E126:F126"/>
    <mergeCell ref="E127:F127"/>
    <mergeCell ref="E128:F128"/>
    <mergeCell ref="E115:F115"/>
    <mergeCell ref="E116:F116"/>
    <mergeCell ref="E117:F117"/>
    <mergeCell ref="E118:F118"/>
    <mergeCell ref="C119:D119"/>
    <mergeCell ref="C109:D109"/>
    <mergeCell ref="A110:G110"/>
    <mergeCell ref="A111:B111"/>
    <mergeCell ref="E113:F113"/>
    <mergeCell ref="E114:F114"/>
    <mergeCell ref="E104:F104"/>
    <mergeCell ref="E105:F105"/>
    <mergeCell ref="E106:F106"/>
    <mergeCell ref="E107:F107"/>
    <mergeCell ref="E108:F108"/>
    <mergeCell ref="E96:F96"/>
    <mergeCell ref="A97:B97"/>
    <mergeCell ref="E100:F100"/>
    <mergeCell ref="A101:B101"/>
    <mergeCell ref="E103:F103"/>
    <mergeCell ref="C86:D86"/>
    <mergeCell ref="A87:G87"/>
    <mergeCell ref="A88:B88"/>
    <mergeCell ref="E93:F93"/>
    <mergeCell ref="A94:B94"/>
    <mergeCell ref="E81:F81"/>
    <mergeCell ref="E82:F82"/>
    <mergeCell ref="E83:F83"/>
    <mergeCell ref="E84:F84"/>
    <mergeCell ref="E85:F85"/>
    <mergeCell ref="A69:G69"/>
    <mergeCell ref="A70:B70"/>
    <mergeCell ref="E74:F74"/>
    <mergeCell ref="A75:B75"/>
    <mergeCell ref="E80:F80"/>
    <mergeCell ref="E64:F64"/>
    <mergeCell ref="E65:F65"/>
    <mergeCell ref="E66:F66"/>
    <mergeCell ref="E67:F67"/>
    <mergeCell ref="C68:D68"/>
    <mergeCell ref="C58:D58"/>
    <mergeCell ref="A59:G59"/>
    <mergeCell ref="A60:B60"/>
    <mergeCell ref="E62:F62"/>
    <mergeCell ref="E63:F63"/>
    <mergeCell ref="E53:F53"/>
    <mergeCell ref="E54:F54"/>
    <mergeCell ref="E55:F55"/>
    <mergeCell ref="E56:F56"/>
    <mergeCell ref="E57:F57"/>
    <mergeCell ref="E45:F45"/>
    <mergeCell ref="A46:B46"/>
    <mergeCell ref="E49:F49"/>
    <mergeCell ref="A50:B50"/>
    <mergeCell ref="E52:F52"/>
    <mergeCell ref="C35:D35"/>
    <mergeCell ref="A36:G36"/>
    <mergeCell ref="A37:B37"/>
    <mergeCell ref="E42:F42"/>
    <mergeCell ref="A43:B43"/>
    <mergeCell ref="E30:F30"/>
    <mergeCell ref="E31:F31"/>
    <mergeCell ref="E32:F32"/>
    <mergeCell ref="E33:F33"/>
    <mergeCell ref="E34:F34"/>
    <mergeCell ref="E24:F24"/>
    <mergeCell ref="C25:D25"/>
    <mergeCell ref="A26:G26"/>
    <mergeCell ref="A27:B27"/>
    <mergeCell ref="E29:F29"/>
    <mergeCell ref="E19:F19"/>
    <mergeCell ref="E20:F20"/>
    <mergeCell ref="E21:F21"/>
    <mergeCell ref="E22:F22"/>
    <mergeCell ref="E23:F23"/>
    <mergeCell ref="A10:B10"/>
    <mergeCell ref="E12:F12"/>
    <mergeCell ref="A13:B13"/>
    <mergeCell ref="E16:F16"/>
    <mergeCell ref="A17:B17"/>
    <mergeCell ref="A1:G1"/>
    <mergeCell ref="C2:D2"/>
    <mergeCell ref="A3:G3"/>
    <mergeCell ref="A4:B4"/>
    <mergeCell ref="E9:F9"/>
  </mergeCells>
  <pageMargins left="0.27777777777777779" right="0.27777777777777779" top="0.27777777777777779" bottom="0.27777777777777779" header="0" footer="0"/>
  <pageSetup paperSize="9" scale="85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9"/>
  <sheetViews>
    <sheetView workbookViewId="0">
      <selection activeCell="J4" sqref="J4"/>
    </sheetView>
  </sheetViews>
  <sheetFormatPr defaultRowHeight="15"/>
  <cols>
    <col min="1" max="1" width="5" customWidth="1"/>
    <col min="2" max="2" width="36.42578125" customWidth="1"/>
    <col min="3" max="3" width="7.42578125" customWidth="1"/>
    <col min="4" max="4" width="5.28515625" customWidth="1"/>
    <col min="5" max="5" width="4.140625" customWidth="1"/>
    <col min="6" max="6" width="6.28515625" customWidth="1"/>
    <col min="8" max="8" width="8.42578125" customWidth="1"/>
    <col min="10" max="10" width="7.28515625" customWidth="1"/>
  </cols>
  <sheetData>
    <row r="1" spans="1:13" ht="239.25" customHeight="1">
      <c r="B1" s="44"/>
    </row>
    <row r="2" spans="1:13">
      <c r="A2" s="126" t="s">
        <v>1720</v>
      </c>
      <c r="B2" s="126" t="s">
        <v>1721</v>
      </c>
      <c r="C2" s="126" t="s">
        <v>1722</v>
      </c>
      <c r="D2" s="126" t="s">
        <v>1723</v>
      </c>
      <c r="E2" s="126" t="s">
        <v>1724</v>
      </c>
      <c r="F2" s="125" t="s">
        <v>1725</v>
      </c>
      <c r="G2" s="125"/>
      <c r="H2" s="125"/>
      <c r="I2" s="125"/>
      <c r="J2" s="125"/>
      <c r="K2" s="125"/>
      <c r="L2" s="125" t="s">
        <v>1726</v>
      </c>
      <c r="M2" s="125" t="s">
        <v>1727</v>
      </c>
    </row>
    <row r="3" spans="1:13" ht="33">
      <c r="A3" s="126"/>
      <c r="B3" s="126"/>
      <c r="C3" s="126"/>
      <c r="D3" s="126"/>
      <c r="E3" s="126"/>
      <c r="F3" s="45" t="s">
        <v>1728</v>
      </c>
      <c r="G3" s="46" t="s">
        <v>1729</v>
      </c>
      <c r="H3" s="46" t="s">
        <v>1730</v>
      </c>
      <c r="I3" s="46" t="s">
        <v>1731</v>
      </c>
      <c r="J3" s="46" t="s">
        <v>1732</v>
      </c>
      <c r="K3" s="45" t="s">
        <v>1733</v>
      </c>
      <c r="L3" s="125"/>
      <c r="M3" s="125"/>
    </row>
    <row r="4" spans="1:13" ht="24.75">
      <c r="A4" s="47" t="s">
        <v>1735</v>
      </c>
      <c r="B4" s="48" t="s">
        <v>1712</v>
      </c>
      <c r="C4" s="46" t="s">
        <v>1713</v>
      </c>
      <c r="D4" s="46" t="s">
        <v>1734</v>
      </c>
      <c r="E4" s="46">
        <v>1</v>
      </c>
      <c r="F4" s="49" t="s">
        <v>1711</v>
      </c>
      <c r="G4" s="49">
        <f>11558.58</f>
        <v>11558.58</v>
      </c>
      <c r="H4" s="49">
        <v>9141</v>
      </c>
      <c r="I4" s="49" t="s">
        <v>1711</v>
      </c>
      <c r="J4" s="49">
        <v>9937.6</v>
      </c>
      <c r="K4" s="46" t="s">
        <v>1711</v>
      </c>
      <c r="L4" s="49">
        <f>AVERAGE(F4:K4)</f>
        <v>10212.393333333333</v>
      </c>
      <c r="M4" s="49">
        <f>E4*L4</f>
        <v>10212.393333333333</v>
      </c>
    </row>
    <row r="5" spans="1:13" ht="16.5">
      <c r="A5" s="47" t="s">
        <v>1736</v>
      </c>
      <c r="B5" s="48" t="s">
        <v>1715</v>
      </c>
      <c r="C5" s="46" t="s">
        <v>1713</v>
      </c>
      <c r="D5" s="46" t="s">
        <v>1734</v>
      </c>
      <c r="E5" s="46">
        <v>3</v>
      </c>
      <c r="F5" s="49">
        <f>40</f>
        <v>40</v>
      </c>
      <c r="G5" s="49">
        <f>12.304</f>
        <v>12.304</v>
      </c>
      <c r="H5" s="49" t="s">
        <v>1711</v>
      </c>
      <c r="I5" s="49">
        <f>18</f>
        <v>18</v>
      </c>
      <c r="J5" s="49" t="s">
        <v>1711</v>
      </c>
      <c r="K5" s="46" t="s">
        <v>1711</v>
      </c>
      <c r="L5" s="49">
        <f t="shared" ref="L5:L9" si="0">AVERAGE(F5:K5)</f>
        <v>23.434666666666669</v>
      </c>
      <c r="M5" s="49">
        <f t="shared" ref="M5:M9" si="1">E5*L5</f>
        <v>70.304000000000002</v>
      </c>
    </row>
    <row r="6" spans="1:13" ht="24.75">
      <c r="A6" s="47" t="s">
        <v>1737</v>
      </c>
      <c r="B6" s="48" t="s">
        <v>1716</v>
      </c>
      <c r="C6" s="46" t="s">
        <v>1713</v>
      </c>
      <c r="D6" s="46" t="s">
        <v>1734</v>
      </c>
      <c r="E6" s="46">
        <v>3</v>
      </c>
      <c r="F6" s="49">
        <f>319</f>
        <v>319</v>
      </c>
      <c r="G6" s="49">
        <f>264.4621</f>
        <v>264.46210000000002</v>
      </c>
      <c r="H6" s="49" t="s">
        <v>1711</v>
      </c>
      <c r="I6" s="49">
        <f>185</f>
        <v>185</v>
      </c>
      <c r="J6" s="49" t="s">
        <v>1711</v>
      </c>
      <c r="K6" s="46">
        <f>310.16</f>
        <v>310.16000000000003</v>
      </c>
      <c r="L6" s="49">
        <f t="shared" si="0"/>
        <v>269.65552500000001</v>
      </c>
      <c r="M6" s="49">
        <f t="shared" si="1"/>
        <v>808.96657500000003</v>
      </c>
    </row>
    <row r="7" spans="1:13">
      <c r="A7" s="47" t="s">
        <v>1738</v>
      </c>
      <c r="B7" s="48" t="s">
        <v>1717</v>
      </c>
      <c r="C7" s="46" t="s">
        <v>1713</v>
      </c>
      <c r="D7" s="46" t="s">
        <v>1734</v>
      </c>
      <c r="E7" s="46">
        <v>3</v>
      </c>
      <c r="F7" s="49">
        <f>21</f>
        <v>21</v>
      </c>
      <c r="G7" s="49">
        <f>17.89</f>
        <v>17.89</v>
      </c>
      <c r="H7" s="49" t="s">
        <v>1711</v>
      </c>
      <c r="I7" s="49">
        <f>12</f>
        <v>12</v>
      </c>
      <c r="J7" s="49" t="s">
        <v>1711</v>
      </c>
      <c r="K7" s="46">
        <f>10.23</f>
        <v>10.23</v>
      </c>
      <c r="L7" s="49">
        <f t="shared" si="0"/>
        <v>15.280000000000001</v>
      </c>
      <c r="M7" s="49">
        <f t="shared" si="1"/>
        <v>45.84</v>
      </c>
    </row>
    <row r="8" spans="1:13">
      <c r="A8" s="47" t="s">
        <v>1739</v>
      </c>
      <c r="B8" s="48" t="s">
        <v>1718</v>
      </c>
      <c r="C8" s="46" t="s">
        <v>1713</v>
      </c>
      <c r="D8" s="46" t="s">
        <v>1734</v>
      </c>
      <c r="E8" s="46">
        <v>3</v>
      </c>
      <c r="F8" s="49">
        <f>26.5</f>
        <v>26.5</v>
      </c>
      <c r="G8" s="49">
        <f>39.27</f>
        <v>39.270000000000003</v>
      </c>
      <c r="H8" s="49" t="s">
        <v>1711</v>
      </c>
      <c r="I8" s="49">
        <f>321</f>
        <v>321</v>
      </c>
      <c r="J8" s="49" t="s">
        <v>1711</v>
      </c>
      <c r="K8" s="46">
        <f>45.62</f>
        <v>45.62</v>
      </c>
      <c r="L8" s="49">
        <f t="shared" si="0"/>
        <v>108.0975</v>
      </c>
      <c r="M8" s="49">
        <f t="shared" si="1"/>
        <v>324.29250000000002</v>
      </c>
    </row>
    <row r="9" spans="1:13">
      <c r="A9" s="47" t="s">
        <v>1740</v>
      </c>
      <c r="B9" s="48" t="s">
        <v>1719</v>
      </c>
      <c r="C9" s="46" t="s">
        <v>1713</v>
      </c>
      <c r="D9" s="46" t="s">
        <v>1734</v>
      </c>
      <c r="E9" s="46">
        <v>3</v>
      </c>
      <c r="F9" s="49">
        <f>61</f>
        <v>61</v>
      </c>
      <c r="G9" s="49">
        <f>10.39</f>
        <v>10.39</v>
      </c>
      <c r="H9" s="49" t="s">
        <v>1711</v>
      </c>
      <c r="I9" s="49">
        <f>21</f>
        <v>21</v>
      </c>
      <c r="J9" s="49" t="s">
        <v>1711</v>
      </c>
      <c r="K9" s="46" t="s">
        <v>1711</v>
      </c>
      <c r="L9" s="49">
        <f t="shared" si="0"/>
        <v>30.796666666666667</v>
      </c>
      <c r="M9" s="49">
        <f t="shared" si="1"/>
        <v>92.39</v>
      </c>
    </row>
  </sheetData>
  <mergeCells count="8">
    <mergeCell ref="L2:L3"/>
    <mergeCell ref="M2:M3"/>
    <mergeCell ref="A2:A3"/>
    <mergeCell ref="B2:B3"/>
    <mergeCell ref="C2:C3"/>
    <mergeCell ref="D2:D3"/>
    <mergeCell ref="E2:E3"/>
    <mergeCell ref="F2:K2"/>
  </mergeCells>
  <pageMargins left="0.511811024" right="0.511811024" top="0.78740157499999996" bottom="0.78740157499999996" header="0.31496062000000002" footer="0.31496062000000002"/>
  <pageSetup paperSize="9" orientation="landscape" verticalDpi="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Q77"/>
  <sheetViews>
    <sheetView workbookViewId="0">
      <selection activeCell="B9" sqref="B9"/>
    </sheetView>
  </sheetViews>
  <sheetFormatPr defaultRowHeight="15"/>
  <cols>
    <col min="1" max="1" width="9.28515625" customWidth="1"/>
    <col min="2" max="2" width="55.5703125" customWidth="1"/>
    <col min="3" max="3" width="9.28515625" customWidth="1"/>
    <col min="4" max="4" width="10.28515625" customWidth="1"/>
    <col min="5" max="5" width="9.28515625" customWidth="1"/>
    <col min="6" max="8" width="12.42578125" customWidth="1"/>
    <col min="9" max="10" width="8.7109375" customWidth="1"/>
    <col min="11" max="11" width="5" customWidth="1"/>
  </cols>
  <sheetData>
    <row r="1" spans="1:17" ht="258.95" customHeight="1">
      <c r="A1" s="87"/>
      <c r="B1" s="87"/>
      <c r="C1" s="87"/>
      <c r="D1" s="87"/>
      <c r="E1" s="87"/>
      <c r="F1" s="87"/>
      <c r="G1" s="87"/>
      <c r="H1" s="87"/>
      <c r="I1" s="87"/>
      <c r="J1" s="87"/>
      <c r="K1" s="87"/>
    </row>
    <row r="2" spans="1:17" ht="27">
      <c r="A2" s="50" t="s">
        <v>1</v>
      </c>
      <c r="B2" s="51" t="s">
        <v>2</v>
      </c>
      <c r="C2" s="50" t="s">
        <v>3</v>
      </c>
      <c r="D2" s="50" t="s">
        <v>1096</v>
      </c>
      <c r="E2" s="50" t="s">
        <v>224</v>
      </c>
      <c r="F2" s="50" t="s">
        <v>5</v>
      </c>
      <c r="G2" s="50" t="s">
        <v>1097</v>
      </c>
      <c r="H2" s="50" t="s">
        <v>1098</v>
      </c>
      <c r="I2" s="60" t="s">
        <v>1755</v>
      </c>
      <c r="J2" s="60" t="s">
        <v>1756</v>
      </c>
      <c r="K2" s="50" t="s">
        <v>1099</v>
      </c>
    </row>
    <row r="3" spans="1:17" ht="18">
      <c r="A3" s="56" t="s">
        <v>1711</v>
      </c>
      <c r="B3" s="57" t="s">
        <v>1712</v>
      </c>
      <c r="C3" s="58" t="s">
        <v>1713</v>
      </c>
      <c r="D3" s="58" t="s">
        <v>1102</v>
      </c>
      <c r="E3" s="58" t="s">
        <v>1714</v>
      </c>
      <c r="F3" s="64">
        <v>1</v>
      </c>
      <c r="G3" s="64">
        <f>ORCAMENTO!G25*1.27</f>
        <v>12969.7353</v>
      </c>
      <c r="H3" s="64">
        <f>G3*F3</f>
        <v>12969.7353</v>
      </c>
      <c r="I3" s="65">
        <f>H3/$I$75</f>
        <v>0.27411610367247946</v>
      </c>
      <c r="J3" s="65">
        <f>I3</f>
        <v>0.27411610367247946</v>
      </c>
      <c r="K3" s="58" t="str">
        <f>IF(J3&lt;=$O$5,"A",IF(J3&lt;=$O$6,"B","C"))</f>
        <v>A</v>
      </c>
    </row>
    <row r="4" spans="1:17" ht="16.5">
      <c r="A4" s="56" t="s">
        <v>112</v>
      </c>
      <c r="B4" s="66" t="s">
        <v>113</v>
      </c>
      <c r="C4" s="58" t="s">
        <v>29</v>
      </c>
      <c r="D4" s="58" t="s">
        <v>1100</v>
      </c>
      <c r="E4" s="58" t="s">
        <v>30</v>
      </c>
      <c r="F4" s="58">
        <v>68</v>
      </c>
      <c r="G4" s="64">
        <v>74.75</v>
      </c>
      <c r="H4" s="64">
        <v>5083</v>
      </c>
      <c r="I4" s="65">
        <f t="shared" ref="I4:I67" si="0">H4/$I$75</f>
        <v>0.10742949819239665</v>
      </c>
      <c r="J4" s="65">
        <f>J3+I4</f>
        <v>0.38154560186487613</v>
      </c>
      <c r="K4" s="58" t="str">
        <f t="shared" ref="K4:K67" si="1">IF(J4&lt;=$O$5,"A",IF(J4&lt;=$O$6,"B","C"))</f>
        <v>A</v>
      </c>
      <c r="N4" s="50" t="s">
        <v>1747</v>
      </c>
      <c r="O4" s="50" t="s">
        <v>1748</v>
      </c>
      <c r="P4" s="50" t="s">
        <v>1753</v>
      </c>
      <c r="Q4" s="50" t="s">
        <v>1754</v>
      </c>
    </row>
    <row r="5" spans="1:17" ht="18">
      <c r="A5" s="56" t="s">
        <v>125</v>
      </c>
      <c r="B5" s="66" t="s">
        <v>1101</v>
      </c>
      <c r="C5" s="58" t="s">
        <v>127</v>
      </c>
      <c r="D5" s="58" t="s">
        <v>1100</v>
      </c>
      <c r="E5" s="58" t="s">
        <v>30</v>
      </c>
      <c r="F5" s="58">
        <v>56</v>
      </c>
      <c r="G5" s="64">
        <v>51.16</v>
      </c>
      <c r="H5" s="64">
        <v>2864.96</v>
      </c>
      <c r="I5" s="65">
        <f t="shared" si="0"/>
        <v>6.0551094853686545E-2</v>
      </c>
      <c r="J5" s="65">
        <f t="shared" ref="J5:J68" si="2">J4+I5</f>
        <v>0.44209669671856267</v>
      </c>
      <c r="K5" s="58" t="str">
        <f t="shared" si="1"/>
        <v>A</v>
      </c>
      <c r="N5" s="52" t="s">
        <v>1749</v>
      </c>
      <c r="O5" s="53">
        <v>0.5</v>
      </c>
      <c r="P5" s="59">
        <f>COUNTIF($K$3:$K$73,N5)/COUNTA($K$3:$K$73)</f>
        <v>4.2253521126760563E-2</v>
      </c>
      <c r="Q5" s="59">
        <f>SUMIF($K$3:$K$73,N5,$I$3:$I$73)</f>
        <v>0.44209669671856267</v>
      </c>
    </row>
    <row r="6" spans="1:17">
      <c r="A6" s="56" t="s">
        <v>207</v>
      </c>
      <c r="B6" s="66" t="s">
        <v>208</v>
      </c>
      <c r="C6" s="58" t="s">
        <v>47</v>
      </c>
      <c r="D6" s="58" t="s">
        <v>1100</v>
      </c>
      <c r="E6" s="58" t="s">
        <v>22</v>
      </c>
      <c r="F6" s="58">
        <v>1</v>
      </c>
      <c r="G6" s="64">
        <v>2760.01</v>
      </c>
      <c r="H6" s="64">
        <v>2760.01</v>
      </c>
      <c r="I6" s="65">
        <f t="shared" si="0"/>
        <v>5.8332970550068204E-2</v>
      </c>
      <c r="J6" s="65">
        <f t="shared" si="2"/>
        <v>0.50042966726863092</v>
      </c>
      <c r="K6" s="58" t="str">
        <f t="shared" si="1"/>
        <v>B</v>
      </c>
      <c r="N6" s="52" t="s">
        <v>1750</v>
      </c>
      <c r="O6" s="53">
        <v>0.8</v>
      </c>
      <c r="P6" s="59">
        <f t="shared" ref="P6:P7" si="3">COUNTIF($K$3:$K$73,N6)/COUNTA($K$3:$K$73)</f>
        <v>0.14084507042253522</v>
      </c>
      <c r="Q6" s="59">
        <f t="shared" ref="Q6:Q7" si="4">SUMIF($K$3:$K$73,N6,$I$3:$I$73)</f>
        <v>0.35595553398596086</v>
      </c>
    </row>
    <row r="7" spans="1:17" ht="15" customHeight="1">
      <c r="A7" s="56" t="s">
        <v>34</v>
      </c>
      <c r="B7" s="66" t="s">
        <v>35</v>
      </c>
      <c r="C7" s="58" t="s">
        <v>36</v>
      </c>
      <c r="D7" s="58" t="s">
        <v>1100</v>
      </c>
      <c r="E7" s="58" t="s">
        <v>37</v>
      </c>
      <c r="F7" s="58">
        <v>1</v>
      </c>
      <c r="G7" s="64">
        <v>2434.42</v>
      </c>
      <c r="H7" s="64">
        <v>2434.42</v>
      </c>
      <c r="I7" s="65">
        <f t="shared" si="0"/>
        <v>5.1451607119719509E-2</v>
      </c>
      <c r="J7" s="65">
        <f t="shared" si="2"/>
        <v>0.55188127438835044</v>
      </c>
      <c r="K7" s="58" t="str">
        <f t="shared" si="1"/>
        <v>B</v>
      </c>
      <c r="N7" s="52" t="s">
        <v>1751</v>
      </c>
      <c r="O7" s="53">
        <v>1</v>
      </c>
      <c r="P7" s="59">
        <f t="shared" si="3"/>
        <v>0.81690140845070425</v>
      </c>
      <c r="Q7" s="59">
        <f t="shared" si="4"/>
        <v>0.20194776929547589</v>
      </c>
    </row>
    <row r="8" spans="1:17" ht="15" customHeight="1">
      <c r="A8" s="56" t="s">
        <v>14</v>
      </c>
      <c r="B8" s="66" t="s">
        <v>15</v>
      </c>
      <c r="C8" s="58" t="s">
        <v>16</v>
      </c>
      <c r="D8" s="58" t="s">
        <v>1100</v>
      </c>
      <c r="E8" s="58" t="s">
        <v>17</v>
      </c>
      <c r="F8" s="58">
        <v>5.63</v>
      </c>
      <c r="G8" s="64">
        <v>397.1</v>
      </c>
      <c r="H8" s="64">
        <v>2235.6729999999998</v>
      </c>
      <c r="I8" s="65">
        <f t="shared" si="0"/>
        <v>4.7251077810798736E-2</v>
      </c>
      <c r="J8" s="65">
        <f t="shared" si="2"/>
        <v>0.59913235219914918</v>
      </c>
      <c r="K8" s="58" t="str">
        <f t="shared" si="1"/>
        <v>B</v>
      </c>
    </row>
    <row r="9" spans="1:17" ht="18">
      <c r="A9" s="56" t="s">
        <v>157</v>
      </c>
      <c r="B9" s="66" t="s">
        <v>158</v>
      </c>
      <c r="C9" s="58" t="s">
        <v>29</v>
      </c>
      <c r="D9" s="58" t="s">
        <v>1100</v>
      </c>
      <c r="E9" s="58" t="s">
        <v>37</v>
      </c>
      <c r="F9" s="58">
        <v>1</v>
      </c>
      <c r="G9" s="64">
        <v>2047.15</v>
      </c>
      <c r="H9" s="64">
        <v>2047.15</v>
      </c>
      <c r="I9" s="65">
        <f t="shared" si="0"/>
        <v>4.3266633331608267E-2</v>
      </c>
      <c r="J9" s="65">
        <f t="shared" si="2"/>
        <v>0.64239898553075747</v>
      </c>
      <c r="K9" s="58" t="str">
        <f t="shared" si="1"/>
        <v>B</v>
      </c>
    </row>
    <row r="10" spans="1:17" ht="20.100000000000001" customHeight="1">
      <c r="A10" s="56" t="s">
        <v>96</v>
      </c>
      <c r="B10" s="66" t="s">
        <v>97</v>
      </c>
      <c r="C10" s="58" t="s">
        <v>16</v>
      </c>
      <c r="D10" s="58" t="s">
        <v>1102</v>
      </c>
      <c r="E10" s="58" t="s">
        <v>72</v>
      </c>
      <c r="F10" s="58">
        <v>48</v>
      </c>
      <c r="G10" s="64">
        <v>34.07</v>
      </c>
      <c r="H10" s="64">
        <v>1635.36</v>
      </c>
      <c r="I10" s="65">
        <f t="shared" si="0"/>
        <v>3.4563427929159507E-2</v>
      </c>
      <c r="J10" s="65">
        <f t="shared" si="2"/>
        <v>0.67696241345991703</v>
      </c>
      <c r="K10" s="58" t="str">
        <f t="shared" si="1"/>
        <v>B</v>
      </c>
    </row>
    <row r="11" spans="1:17" ht="18">
      <c r="A11" s="56" t="s">
        <v>27</v>
      </c>
      <c r="B11" s="66" t="s">
        <v>28</v>
      </c>
      <c r="C11" s="58" t="s">
        <v>29</v>
      </c>
      <c r="D11" s="58" t="s">
        <v>1100</v>
      </c>
      <c r="E11" s="58" t="s">
        <v>30</v>
      </c>
      <c r="F11" s="58">
        <v>35</v>
      </c>
      <c r="G11" s="64">
        <v>44.26</v>
      </c>
      <c r="H11" s="64">
        <v>1549.1</v>
      </c>
      <c r="I11" s="65">
        <f t="shared" si="0"/>
        <v>3.2740317853598593E-2</v>
      </c>
      <c r="J11" s="65">
        <f t="shared" si="2"/>
        <v>0.70970273131351558</v>
      </c>
      <c r="K11" s="58" t="str">
        <f t="shared" si="1"/>
        <v>B</v>
      </c>
    </row>
    <row r="12" spans="1:17" ht="15" customHeight="1">
      <c r="A12" s="56" t="s">
        <v>212</v>
      </c>
      <c r="B12" s="66" t="s">
        <v>213</v>
      </c>
      <c r="C12" s="58" t="s">
        <v>16</v>
      </c>
      <c r="D12" s="58" t="s">
        <v>1100</v>
      </c>
      <c r="E12" s="58" t="s">
        <v>214</v>
      </c>
      <c r="F12" s="58">
        <v>50</v>
      </c>
      <c r="G12" s="64">
        <v>25.97</v>
      </c>
      <c r="H12" s="64">
        <v>1298.5</v>
      </c>
      <c r="I12" s="65">
        <f t="shared" si="0"/>
        <v>2.7443872398746221E-2</v>
      </c>
      <c r="J12" s="65">
        <f t="shared" si="2"/>
        <v>0.73714660371226182</v>
      </c>
      <c r="K12" s="58" t="str">
        <f t="shared" si="1"/>
        <v>B</v>
      </c>
    </row>
    <row r="13" spans="1:17" ht="18">
      <c r="A13" s="56" t="s">
        <v>1711</v>
      </c>
      <c r="B13" s="57" t="s">
        <v>1716</v>
      </c>
      <c r="C13" s="58" t="s">
        <v>1713</v>
      </c>
      <c r="D13" s="58" t="s">
        <v>1102</v>
      </c>
      <c r="E13" s="58" t="s">
        <v>1714</v>
      </c>
      <c r="F13" s="64">
        <v>3</v>
      </c>
      <c r="G13" s="64">
        <f>ORCAMENTO!G27*1.27</f>
        <v>342.46820000000002</v>
      </c>
      <c r="H13" s="64">
        <f>G13*F13</f>
        <v>1027.4046000000001</v>
      </c>
      <c r="I13" s="65">
        <f t="shared" si="0"/>
        <v>2.1714255482699195E-2</v>
      </c>
      <c r="J13" s="65">
        <f t="shared" si="2"/>
        <v>0.75886085919496105</v>
      </c>
      <c r="K13" s="58" t="str">
        <f t="shared" si="1"/>
        <v>B</v>
      </c>
    </row>
    <row r="14" spans="1:17" ht="20.100000000000001" customHeight="1">
      <c r="A14" s="56" t="s">
        <v>87</v>
      </c>
      <c r="B14" s="66" t="s">
        <v>88</v>
      </c>
      <c r="C14" s="58" t="s">
        <v>47</v>
      </c>
      <c r="D14" s="58" t="s">
        <v>1102</v>
      </c>
      <c r="E14" s="58" t="s">
        <v>22</v>
      </c>
      <c r="F14" s="58">
        <v>3</v>
      </c>
      <c r="G14" s="64">
        <v>313.07</v>
      </c>
      <c r="H14" s="64">
        <v>939.21</v>
      </c>
      <c r="I14" s="65">
        <f t="shared" si="0"/>
        <v>1.9850257524548665E-2</v>
      </c>
      <c r="J14" s="65">
        <f t="shared" si="2"/>
        <v>0.77871111671950977</v>
      </c>
      <c r="K14" s="58" t="str">
        <f t="shared" si="1"/>
        <v>B</v>
      </c>
    </row>
    <row r="15" spans="1:17" ht="20.100000000000001" customHeight="1">
      <c r="A15" s="56" t="s">
        <v>106</v>
      </c>
      <c r="B15" s="66" t="s">
        <v>107</v>
      </c>
      <c r="C15" s="58" t="s">
        <v>54</v>
      </c>
      <c r="D15" s="58" t="s">
        <v>1100</v>
      </c>
      <c r="E15" s="58" t="s">
        <v>72</v>
      </c>
      <c r="F15" s="58">
        <v>8</v>
      </c>
      <c r="G15" s="64">
        <v>114.39</v>
      </c>
      <c r="H15" s="64">
        <v>915.12</v>
      </c>
      <c r="I15" s="65">
        <f t="shared" si="0"/>
        <v>1.9341113985013973E-2</v>
      </c>
      <c r="J15" s="65">
        <f t="shared" si="2"/>
        <v>0.79805223070452369</v>
      </c>
      <c r="K15" s="58" t="str">
        <f t="shared" si="1"/>
        <v>B</v>
      </c>
    </row>
    <row r="16" spans="1:17" ht="20.100000000000001" customHeight="1">
      <c r="A16" s="56" t="s">
        <v>142</v>
      </c>
      <c r="B16" s="66" t="s">
        <v>143</v>
      </c>
      <c r="C16" s="58" t="s">
        <v>95</v>
      </c>
      <c r="D16" s="58" t="s">
        <v>1103</v>
      </c>
      <c r="E16" s="58" t="s">
        <v>22</v>
      </c>
      <c r="F16" s="58">
        <v>9</v>
      </c>
      <c r="G16" s="64">
        <v>90.63</v>
      </c>
      <c r="H16" s="64">
        <v>815.67</v>
      </c>
      <c r="I16" s="65">
        <f t="shared" si="0"/>
        <v>1.7239232498640993E-2</v>
      </c>
      <c r="J16" s="65">
        <f t="shared" si="2"/>
        <v>0.8152914632031647</v>
      </c>
      <c r="K16" s="58" t="str">
        <f t="shared" si="1"/>
        <v>C</v>
      </c>
    </row>
    <row r="17" spans="1:11" ht="18">
      <c r="A17" s="56" t="s">
        <v>139</v>
      </c>
      <c r="B17" s="66" t="s">
        <v>140</v>
      </c>
      <c r="C17" s="58" t="s">
        <v>29</v>
      </c>
      <c r="D17" s="58" t="s">
        <v>1100</v>
      </c>
      <c r="E17" s="58" t="s">
        <v>37</v>
      </c>
      <c r="F17" s="58">
        <v>1</v>
      </c>
      <c r="G17" s="64">
        <v>762</v>
      </c>
      <c r="H17" s="64">
        <v>762</v>
      </c>
      <c r="I17" s="65">
        <f t="shared" si="0"/>
        <v>1.6104913952903057E-2</v>
      </c>
      <c r="J17" s="65">
        <f t="shared" si="2"/>
        <v>0.83139637715606773</v>
      </c>
      <c r="K17" s="58" t="str">
        <f t="shared" si="1"/>
        <v>C</v>
      </c>
    </row>
    <row r="18" spans="1:11" ht="18">
      <c r="A18" s="56" t="s">
        <v>147</v>
      </c>
      <c r="B18" s="66" t="s">
        <v>1104</v>
      </c>
      <c r="C18" s="58" t="s">
        <v>127</v>
      </c>
      <c r="D18" s="58" t="s">
        <v>1100</v>
      </c>
      <c r="E18" s="58" t="s">
        <v>149</v>
      </c>
      <c r="F18" s="58">
        <v>1</v>
      </c>
      <c r="G18" s="64">
        <v>682.07</v>
      </c>
      <c r="H18" s="64">
        <v>682.07</v>
      </c>
      <c r="I18" s="65">
        <f t="shared" si="0"/>
        <v>1.4415588792462717E-2</v>
      </c>
      <c r="J18" s="65">
        <f t="shared" si="2"/>
        <v>0.84581196594853048</v>
      </c>
      <c r="K18" s="58" t="str">
        <f t="shared" si="1"/>
        <v>C</v>
      </c>
    </row>
    <row r="19" spans="1:11" ht="20.100000000000001" customHeight="1">
      <c r="A19" s="56" t="s">
        <v>67</v>
      </c>
      <c r="B19" s="66" t="s">
        <v>68</v>
      </c>
      <c r="C19" s="58" t="s">
        <v>54</v>
      </c>
      <c r="D19" s="58" t="s">
        <v>1100</v>
      </c>
      <c r="E19" s="58" t="s">
        <v>55</v>
      </c>
      <c r="F19" s="58">
        <v>3</v>
      </c>
      <c r="G19" s="64">
        <v>225.97</v>
      </c>
      <c r="H19" s="64">
        <v>677.91</v>
      </c>
      <c r="I19" s="65">
        <f t="shared" si="0"/>
        <v>1.4327666952509859E-2</v>
      </c>
      <c r="J19" s="65">
        <f t="shared" si="2"/>
        <v>0.86013963290104034</v>
      </c>
      <c r="K19" s="58" t="str">
        <f t="shared" si="1"/>
        <v>C</v>
      </c>
    </row>
    <row r="20" spans="1:11" ht="15" customHeight="1">
      <c r="A20" s="56" t="s">
        <v>135</v>
      </c>
      <c r="B20" s="66" t="s">
        <v>136</v>
      </c>
      <c r="C20" s="58" t="s">
        <v>137</v>
      </c>
      <c r="D20" s="58" t="s">
        <v>1102</v>
      </c>
      <c r="E20" s="58" t="s">
        <v>22</v>
      </c>
      <c r="F20" s="58">
        <v>1</v>
      </c>
      <c r="G20" s="64">
        <v>660.41</v>
      </c>
      <c r="H20" s="64">
        <v>660.41</v>
      </c>
      <c r="I20" s="65">
        <f t="shared" si="0"/>
        <v>1.3957803443092793E-2</v>
      </c>
      <c r="J20" s="65">
        <f t="shared" si="2"/>
        <v>0.87409743634413317</v>
      </c>
      <c r="K20" s="58" t="str">
        <f t="shared" si="1"/>
        <v>C</v>
      </c>
    </row>
    <row r="21" spans="1:11" ht="20.100000000000001" customHeight="1">
      <c r="A21" s="56" t="s">
        <v>219</v>
      </c>
      <c r="B21" s="66" t="s">
        <v>220</v>
      </c>
      <c r="C21" s="58" t="s">
        <v>29</v>
      </c>
      <c r="D21" s="58" t="s">
        <v>1100</v>
      </c>
      <c r="E21" s="58" t="s">
        <v>37</v>
      </c>
      <c r="F21" s="58">
        <v>1</v>
      </c>
      <c r="G21" s="64">
        <v>571.26</v>
      </c>
      <c r="H21" s="64">
        <v>571.26</v>
      </c>
      <c r="I21" s="65">
        <f t="shared" si="0"/>
        <v>1.207361305083386E-2</v>
      </c>
      <c r="J21" s="65">
        <f t="shared" si="2"/>
        <v>0.88617104939496705</v>
      </c>
      <c r="K21" s="58" t="str">
        <f t="shared" si="1"/>
        <v>C</v>
      </c>
    </row>
    <row r="22" spans="1:11" ht="20.100000000000001" customHeight="1">
      <c r="A22" s="56" t="s">
        <v>1711</v>
      </c>
      <c r="B22" s="57" t="s">
        <v>1718</v>
      </c>
      <c r="C22" s="58" t="s">
        <v>1713</v>
      </c>
      <c r="D22" s="58" t="s">
        <v>1102</v>
      </c>
      <c r="E22" s="58" t="s">
        <v>1714</v>
      </c>
      <c r="F22" s="64">
        <v>3</v>
      </c>
      <c r="G22" s="64">
        <f>ORCAMENTO!G29*1.27</f>
        <v>137.28700000000001</v>
      </c>
      <c r="H22" s="64">
        <f>G22*F22</f>
        <v>411.86099999999999</v>
      </c>
      <c r="I22" s="65">
        <f t="shared" si="0"/>
        <v>8.7047059915441021E-3</v>
      </c>
      <c r="J22" s="65">
        <f t="shared" si="2"/>
        <v>0.8948757553865111</v>
      </c>
      <c r="K22" s="58" t="str">
        <f t="shared" si="1"/>
        <v>C</v>
      </c>
    </row>
    <row r="23" spans="1:11" ht="20.100000000000001" customHeight="1">
      <c r="A23" s="56" t="s">
        <v>129</v>
      </c>
      <c r="B23" s="66" t="s">
        <v>130</v>
      </c>
      <c r="C23" s="58" t="s">
        <v>29</v>
      </c>
      <c r="D23" s="58" t="s">
        <v>1100</v>
      </c>
      <c r="E23" s="58" t="s">
        <v>37</v>
      </c>
      <c r="F23" s="58">
        <v>9</v>
      </c>
      <c r="G23" s="64">
        <v>44.86</v>
      </c>
      <c r="H23" s="64">
        <v>403.74</v>
      </c>
      <c r="I23" s="65">
        <f t="shared" si="0"/>
        <v>8.5330681881169036E-3</v>
      </c>
      <c r="J23" s="65">
        <f t="shared" si="2"/>
        <v>0.90340882357462804</v>
      </c>
      <c r="K23" s="58" t="str">
        <f t="shared" si="1"/>
        <v>C</v>
      </c>
    </row>
    <row r="24" spans="1:11" ht="18">
      <c r="A24" s="56" t="s">
        <v>216</v>
      </c>
      <c r="B24" s="66" t="s">
        <v>217</v>
      </c>
      <c r="C24" s="58" t="s">
        <v>16</v>
      </c>
      <c r="D24" s="58" t="s">
        <v>1105</v>
      </c>
      <c r="E24" s="58" t="s">
        <v>214</v>
      </c>
      <c r="F24" s="58">
        <v>25</v>
      </c>
      <c r="G24" s="64">
        <v>13.06</v>
      </c>
      <c r="H24" s="64">
        <v>326.5</v>
      </c>
      <c r="I24" s="65">
        <f t="shared" si="0"/>
        <v>6.9005963328383838E-3</v>
      </c>
      <c r="J24" s="65">
        <f t="shared" si="2"/>
        <v>0.91030941990746639</v>
      </c>
      <c r="K24" s="58" t="str">
        <f t="shared" si="1"/>
        <v>C</v>
      </c>
    </row>
    <row r="25" spans="1:11" ht="18">
      <c r="A25" s="56" t="s">
        <v>151</v>
      </c>
      <c r="B25" s="66" t="s">
        <v>152</v>
      </c>
      <c r="C25" s="58" t="s">
        <v>54</v>
      </c>
      <c r="D25" s="58" t="s">
        <v>1100</v>
      </c>
      <c r="E25" s="58" t="s">
        <v>55</v>
      </c>
      <c r="F25" s="58">
        <v>4</v>
      </c>
      <c r="G25" s="64">
        <v>70.87</v>
      </c>
      <c r="H25" s="64">
        <v>283.48</v>
      </c>
      <c r="I25" s="65">
        <f t="shared" si="0"/>
        <v>5.9913661514028336E-3</v>
      </c>
      <c r="J25" s="65">
        <f t="shared" si="2"/>
        <v>0.91630078605886922</v>
      </c>
      <c r="K25" s="58" t="str">
        <f t="shared" si="1"/>
        <v>C</v>
      </c>
    </row>
    <row r="26" spans="1:11" ht="15" customHeight="1">
      <c r="A26" s="56" t="s">
        <v>93</v>
      </c>
      <c r="B26" s="66" t="s">
        <v>94</v>
      </c>
      <c r="C26" s="58" t="s">
        <v>95</v>
      </c>
      <c r="D26" s="58" t="s">
        <v>1102</v>
      </c>
      <c r="E26" s="58" t="s">
        <v>72</v>
      </c>
      <c r="F26" s="58">
        <v>25</v>
      </c>
      <c r="G26" s="64">
        <v>10.1</v>
      </c>
      <c r="H26" s="64">
        <v>252.5</v>
      </c>
      <c r="I26" s="65">
        <f t="shared" si="0"/>
        <v>5.3366020644462237E-3</v>
      </c>
      <c r="J26" s="65">
        <f t="shared" si="2"/>
        <v>0.92163738812331542</v>
      </c>
      <c r="K26" s="58" t="str">
        <f t="shared" si="1"/>
        <v>C</v>
      </c>
    </row>
    <row r="27" spans="1:11" ht="20.100000000000001" customHeight="1">
      <c r="A27" s="56" t="s">
        <v>163</v>
      </c>
      <c r="B27" s="66" t="s">
        <v>164</v>
      </c>
      <c r="C27" s="58" t="s">
        <v>36</v>
      </c>
      <c r="D27" s="58" t="s">
        <v>1100</v>
      </c>
      <c r="E27" s="58" t="s">
        <v>30</v>
      </c>
      <c r="F27" s="58">
        <v>3</v>
      </c>
      <c r="G27" s="64">
        <v>80.95</v>
      </c>
      <c r="H27" s="64">
        <v>242.85</v>
      </c>
      <c r="I27" s="65">
        <f t="shared" si="0"/>
        <v>5.1326487578248134E-3</v>
      </c>
      <c r="J27" s="65">
        <f t="shared" si="2"/>
        <v>0.92677003688114024</v>
      </c>
      <c r="K27" s="58" t="str">
        <f t="shared" si="1"/>
        <v>C</v>
      </c>
    </row>
    <row r="28" spans="1:11" ht="20.100000000000001" customHeight="1">
      <c r="A28" s="56" t="s">
        <v>110</v>
      </c>
      <c r="B28" s="66" t="s">
        <v>111</v>
      </c>
      <c r="C28" s="58" t="s">
        <v>95</v>
      </c>
      <c r="D28" s="58" t="s">
        <v>1106</v>
      </c>
      <c r="E28" s="58" t="s">
        <v>22</v>
      </c>
      <c r="F28" s="58">
        <v>4</v>
      </c>
      <c r="G28" s="64">
        <v>58.9</v>
      </c>
      <c r="H28" s="64">
        <v>235.6</v>
      </c>
      <c r="I28" s="65">
        <f t="shared" si="0"/>
        <v>4.9794195896377437E-3</v>
      </c>
      <c r="J28" s="65">
        <f t="shared" si="2"/>
        <v>0.931749456470778</v>
      </c>
      <c r="K28" s="58" t="str">
        <f t="shared" si="1"/>
        <v>C</v>
      </c>
    </row>
    <row r="29" spans="1:11" ht="15" customHeight="1">
      <c r="A29" s="56" t="s">
        <v>83</v>
      </c>
      <c r="B29" s="66" t="s">
        <v>84</v>
      </c>
      <c r="C29" s="58" t="s">
        <v>36</v>
      </c>
      <c r="D29" s="58" t="s">
        <v>1102</v>
      </c>
      <c r="E29" s="58" t="s">
        <v>37</v>
      </c>
      <c r="F29" s="58">
        <v>6</v>
      </c>
      <c r="G29" s="64">
        <v>38.21</v>
      </c>
      <c r="H29" s="64">
        <v>229.26</v>
      </c>
      <c r="I29" s="65">
        <f t="shared" si="0"/>
        <v>4.8454233239403613E-3</v>
      </c>
      <c r="J29" s="65">
        <f t="shared" si="2"/>
        <v>0.93659487979471834</v>
      </c>
      <c r="K29" s="58" t="str">
        <f t="shared" si="1"/>
        <v>C</v>
      </c>
    </row>
    <row r="30" spans="1:11" ht="27">
      <c r="A30" s="56" t="s">
        <v>170</v>
      </c>
      <c r="B30" s="66" t="s">
        <v>171</v>
      </c>
      <c r="C30" s="58" t="s">
        <v>172</v>
      </c>
      <c r="D30" s="58" t="s">
        <v>1100</v>
      </c>
      <c r="E30" s="58" t="s">
        <v>37</v>
      </c>
      <c r="F30" s="58">
        <v>1</v>
      </c>
      <c r="G30" s="64">
        <v>207.91</v>
      </c>
      <c r="H30" s="64">
        <v>207.91</v>
      </c>
      <c r="I30" s="65">
        <f t="shared" si="0"/>
        <v>4.3941898424515414E-3</v>
      </c>
      <c r="J30" s="65">
        <f t="shared" si="2"/>
        <v>0.94098906963716988</v>
      </c>
      <c r="K30" s="58" t="str">
        <f t="shared" si="1"/>
        <v>C</v>
      </c>
    </row>
    <row r="31" spans="1:11" ht="20.100000000000001" customHeight="1">
      <c r="A31" s="56" t="s">
        <v>190</v>
      </c>
      <c r="B31" s="66" t="s">
        <v>191</v>
      </c>
      <c r="C31" s="58" t="s">
        <v>16</v>
      </c>
      <c r="D31" s="58" t="s">
        <v>1100</v>
      </c>
      <c r="E31" s="58" t="s">
        <v>192</v>
      </c>
      <c r="F31" s="58">
        <v>1.44</v>
      </c>
      <c r="G31" s="64">
        <v>141.21</v>
      </c>
      <c r="H31" s="64">
        <v>203.3424</v>
      </c>
      <c r="I31" s="65">
        <f t="shared" si="0"/>
        <v>4.2976533529879195E-3</v>
      </c>
      <c r="J31" s="65">
        <f t="shared" si="2"/>
        <v>0.94528672299015781</v>
      </c>
      <c r="K31" s="58" t="str">
        <f t="shared" si="1"/>
        <v>C</v>
      </c>
    </row>
    <row r="32" spans="1:11" ht="27.95" customHeight="1">
      <c r="A32" s="56" t="s">
        <v>102</v>
      </c>
      <c r="B32" s="66" t="s">
        <v>103</v>
      </c>
      <c r="C32" s="58" t="s">
        <v>16</v>
      </c>
      <c r="D32" s="58" t="s">
        <v>1100</v>
      </c>
      <c r="E32" s="58" t="s">
        <v>22</v>
      </c>
      <c r="F32" s="58">
        <v>2</v>
      </c>
      <c r="G32" s="64">
        <v>96.62</v>
      </c>
      <c r="H32" s="64">
        <v>193.24</v>
      </c>
      <c r="I32" s="65">
        <f t="shared" si="0"/>
        <v>4.0841385462716366E-3</v>
      </c>
      <c r="J32" s="65">
        <f t="shared" si="2"/>
        <v>0.94937086153642947</v>
      </c>
      <c r="K32" s="58" t="str">
        <f t="shared" si="1"/>
        <v>C</v>
      </c>
    </row>
    <row r="33" spans="1:11" ht="20.100000000000001" customHeight="1">
      <c r="A33" s="56" t="s">
        <v>166</v>
      </c>
      <c r="B33" s="66" t="s">
        <v>167</v>
      </c>
      <c r="C33" s="58" t="s">
        <v>47</v>
      </c>
      <c r="D33" s="58" t="s">
        <v>1100</v>
      </c>
      <c r="E33" s="58" t="s">
        <v>72</v>
      </c>
      <c r="F33" s="58">
        <v>6</v>
      </c>
      <c r="G33" s="64">
        <v>30.38</v>
      </c>
      <c r="H33" s="64">
        <v>182.28</v>
      </c>
      <c r="I33" s="65">
        <f t="shared" si="0"/>
        <v>3.8524983140881489E-3</v>
      </c>
      <c r="J33" s="65">
        <f t="shared" si="2"/>
        <v>0.95322335985051765</v>
      </c>
      <c r="K33" s="58" t="str">
        <f t="shared" si="1"/>
        <v>C</v>
      </c>
    </row>
    <row r="34" spans="1:11" ht="20.100000000000001" customHeight="1">
      <c r="A34" s="56" t="s">
        <v>114</v>
      </c>
      <c r="B34" s="66" t="s">
        <v>115</v>
      </c>
      <c r="C34" s="58" t="s">
        <v>29</v>
      </c>
      <c r="D34" s="58" t="s">
        <v>1100</v>
      </c>
      <c r="E34" s="58" t="s">
        <v>37</v>
      </c>
      <c r="F34" s="58">
        <v>9</v>
      </c>
      <c r="G34" s="64">
        <v>20.190000000000001</v>
      </c>
      <c r="H34" s="64">
        <v>181.71</v>
      </c>
      <c r="I34" s="65">
        <f t="shared" si="0"/>
        <v>3.8404513312099934E-3</v>
      </c>
      <c r="J34" s="65">
        <f t="shared" si="2"/>
        <v>0.95706381118172767</v>
      </c>
      <c r="K34" s="58" t="str">
        <f t="shared" si="1"/>
        <v>C</v>
      </c>
    </row>
    <row r="35" spans="1:11" ht="15" customHeight="1">
      <c r="A35" s="56" t="s">
        <v>132</v>
      </c>
      <c r="B35" s="66" t="s">
        <v>133</v>
      </c>
      <c r="C35" s="58" t="s">
        <v>29</v>
      </c>
      <c r="D35" s="58" t="s">
        <v>1100</v>
      </c>
      <c r="E35" s="58" t="s">
        <v>37</v>
      </c>
      <c r="F35" s="58">
        <v>10</v>
      </c>
      <c r="G35" s="64">
        <v>14.48</v>
      </c>
      <c r="H35" s="64">
        <v>144.80000000000001</v>
      </c>
      <c r="I35" s="65">
        <f t="shared" si="0"/>
        <v>3.060356352205201E-3</v>
      </c>
      <c r="J35" s="65">
        <f t="shared" si="2"/>
        <v>0.96012416753393293</v>
      </c>
      <c r="K35" s="58" t="str">
        <f t="shared" si="1"/>
        <v>C</v>
      </c>
    </row>
    <row r="36" spans="1:11" ht="15" customHeight="1">
      <c r="A36" s="56" t="s">
        <v>104</v>
      </c>
      <c r="B36" s="66" t="s">
        <v>105</v>
      </c>
      <c r="C36" s="58" t="s">
        <v>29</v>
      </c>
      <c r="D36" s="58" t="s">
        <v>1100</v>
      </c>
      <c r="E36" s="58" t="s">
        <v>37</v>
      </c>
      <c r="F36" s="58">
        <v>6</v>
      </c>
      <c r="G36" s="64">
        <v>20.190000000000001</v>
      </c>
      <c r="H36" s="64">
        <v>121.14</v>
      </c>
      <c r="I36" s="65">
        <f t="shared" si="0"/>
        <v>2.5603008874733289E-3</v>
      </c>
      <c r="J36" s="65">
        <f t="shared" si="2"/>
        <v>0.9626844684214062</v>
      </c>
      <c r="K36" s="58" t="str">
        <f t="shared" si="1"/>
        <v>C</v>
      </c>
    </row>
    <row r="37" spans="1:11" ht="18">
      <c r="A37" s="56" t="s">
        <v>108</v>
      </c>
      <c r="B37" s="66" t="s">
        <v>109</v>
      </c>
      <c r="C37" s="58" t="s">
        <v>16</v>
      </c>
      <c r="D37" s="58" t="s">
        <v>1102</v>
      </c>
      <c r="E37" s="58" t="s">
        <v>22</v>
      </c>
      <c r="F37" s="58">
        <v>1</v>
      </c>
      <c r="G37" s="64">
        <v>118.87</v>
      </c>
      <c r="H37" s="64">
        <v>118.87</v>
      </c>
      <c r="I37" s="65">
        <f t="shared" si="0"/>
        <v>2.5123243065375152E-3</v>
      </c>
      <c r="J37" s="65">
        <f t="shared" si="2"/>
        <v>0.96519679272794368</v>
      </c>
      <c r="K37" s="58" t="str">
        <f t="shared" si="1"/>
        <v>C</v>
      </c>
    </row>
    <row r="38" spans="1:11" ht="15" customHeight="1">
      <c r="A38" s="56" t="s">
        <v>1711</v>
      </c>
      <c r="B38" s="57" t="s">
        <v>1719</v>
      </c>
      <c r="C38" s="58" t="s">
        <v>1713</v>
      </c>
      <c r="D38" s="58" t="s">
        <v>1102</v>
      </c>
      <c r="E38" s="58" t="s">
        <v>1714</v>
      </c>
      <c r="F38" s="64">
        <v>3</v>
      </c>
      <c r="G38" s="64">
        <f>ORCAMENTO!G30*1.27</f>
        <v>39.116</v>
      </c>
      <c r="H38" s="64">
        <f>G38*F38</f>
        <v>117.348</v>
      </c>
      <c r="I38" s="65">
        <f t="shared" si="0"/>
        <v>2.4801567487470711E-3</v>
      </c>
      <c r="J38" s="65">
        <f t="shared" si="2"/>
        <v>0.9676769494766907</v>
      </c>
      <c r="K38" s="58" t="str">
        <f t="shared" si="1"/>
        <v>C</v>
      </c>
    </row>
    <row r="39" spans="1:11" ht="15" customHeight="1">
      <c r="A39" s="56" t="s">
        <v>49</v>
      </c>
      <c r="B39" s="66" t="s">
        <v>50</v>
      </c>
      <c r="C39" s="58" t="s">
        <v>47</v>
      </c>
      <c r="D39" s="58" t="s">
        <v>1100</v>
      </c>
      <c r="E39" s="58" t="s">
        <v>22</v>
      </c>
      <c r="F39" s="58">
        <v>2</v>
      </c>
      <c r="G39" s="64">
        <v>56.15</v>
      </c>
      <c r="H39" s="64">
        <v>112.3</v>
      </c>
      <c r="I39" s="65">
        <f t="shared" si="0"/>
        <v>2.3734669775735085E-3</v>
      </c>
      <c r="J39" s="65">
        <f t="shared" si="2"/>
        <v>0.97005041645426415</v>
      </c>
      <c r="K39" s="58" t="str">
        <f t="shared" si="1"/>
        <v>C</v>
      </c>
    </row>
    <row r="40" spans="1:11" ht="20.100000000000001" customHeight="1">
      <c r="A40" s="56" t="s">
        <v>45</v>
      </c>
      <c r="B40" s="66" t="s">
        <v>46</v>
      </c>
      <c r="C40" s="58" t="s">
        <v>47</v>
      </c>
      <c r="D40" s="58" t="s">
        <v>1102</v>
      </c>
      <c r="E40" s="58" t="s">
        <v>22</v>
      </c>
      <c r="F40" s="58">
        <v>2</v>
      </c>
      <c r="G40" s="64">
        <v>46.63</v>
      </c>
      <c r="H40" s="64">
        <v>93.26</v>
      </c>
      <c r="I40" s="65">
        <f t="shared" si="0"/>
        <v>1.9710554793277418E-3</v>
      </c>
      <c r="J40" s="65">
        <f t="shared" si="2"/>
        <v>0.9720214719335919</v>
      </c>
      <c r="K40" s="58" t="str">
        <f t="shared" si="1"/>
        <v>C</v>
      </c>
    </row>
    <row r="41" spans="1:11" ht="15" customHeight="1">
      <c r="A41" s="56" t="s">
        <v>1711</v>
      </c>
      <c r="B41" s="57" t="s">
        <v>1715</v>
      </c>
      <c r="C41" s="58" t="s">
        <v>1713</v>
      </c>
      <c r="D41" s="58" t="s">
        <v>1102</v>
      </c>
      <c r="E41" s="58" t="s">
        <v>1714</v>
      </c>
      <c r="F41" s="64">
        <v>3</v>
      </c>
      <c r="G41" s="64">
        <f>ORCAMENTO!G26*1.27</f>
        <v>29.7561</v>
      </c>
      <c r="H41" s="64">
        <f>G41*F41</f>
        <v>89.268299999999996</v>
      </c>
      <c r="I41" s="65">
        <f t="shared" si="0"/>
        <v>1.8866906695825933E-3</v>
      </c>
      <c r="J41" s="65">
        <f t="shared" si="2"/>
        <v>0.97390816260317448</v>
      </c>
      <c r="K41" s="58" t="str">
        <f t="shared" si="1"/>
        <v>C</v>
      </c>
    </row>
    <row r="42" spans="1:11" ht="15" customHeight="1">
      <c r="A42" s="56" t="s">
        <v>80</v>
      </c>
      <c r="B42" s="66" t="s">
        <v>81</v>
      </c>
      <c r="C42" s="58" t="s">
        <v>29</v>
      </c>
      <c r="D42" s="58" t="s">
        <v>1100</v>
      </c>
      <c r="E42" s="58" t="s">
        <v>37</v>
      </c>
      <c r="F42" s="58">
        <v>12</v>
      </c>
      <c r="G42" s="64">
        <v>6.99</v>
      </c>
      <c r="H42" s="64">
        <v>83.88</v>
      </c>
      <c r="I42" s="65">
        <f t="shared" si="0"/>
        <v>1.7728086382801948E-3</v>
      </c>
      <c r="J42" s="65">
        <f t="shared" si="2"/>
        <v>0.9756809712414547</v>
      </c>
      <c r="K42" s="58" t="str">
        <f t="shared" si="1"/>
        <v>C</v>
      </c>
    </row>
    <row r="43" spans="1:11" ht="15" customHeight="1">
      <c r="A43" s="56" t="s">
        <v>74</v>
      </c>
      <c r="B43" s="66" t="s">
        <v>75</v>
      </c>
      <c r="C43" s="58" t="s">
        <v>29</v>
      </c>
      <c r="D43" s="58" t="s">
        <v>1100</v>
      </c>
      <c r="E43" s="58" t="s">
        <v>37</v>
      </c>
      <c r="F43" s="58">
        <v>3</v>
      </c>
      <c r="G43" s="64">
        <v>25.79</v>
      </c>
      <c r="H43" s="64">
        <v>77.37</v>
      </c>
      <c r="I43" s="65">
        <f t="shared" si="0"/>
        <v>1.635219412777047E-3</v>
      </c>
      <c r="J43" s="65">
        <f t="shared" si="2"/>
        <v>0.9773161906542317</v>
      </c>
      <c r="K43" s="58" t="str">
        <f t="shared" si="1"/>
        <v>C</v>
      </c>
    </row>
    <row r="44" spans="1:11" ht="15" customHeight="1">
      <c r="A44" s="56" t="s">
        <v>100</v>
      </c>
      <c r="B44" s="66" t="s">
        <v>101</v>
      </c>
      <c r="C44" s="58" t="s">
        <v>47</v>
      </c>
      <c r="D44" s="58" t="s">
        <v>1102</v>
      </c>
      <c r="E44" s="58" t="s">
        <v>22</v>
      </c>
      <c r="F44" s="58">
        <v>3</v>
      </c>
      <c r="G44" s="64">
        <v>23.39</v>
      </c>
      <c r="H44" s="64">
        <v>70.17</v>
      </c>
      <c r="I44" s="65">
        <f t="shared" si="0"/>
        <v>1.4830469974740257E-3</v>
      </c>
      <c r="J44" s="65">
        <f t="shared" si="2"/>
        <v>0.97879923765170573</v>
      </c>
      <c r="K44" s="58" t="str">
        <f t="shared" si="1"/>
        <v>C</v>
      </c>
    </row>
    <row r="45" spans="1:11" ht="15" customHeight="1">
      <c r="A45" s="56" t="s">
        <v>77</v>
      </c>
      <c r="B45" s="66" t="s">
        <v>78</v>
      </c>
      <c r="C45" s="58" t="s">
        <v>47</v>
      </c>
      <c r="D45" s="58" t="s">
        <v>1102</v>
      </c>
      <c r="E45" s="58" t="s">
        <v>22</v>
      </c>
      <c r="F45" s="58">
        <v>3</v>
      </c>
      <c r="G45" s="64">
        <v>22.15</v>
      </c>
      <c r="H45" s="64">
        <v>66.45</v>
      </c>
      <c r="I45" s="65">
        <f t="shared" si="0"/>
        <v>1.4044245829007982E-3</v>
      </c>
      <c r="J45" s="65">
        <f t="shared" si="2"/>
        <v>0.98020366223460653</v>
      </c>
      <c r="K45" s="58" t="str">
        <f t="shared" si="1"/>
        <v>C</v>
      </c>
    </row>
    <row r="46" spans="1:11" ht="15" customHeight="1">
      <c r="A46" s="56" t="s">
        <v>174</v>
      </c>
      <c r="B46" s="66" t="s">
        <v>175</v>
      </c>
      <c r="C46" s="58" t="s">
        <v>29</v>
      </c>
      <c r="D46" s="58" t="s">
        <v>1102</v>
      </c>
      <c r="E46" s="58" t="s">
        <v>30</v>
      </c>
      <c r="F46" s="58">
        <v>8</v>
      </c>
      <c r="G46" s="64">
        <v>8</v>
      </c>
      <c r="H46" s="64">
        <v>64</v>
      </c>
      <c r="I46" s="65">
        <f t="shared" si="0"/>
        <v>1.3526436915824091E-3</v>
      </c>
      <c r="J46" s="65">
        <f t="shared" si="2"/>
        <v>0.98155630592618892</v>
      </c>
      <c r="K46" s="58" t="str">
        <f t="shared" si="1"/>
        <v>C</v>
      </c>
    </row>
    <row r="47" spans="1:11" ht="15" customHeight="1">
      <c r="A47" s="56" t="s">
        <v>89</v>
      </c>
      <c r="B47" s="66" t="s">
        <v>90</v>
      </c>
      <c r="C47" s="58" t="s">
        <v>47</v>
      </c>
      <c r="D47" s="58" t="s">
        <v>1102</v>
      </c>
      <c r="E47" s="58" t="s">
        <v>22</v>
      </c>
      <c r="F47" s="58">
        <v>6</v>
      </c>
      <c r="G47" s="64">
        <v>10.29</v>
      </c>
      <c r="H47" s="64">
        <v>61.74</v>
      </c>
      <c r="I47" s="65">
        <f t="shared" si="0"/>
        <v>1.3048784612234054E-3</v>
      </c>
      <c r="J47" s="65">
        <f t="shared" si="2"/>
        <v>0.98286118438741232</v>
      </c>
      <c r="K47" s="58" t="str">
        <f t="shared" si="1"/>
        <v>C</v>
      </c>
    </row>
    <row r="48" spans="1:11" ht="18">
      <c r="A48" s="56" t="s">
        <v>98</v>
      </c>
      <c r="B48" s="66" t="s">
        <v>99</v>
      </c>
      <c r="C48" s="58" t="s">
        <v>95</v>
      </c>
      <c r="D48" s="58" t="s">
        <v>1107</v>
      </c>
      <c r="E48" s="58" t="s">
        <v>72</v>
      </c>
      <c r="F48" s="58">
        <v>9</v>
      </c>
      <c r="G48" s="64">
        <v>6.82</v>
      </c>
      <c r="H48" s="64">
        <v>61.38</v>
      </c>
      <c r="I48" s="65">
        <f t="shared" si="0"/>
        <v>1.2972698404582542E-3</v>
      </c>
      <c r="J48" s="65">
        <f t="shared" si="2"/>
        <v>0.98415845422787063</v>
      </c>
      <c r="K48" s="58" t="str">
        <f t="shared" si="1"/>
        <v>C</v>
      </c>
    </row>
    <row r="49" spans="1:11" ht="20.100000000000001" customHeight="1">
      <c r="A49" s="56" t="s">
        <v>201</v>
      </c>
      <c r="B49" s="66" t="s">
        <v>202</v>
      </c>
      <c r="C49" s="58" t="s">
        <v>29</v>
      </c>
      <c r="D49" s="58" t="s">
        <v>1100</v>
      </c>
      <c r="E49" s="58" t="s">
        <v>37</v>
      </c>
      <c r="F49" s="58">
        <v>11</v>
      </c>
      <c r="G49" s="64">
        <v>5.36</v>
      </c>
      <c r="H49" s="64">
        <v>58.96</v>
      </c>
      <c r="I49" s="65">
        <f t="shared" si="0"/>
        <v>1.2461230008702943E-3</v>
      </c>
      <c r="J49" s="65">
        <f t="shared" si="2"/>
        <v>0.98540457722874097</v>
      </c>
      <c r="K49" s="58" t="str">
        <f t="shared" si="1"/>
        <v>C</v>
      </c>
    </row>
    <row r="50" spans="1:11" ht="15" customHeight="1">
      <c r="A50" s="56" t="s">
        <v>1711</v>
      </c>
      <c r="B50" s="57" t="s">
        <v>1717</v>
      </c>
      <c r="C50" s="58" t="s">
        <v>1713</v>
      </c>
      <c r="D50" s="58" t="s">
        <v>1102</v>
      </c>
      <c r="E50" s="58" t="s">
        <v>1714</v>
      </c>
      <c r="F50" s="64">
        <v>3</v>
      </c>
      <c r="G50" s="64">
        <f>ORCAMENTO!G28*1.27</f>
        <v>19.4056</v>
      </c>
      <c r="H50" s="64">
        <f>G50*F50</f>
        <v>58.216799999999999</v>
      </c>
      <c r="I50" s="65">
        <f t="shared" si="0"/>
        <v>1.2304154260017936E-3</v>
      </c>
      <c r="J50" s="65">
        <f t="shared" si="2"/>
        <v>0.98663499265474275</v>
      </c>
      <c r="K50" s="58" t="str">
        <f t="shared" si="1"/>
        <v>C</v>
      </c>
    </row>
    <row r="51" spans="1:11" ht="15" customHeight="1">
      <c r="A51" s="56" t="s">
        <v>42</v>
      </c>
      <c r="B51" s="66" t="s">
        <v>43</v>
      </c>
      <c r="C51" s="58" t="s">
        <v>29</v>
      </c>
      <c r="D51" s="58" t="s">
        <v>1102</v>
      </c>
      <c r="E51" s="58" t="s">
        <v>37</v>
      </c>
      <c r="F51" s="58">
        <v>3</v>
      </c>
      <c r="G51" s="64">
        <v>16.38</v>
      </c>
      <c r="H51" s="64">
        <v>49.14</v>
      </c>
      <c r="I51" s="65">
        <f t="shared" si="0"/>
        <v>1.0385767344431186E-3</v>
      </c>
      <c r="J51" s="65">
        <f t="shared" si="2"/>
        <v>0.98767356938918582</v>
      </c>
      <c r="K51" s="58" t="str">
        <f t="shared" si="1"/>
        <v>C</v>
      </c>
    </row>
    <row r="52" spans="1:11" ht="15" customHeight="1">
      <c r="A52" s="56" t="s">
        <v>60</v>
      </c>
      <c r="B52" s="66" t="s">
        <v>61</v>
      </c>
      <c r="C52" s="58" t="s">
        <v>29</v>
      </c>
      <c r="D52" s="58" t="s">
        <v>1100</v>
      </c>
      <c r="E52" s="58" t="s">
        <v>37</v>
      </c>
      <c r="F52" s="58">
        <v>3</v>
      </c>
      <c r="G52" s="64">
        <v>15.88</v>
      </c>
      <c r="H52" s="64">
        <v>47.64</v>
      </c>
      <c r="I52" s="65">
        <f t="shared" si="0"/>
        <v>1.0068741479216559E-3</v>
      </c>
      <c r="J52" s="65">
        <f t="shared" si="2"/>
        <v>0.98868044353710749</v>
      </c>
      <c r="K52" s="58" t="str">
        <f t="shared" si="1"/>
        <v>C</v>
      </c>
    </row>
    <row r="53" spans="1:11" ht="15" customHeight="1">
      <c r="A53" s="56" t="s">
        <v>39</v>
      </c>
      <c r="B53" s="66" t="s">
        <v>40</v>
      </c>
      <c r="C53" s="58" t="s">
        <v>29</v>
      </c>
      <c r="D53" s="58" t="s">
        <v>1100</v>
      </c>
      <c r="E53" s="58" t="s">
        <v>37</v>
      </c>
      <c r="F53" s="58">
        <v>3</v>
      </c>
      <c r="G53" s="64">
        <v>14.53</v>
      </c>
      <c r="H53" s="64">
        <v>43.59</v>
      </c>
      <c r="I53" s="65">
        <f t="shared" si="0"/>
        <v>9.2127716431370649E-4</v>
      </c>
      <c r="J53" s="65">
        <f t="shared" si="2"/>
        <v>0.98960172070142116</v>
      </c>
      <c r="K53" s="58" t="str">
        <f t="shared" si="1"/>
        <v>C</v>
      </c>
    </row>
    <row r="54" spans="1:11" ht="27.95" customHeight="1">
      <c r="A54" s="56" t="s">
        <v>63</v>
      </c>
      <c r="B54" s="66" t="s">
        <v>64</v>
      </c>
      <c r="C54" s="58" t="s">
        <v>65</v>
      </c>
      <c r="D54" s="58" t="s">
        <v>1100</v>
      </c>
      <c r="E54" s="58" t="s">
        <v>37</v>
      </c>
      <c r="F54" s="58">
        <v>3</v>
      </c>
      <c r="G54" s="64">
        <v>14.1</v>
      </c>
      <c r="H54" s="64">
        <v>42.3</v>
      </c>
      <c r="I54" s="65">
        <f t="shared" si="0"/>
        <v>8.9401293990524849E-4</v>
      </c>
      <c r="J54" s="65">
        <f t="shared" si="2"/>
        <v>0.99049573364132637</v>
      </c>
      <c r="K54" s="58" t="str">
        <f t="shared" si="1"/>
        <v>C</v>
      </c>
    </row>
    <row r="55" spans="1:11" ht="27.95" customHeight="1">
      <c r="A55" s="56" t="s">
        <v>19</v>
      </c>
      <c r="B55" s="66" t="s">
        <v>20</v>
      </c>
      <c r="C55" s="58" t="s">
        <v>21</v>
      </c>
      <c r="D55" s="58" t="s">
        <v>1108</v>
      </c>
      <c r="E55" s="58" t="s">
        <v>22</v>
      </c>
      <c r="F55" s="58">
        <v>1</v>
      </c>
      <c r="G55" s="64">
        <v>41.29</v>
      </c>
      <c r="H55" s="64">
        <v>41.29</v>
      </c>
      <c r="I55" s="65">
        <f t="shared" si="0"/>
        <v>8.726665316474636E-4</v>
      </c>
      <c r="J55" s="65">
        <f t="shared" si="2"/>
        <v>0.99136840017297378</v>
      </c>
      <c r="K55" s="58" t="str">
        <f t="shared" si="1"/>
        <v>C</v>
      </c>
    </row>
    <row r="56" spans="1:11" ht="15" customHeight="1">
      <c r="A56" s="56" t="s">
        <v>198</v>
      </c>
      <c r="B56" s="66" t="s">
        <v>199</v>
      </c>
      <c r="C56" s="58" t="s">
        <v>29</v>
      </c>
      <c r="D56" s="58" t="s">
        <v>1100</v>
      </c>
      <c r="E56" s="58" t="s">
        <v>55</v>
      </c>
      <c r="F56" s="58">
        <v>6</v>
      </c>
      <c r="G56" s="64">
        <v>6.41</v>
      </c>
      <c r="H56" s="64">
        <v>38.46</v>
      </c>
      <c r="I56" s="65">
        <f t="shared" si="0"/>
        <v>8.1285431841030399E-4</v>
      </c>
      <c r="J56" s="65">
        <f t="shared" si="2"/>
        <v>0.99218125449138406</v>
      </c>
      <c r="K56" s="58" t="str">
        <f t="shared" si="1"/>
        <v>C</v>
      </c>
    </row>
    <row r="57" spans="1:11" ht="27.95" customHeight="1">
      <c r="A57" s="56" t="s">
        <v>181</v>
      </c>
      <c r="B57" s="66" t="s">
        <v>182</v>
      </c>
      <c r="C57" s="58" t="s">
        <v>29</v>
      </c>
      <c r="D57" s="58" t="s">
        <v>1100</v>
      </c>
      <c r="E57" s="58" t="s">
        <v>179</v>
      </c>
      <c r="F57" s="58">
        <v>4</v>
      </c>
      <c r="G57" s="64">
        <v>9.0299999999999994</v>
      </c>
      <c r="H57" s="64">
        <v>36.119999999999997</v>
      </c>
      <c r="I57" s="65">
        <f t="shared" si="0"/>
        <v>7.6339828343682207E-4</v>
      </c>
      <c r="J57" s="65">
        <f t="shared" si="2"/>
        <v>0.99294465277482091</v>
      </c>
      <c r="K57" s="58" t="str">
        <f t="shared" si="1"/>
        <v>C</v>
      </c>
    </row>
    <row r="58" spans="1:11" ht="20.100000000000001" customHeight="1">
      <c r="A58" s="56" t="s">
        <v>204</v>
      </c>
      <c r="B58" s="66" t="s">
        <v>205</v>
      </c>
      <c r="C58" s="58" t="s">
        <v>196</v>
      </c>
      <c r="D58" s="58" t="s">
        <v>1109</v>
      </c>
      <c r="E58" s="58" t="s">
        <v>22</v>
      </c>
      <c r="F58" s="58">
        <v>2</v>
      </c>
      <c r="G58" s="64">
        <v>16.32</v>
      </c>
      <c r="H58" s="64">
        <v>32.64</v>
      </c>
      <c r="I58" s="65">
        <f t="shared" si="0"/>
        <v>6.8984828270702864E-4</v>
      </c>
      <c r="J58" s="65">
        <f t="shared" si="2"/>
        <v>0.99363450105752793</v>
      </c>
      <c r="K58" s="58" t="str">
        <f t="shared" si="1"/>
        <v>C</v>
      </c>
    </row>
    <row r="59" spans="1:11" ht="20.100000000000001" customHeight="1">
      <c r="A59" s="56" t="s">
        <v>85</v>
      </c>
      <c r="B59" s="66" t="s">
        <v>86</v>
      </c>
      <c r="C59" s="58" t="s">
        <v>54</v>
      </c>
      <c r="D59" s="58" t="s">
        <v>1100</v>
      </c>
      <c r="E59" s="58" t="s">
        <v>55</v>
      </c>
      <c r="F59" s="58">
        <v>3</v>
      </c>
      <c r="G59" s="64">
        <v>10.16</v>
      </c>
      <c r="H59" s="64">
        <v>30.48</v>
      </c>
      <c r="I59" s="65">
        <f t="shared" si="0"/>
        <v>6.4419655811612231E-4</v>
      </c>
      <c r="J59" s="65">
        <f t="shared" si="2"/>
        <v>0.99427869761564402</v>
      </c>
      <c r="K59" s="58" t="str">
        <f t="shared" si="1"/>
        <v>C</v>
      </c>
    </row>
    <row r="60" spans="1:11" ht="15" customHeight="1">
      <c r="A60" s="56" t="s">
        <v>70</v>
      </c>
      <c r="B60" s="66" t="s">
        <v>71</v>
      </c>
      <c r="C60" s="58" t="s">
        <v>29</v>
      </c>
      <c r="D60" s="58" t="s">
        <v>1100</v>
      </c>
      <c r="E60" s="58" t="s">
        <v>72</v>
      </c>
      <c r="F60" s="58">
        <v>3</v>
      </c>
      <c r="G60" s="64">
        <v>9.7799999999999994</v>
      </c>
      <c r="H60" s="64">
        <v>29.34</v>
      </c>
      <c r="I60" s="65">
        <f t="shared" si="0"/>
        <v>6.201025923598107E-4</v>
      </c>
      <c r="J60" s="65">
        <f t="shared" si="2"/>
        <v>0.99489880020800381</v>
      </c>
      <c r="K60" s="58" t="str">
        <f t="shared" si="1"/>
        <v>C</v>
      </c>
    </row>
    <row r="61" spans="1:11" ht="20.100000000000001" customHeight="1">
      <c r="A61" s="56" t="s">
        <v>194</v>
      </c>
      <c r="B61" s="66" t="s">
        <v>195</v>
      </c>
      <c r="C61" s="58" t="s">
        <v>196</v>
      </c>
      <c r="D61" s="58" t="s">
        <v>1109</v>
      </c>
      <c r="E61" s="58" t="s">
        <v>22</v>
      </c>
      <c r="F61" s="58">
        <v>1</v>
      </c>
      <c r="G61" s="64">
        <v>29.25</v>
      </c>
      <c r="H61" s="64">
        <v>29.25</v>
      </c>
      <c r="I61" s="65">
        <f t="shared" si="0"/>
        <v>6.1820043716852291E-4</v>
      </c>
      <c r="J61" s="65">
        <f t="shared" si="2"/>
        <v>0.99551700064517235</v>
      </c>
      <c r="K61" s="58" t="str">
        <f t="shared" si="1"/>
        <v>C</v>
      </c>
    </row>
    <row r="62" spans="1:11" ht="20.100000000000001" customHeight="1">
      <c r="A62" s="56" t="s">
        <v>52</v>
      </c>
      <c r="B62" s="66" t="s">
        <v>53</v>
      </c>
      <c r="C62" s="58" t="s">
        <v>54</v>
      </c>
      <c r="D62" s="58" t="s">
        <v>1100</v>
      </c>
      <c r="E62" s="58" t="s">
        <v>55</v>
      </c>
      <c r="F62" s="58">
        <v>8</v>
      </c>
      <c r="G62" s="64">
        <v>3.63</v>
      </c>
      <c r="H62" s="64">
        <v>29.04</v>
      </c>
      <c r="I62" s="65">
        <f t="shared" si="0"/>
        <v>6.1376207505551813E-4</v>
      </c>
      <c r="J62" s="65">
        <f t="shared" si="2"/>
        <v>0.99613076272022782</v>
      </c>
      <c r="K62" s="58" t="str">
        <f t="shared" si="1"/>
        <v>C</v>
      </c>
    </row>
    <row r="63" spans="1:11" ht="15" customHeight="1">
      <c r="A63" s="56" t="s">
        <v>91</v>
      </c>
      <c r="B63" s="66" t="s">
        <v>92</v>
      </c>
      <c r="C63" s="58" t="s">
        <v>29</v>
      </c>
      <c r="D63" s="58" t="s">
        <v>1102</v>
      </c>
      <c r="E63" s="58" t="s">
        <v>30</v>
      </c>
      <c r="F63" s="58">
        <v>3</v>
      </c>
      <c r="G63" s="64">
        <v>9.23</v>
      </c>
      <c r="H63" s="64">
        <v>27.69</v>
      </c>
      <c r="I63" s="65">
        <f t="shared" si="0"/>
        <v>5.8522974718620174E-4</v>
      </c>
      <c r="J63" s="65">
        <f t="shared" si="2"/>
        <v>0.99671599246741405</v>
      </c>
      <c r="K63" s="58" t="str">
        <f t="shared" si="1"/>
        <v>C</v>
      </c>
    </row>
    <row r="64" spans="1:11" ht="15" customHeight="1">
      <c r="A64" s="56" t="s">
        <v>116</v>
      </c>
      <c r="B64" s="66" t="s">
        <v>117</v>
      </c>
      <c r="C64" s="58" t="s">
        <v>29</v>
      </c>
      <c r="D64" s="58" t="s">
        <v>1100</v>
      </c>
      <c r="E64" s="58" t="s">
        <v>37</v>
      </c>
      <c r="F64" s="58">
        <v>19</v>
      </c>
      <c r="G64" s="64">
        <v>1.32</v>
      </c>
      <c r="H64" s="64">
        <v>25.08</v>
      </c>
      <c r="I64" s="65">
        <f t="shared" si="0"/>
        <v>5.3006724663885653E-4</v>
      </c>
      <c r="J64" s="65">
        <f t="shared" si="2"/>
        <v>0.99724605971405289</v>
      </c>
      <c r="K64" s="58" t="str">
        <f t="shared" si="1"/>
        <v>C</v>
      </c>
    </row>
    <row r="65" spans="1:11" ht="15" customHeight="1">
      <c r="A65" s="56" t="s">
        <v>154</v>
      </c>
      <c r="B65" s="66" t="s">
        <v>155</v>
      </c>
      <c r="C65" s="58" t="s">
        <v>137</v>
      </c>
      <c r="D65" s="58" t="s">
        <v>1102</v>
      </c>
      <c r="E65" s="58" t="s">
        <v>72</v>
      </c>
      <c r="F65" s="58">
        <v>2.2999999999999998</v>
      </c>
      <c r="G65" s="64">
        <v>10.44</v>
      </c>
      <c r="H65" s="64">
        <v>24.012</v>
      </c>
      <c r="I65" s="65">
        <f t="shared" si="0"/>
        <v>5.074950050355751E-4</v>
      </c>
      <c r="J65" s="65">
        <f t="shared" si="2"/>
        <v>0.99775355471908844</v>
      </c>
      <c r="K65" s="58" t="str">
        <f t="shared" si="1"/>
        <v>C</v>
      </c>
    </row>
    <row r="66" spans="1:11" ht="27.95" customHeight="1">
      <c r="A66" s="56" t="s">
        <v>120</v>
      </c>
      <c r="B66" s="66" t="s">
        <v>121</v>
      </c>
      <c r="C66" s="58" t="s">
        <v>65</v>
      </c>
      <c r="D66" s="58" t="s">
        <v>1100</v>
      </c>
      <c r="E66" s="58" t="s">
        <v>37</v>
      </c>
      <c r="F66" s="58">
        <v>1</v>
      </c>
      <c r="G66" s="64">
        <v>22.16</v>
      </c>
      <c r="H66" s="64">
        <v>22.16</v>
      </c>
      <c r="I66" s="65">
        <f t="shared" si="0"/>
        <v>4.6835287821040913E-4</v>
      </c>
      <c r="J66" s="65">
        <f t="shared" si="2"/>
        <v>0.9982219075972989</v>
      </c>
      <c r="K66" s="58" t="str">
        <f t="shared" si="1"/>
        <v>C</v>
      </c>
    </row>
    <row r="67" spans="1:11" ht="27.95" customHeight="1">
      <c r="A67" s="56" t="s">
        <v>177</v>
      </c>
      <c r="B67" s="66" t="s">
        <v>178</v>
      </c>
      <c r="C67" s="58" t="s">
        <v>29</v>
      </c>
      <c r="D67" s="58" t="s">
        <v>1100</v>
      </c>
      <c r="E67" s="58" t="s">
        <v>179</v>
      </c>
      <c r="F67" s="58">
        <v>4</v>
      </c>
      <c r="G67" s="64">
        <v>5.32</v>
      </c>
      <c r="H67" s="64">
        <v>21.28</v>
      </c>
      <c r="I67" s="65">
        <f t="shared" si="0"/>
        <v>4.4975402745115107E-4</v>
      </c>
      <c r="J67" s="65">
        <f t="shared" si="2"/>
        <v>0.99867166162475007</v>
      </c>
      <c r="K67" s="58" t="str">
        <f t="shared" si="1"/>
        <v>C</v>
      </c>
    </row>
    <row r="68" spans="1:11" ht="15" customHeight="1">
      <c r="A68" s="56" t="s">
        <v>160</v>
      </c>
      <c r="B68" s="66" t="s">
        <v>161</v>
      </c>
      <c r="C68" s="58" t="s">
        <v>29</v>
      </c>
      <c r="D68" s="58" t="s">
        <v>1102</v>
      </c>
      <c r="E68" s="58" t="s">
        <v>37</v>
      </c>
      <c r="F68" s="58">
        <v>1</v>
      </c>
      <c r="G68" s="64">
        <v>17.78</v>
      </c>
      <c r="H68" s="64">
        <v>17.78</v>
      </c>
      <c r="I68" s="65">
        <f t="shared" ref="I68:I73" si="5">H68/$I$75</f>
        <v>3.7578132556773808E-4</v>
      </c>
      <c r="J68" s="65">
        <f t="shared" si="2"/>
        <v>0.99904744295031778</v>
      </c>
      <c r="K68" s="58" t="str">
        <f t="shared" ref="K68:K73" si="6">IF(J68&lt;=$O$5,"A",IF(J68&lt;=$O$6,"B","C"))</f>
        <v>C</v>
      </c>
    </row>
    <row r="69" spans="1:11" ht="20.100000000000001" customHeight="1">
      <c r="A69" s="56" t="s">
        <v>24</v>
      </c>
      <c r="B69" s="66" t="s">
        <v>25</v>
      </c>
      <c r="C69" s="58" t="s">
        <v>16</v>
      </c>
      <c r="D69" s="58" t="s">
        <v>1100</v>
      </c>
      <c r="E69" s="58" t="s">
        <v>17</v>
      </c>
      <c r="F69" s="58">
        <v>35</v>
      </c>
      <c r="G69" s="64">
        <v>0.43</v>
      </c>
      <c r="H69" s="64">
        <v>15.05</v>
      </c>
      <c r="I69" s="65">
        <f t="shared" si="5"/>
        <v>3.1808261809867589E-4</v>
      </c>
      <c r="J69" s="65">
        <f t="shared" ref="J69:J73" si="7">J68+I69</f>
        <v>0.9993655255684164</v>
      </c>
      <c r="K69" s="58" t="str">
        <f t="shared" si="6"/>
        <v>C</v>
      </c>
    </row>
    <row r="70" spans="1:11" ht="27.95" customHeight="1">
      <c r="A70" s="56" t="s">
        <v>184</v>
      </c>
      <c r="B70" s="66" t="s">
        <v>185</v>
      </c>
      <c r="C70" s="58" t="s">
        <v>65</v>
      </c>
      <c r="D70" s="58" t="s">
        <v>1100</v>
      </c>
      <c r="E70" s="58" t="s">
        <v>37</v>
      </c>
      <c r="F70" s="58">
        <v>2</v>
      </c>
      <c r="G70" s="64">
        <v>5.37</v>
      </c>
      <c r="H70" s="64">
        <v>10.74</v>
      </c>
      <c r="I70" s="65">
        <f t="shared" si="5"/>
        <v>2.2699051949367303E-4</v>
      </c>
      <c r="J70" s="65">
        <f t="shared" si="7"/>
        <v>0.99959251608791011</v>
      </c>
      <c r="K70" s="58" t="str">
        <f t="shared" si="6"/>
        <v>C</v>
      </c>
    </row>
    <row r="71" spans="1:11" ht="20.100000000000001" customHeight="1">
      <c r="A71" s="56" t="s">
        <v>187</v>
      </c>
      <c r="B71" s="66" t="s">
        <v>188</v>
      </c>
      <c r="C71" s="58" t="s">
        <v>21</v>
      </c>
      <c r="D71" s="58" t="s">
        <v>1110</v>
      </c>
      <c r="E71" s="58" t="s">
        <v>22</v>
      </c>
      <c r="F71" s="58">
        <v>3</v>
      </c>
      <c r="G71" s="64">
        <v>2.91</v>
      </c>
      <c r="H71" s="64">
        <v>8.73</v>
      </c>
      <c r="I71" s="65">
        <f t="shared" si="5"/>
        <v>1.8450905355491299E-4</v>
      </c>
      <c r="J71" s="65">
        <f t="shared" si="7"/>
        <v>0.99977702514146505</v>
      </c>
      <c r="K71" s="58" t="str">
        <f t="shared" si="6"/>
        <v>C</v>
      </c>
    </row>
    <row r="72" spans="1:11" ht="20.100000000000001" customHeight="1">
      <c r="A72" s="56" t="s">
        <v>57</v>
      </c>
      <c r="B72" s="66" t="s">
        <v>58</v>
      </c>
      <c r="C72" s="58" t="s">
        <v>54</v>
      </c>
      <c r="D72" s="58" t="s">
        <v>1100</v>
      </c>
      <c r="E72" s="58" t="s">
        <v>55</v>
      </c>
      <c r="F72" s="58">
        <v>1</v>
      </c>
      <c r="G72" s="64">
        <v>7.79</v>
      </c>
      <c r="H72" s="64">
        <v>7.79</v>
      </c>
      <c r="I72" s="65">
        <f t="shared" si="5"/>
        <v>1.6464209933479636E-4</v>
      </c>
      <c r="J72" s="65">
        <f t="shared" si="7"/>
        <v>0.9999416672407998</v>
      </c>
      <c r="K72" s="58" t="str">
        <f t="shared" si="6"/>
        <v>C</v>
      </c>
    </row>
    <row r="73" spans="1:11" ht="15" customHeight="1">
      <c r="A73" s="56" t="s">
        <v>118</v>
      </c>
      <c r="B73" s="66" t="s">
        <v>119</v>
      </c>
      <c r="C73" s="58" t="s">
        <v>47</v>
      </c>
      <c r="D73" s="58" t="s">
        <v>1102</v>
      </c>
      <c r="E73" s="58" t="s">
        <v>22</v>
      </c>
      <c r="F73" s="58">
        <v>4</v>
      </c>
      <c r="G73" s="64">
        <v>0.69</v>
      </c>
      <c r="H73" s="64">
        <v>2.76</v>
      </c>
      <c r="I73" s="65">
        <f t="shared" si="5"/>
        <v>5.833275919949139E-5</v>
      </c>
      <c r="J73" s="65">
        <f t="shared" si="7"/>
        <v>0.99999999999999933</v>
      </c>
      <c r="K73" s="58" t="str">
        <f t="shared" si="6"/>
        <v>C</v>
      </c>
    </row>
    <row r="74" spans="1:11" ht="20.100000000000001" customHeight="1">
      <c r="A74" s="7"/>
      <c r="B74" s="7"/>
      <c r="C74" s="131" t="s">
        <v>1111</v>
      </c>
      <c r="D74" s="132"/>
      <c r="E74" s="132"/>
      <c r="F74" s="132"/>
      <c r="G74" s="7"/>
      <c r="H74" s="7"/>
      <c r="I74" s="7"/>
      <c r="J74" s="7"/>
      <c r="K74" s="7"/>
    </row>
    <row r="75" spans="1:11" ht="18" customHeight="1">
      <c r="A75" s="7"/>
      <c r="B75" s="7"/>
      <c r="C75" s="7"/>
      <c r="D75" s="7"/>
      <c r="E75" s="7"/>
      <c r="F75" s="7"/>
      <c r="G75" s="127" t="s">
        <v>1112</v>
      </c>
      <c r="H75" s="128"/>
      <c r="I75" s="129">
        <f>SUM(H3:H73)</f>
        <v>47314.75140000003</v>
      </c>
      <c r="J75" s="130"/>
      <c r="K75" s="130"/>
    </row>
    <row r="76" spans="1:11" ht="18" customHeight="1">
      <c r="A76" s="7"/>
      <c r="B76" s="7"/>
      <c r="C76" s="7"/>
      <c r="D76" s="7"/>
      <c r="E76" s="7"/>
      <c r="F76" s="7"/>
      <c r="G76" s="127" t="s">
        <v>1113</v>
      </c>
      <c r="H76" s="128"/>
      <c r="I76" s="129">
        <v>0</v>
      </c>
      <c r="J76" s="130"/>
      <c r="K76" s="130"/>
    </row>
    <row r="77" spans="1:11" ht="18" customHeight="1">
      <c r="A77" s="7"/>
      <c r="B77" s="7"/>
      <c r="C77" s="7"/>
      <c r="D77" s="7"/>
      <c r="E77" s="7"/>
      <c r="F77" s="7"/>
      <c r="G77" s="127" t="s">
        <v>1114</v>
      </c>
      <c r="H77" s="128"/>
      <c r="I77" s="129">
        <f>SUM(I75:K76)</f>
        <v>47314.75140000003</v>
      </c>
      <c r="J77" s="130"/>
      <c r="K77" s="130"/>
    </row>
  </sheetData>
  <sortState ref="A4:H74">
    <sortCondition descending="1" ref="H4:H74"/>
  </sortState>
  <mergeCells count="8">
    <mergeCell ref="G76:H76"/>
    <mergeCell ref="I76:K76"/>
    <mergeCell ref="G77:H77"/>
    <mergeCell ref="I77:K77"/>
    <mergeCell ref="A1:K1"/>
    <mergeCell ref="C74:F74"/>
    <mergeCell ref="G75:H75"/>
    <mergeCell ref="I75:K75"/>
  </mergeCells>
  <conditionalFormatting sqref="K3:K73">
    <cfRule type="cellIs" dxfId="4" priority="1" operator="equal">
      <formula>"C"</formula>
    </cfRule>
    <cfRule type="cellIs" dxfId="3" priority="2" operator="equal">
      <formula>"B"</formula>
    </cfRule>
    <cfRule type="cellIs" dxfId="2" priority="3" operator="equal">
      <formula>"A"</formula>
    </cfRule>
  </conditionalFormatting>
  <pageMargins left="0.27777777777777779" right="0.27777777777777779" top="0.27777777777777779" bottom="0.27777777777777779" header="0" footer="0"/>
  <pageSetup scale="85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Q238"/>
  <sheetViews>
    <sheetView workbookViewId="0">
      <selection activeCell="B4" sqref="B4"/>
    </sheetView>
  </sheetViews>
  <sheetFormatPr defaultRowHeight="15"/>
  <cols>
    <col min="1" max="1" width="9.28515625" customWidth="1"/>
    <col min="2" max="2" width="57.42578125" customWidth="1"/>
    <col min="3" max="3" width="9.28515625" customWidth="1"/>
    <col min="4" max="4" width="10.28515625" customWidth="1"/>
    <col min="5" max="5" width="9.28515625" customWidth="1"/>
    <col min="6" max="8" width="12.42578125" customWidth="1"/>
    <col min="9" max="9" width="8.7109375" customWidth="1"/>
    <col min="10" max="10" width="9.28515625" customWidth="1"/>
    <col min="11" max="11" width="4.7109375" customWidth="1"/>
  </cols>
  <sheetData>
    <row r="1" spans="1:17" ht="258.95" customHeight="1">
      <c r="A1" s="87"/>
      <c r="B1" s="87"/>
      <c r="C1" s="87"/>
      <c r="D1" s="87"/>
      <c r="E1" s="87"/>
      <c r="F1" s="87"/>
      <c r="G1" s="87"/>
      <c r="H1" s="87"/>
      <c r="I1" s="87"/>
      <c r="J1" s="87"/>
      <c r="K1" s="87"/>
    </row>
    <row r="2" spans="1:17" ht="18">
      <c r="A2" s="50" t="s">
        <v>1</v>
      </c>
      <c r="B2" s="51" t="s">
        <v>2</v>
      </c>
      <c r="C2" s="50" t="s">
        <v>3</v>
      </c>
      <c r="D2" s="50" t="s">
        <v>1096</v>
      </c>
      <c r="E2" s="50" t="s">
        <v>224</v>
      </c>
      <c r="F2" s="50" t="s">
        <v>5</v>
      </c>
      <c r="G2" s="50" t="s">
        <v>1097</v>
      </c>
      <c r="H2" s="50" t="s">
        <v>1098</v>
      </c>
      <c r="I2" s="60" t="s">
        <v>1755</v>
      </c>
      <c r="J2" s="60" t="s">
        <v>1756</v>
      </c>
      <c r="K2" s="50" t="s">
        <v>1099</v>
      </c>
    </row>
    <row r="3" spans="1:17" ht="18">
      <c r="A3" s="56" t="s">
        <v>1711</v>
      </c>
      <c r="B3" s="67" t="s">
        <v>1712</v>
      </c>
      <c r="C3" s="58" t="s">
        <v>1713</v>
      </c>
      <c r="D3" s="58" t="s">
        <v>1102</v>
      </c>
      <c r="E3" s="58" t="s">
        <v>1714</v>
      </c>
      <c r="F3" s="64">
        <v>1</v>
      </c>
      <c r="G3" s="64">
        <f>ORCAMENTO!G25</f>
        <v>10212.39</v>
      </c>
      <c r="H3" s="64">
        <f>G3*F3</f>
        <v>10212.39</v>
      </c>
      <c r="I3" s="65">
        <f>(H3/$I$236)*$H$236</f>
        <v>0.21583945353547984</v>
      </c>
      <c r="J3" s="65">
        <f>I3</f>
        <v>0.21583945353547984</v>
      </c>
      <c r="K3" s="58" t="str">
        <f>IF(J3&lt;=$O$4,"A",IF(J3&lt;=$O$5,"B","C"))</f>
        <v>A</v>
      </c>
      <c r="N3" s="50" t="s">
        <v>1747</v>
      </c>
      <c r="O3" s="50" t="s">
        <v>1748</v>
      </c>
      <c r="P3" s="50" t="s">
        <v>1753</v>
      </c>
      <c r="Q3" s="50" t="s">
        <v>1754</v>
      </c>
    </row>
    <row r="4" spans="1:17">
      <c r="A4" s="56" t="s">
        <v>1115</v>
      </c>
      <c r="B4" s="63" t="s">
        <v>1116</v>
      </c>
      <c r="C4" s="58" t="s">
        <v>29</v>
      </c>
      <c r="D4" s="58" t="s">
        <v>1102</v>
      </c>
      <c r="E4" s="58" t="s">
        <v>30</v>
      </c>
      <c r="F4" s="58">
        <v>69.36</v>
      </c>
      <c r="G4" s="64">
        <v>48.25</v>
      </c>
      <c r="H4" s="64">
        <v>3346.62</v>
      </c>
      <c r="I4" s="65">
        <f t="shared" ref="I4:I67" si="0">(H4/$I$236)*$H$236</f>
        <v>7.0731007334317184E-2</v>
      </c>
      <c r="J4" s="65">
        <f>J3+I4</f>
        <v>0.28657046086979704</v>
      </c>
      <c r="K4" s="58" t="str">
        <f t="shared" ref="K4:K67" si="1">IF(J4&lt;=$O$4,"A",IF(J4&lt;=$O$5,"B","C"))</f>
        <v>A</v>
      </c>
      <c r="N4" s="52" t="s">
        <v>1749</v>
      </c>
      <c r="O4" s="53">
        <v>0.5</v>
      </c>
      <c r="P4" s="59">
        <f>COUNTIF($K$3:$K$234,N4)/COUNTA($K$3:$K$234)</f>
        <v>5.1724137931034482E-2</v>
      </c>
      <c r="Q4" s="59">
        <f>SUMIF($K$3:$K$234,N4,$I$3:$I$234)</f>
        <v>0.49445968087239256</v>
      </c>
    </row>
    <row r="5" spans="1:17" ht="18">
      <c r="A5" s="56" t="s">
        <v>1117</v>
      </c>
      <c r="B5" s="63" t="s">
        <v>1118</v>
      </c>
      <c r="C5" s="58" t="s">
        <v>36</v>
      </c>
      <c r="D5" s="58" t="s">
        <v>1102</v>
      </c>
      <c r="E5" s="58" t="s">
        <v>37</v>
      </c>
      <c r="F5" s="58">
        <v>1</v>
      </c>
      <c r="G5" s="64">
        <v>1416.3</v>
      </c>
      <c r="H5" s="64">
        <v>1416.3</v>
      </c>
      <c r="I5" s="65">
        <f t="shared" si="0"/>
        <v>2.9933582446645703E-2</v>
      </c>
      <c r="J5" s="65">
        <f t="shared" ref="J5:J68" si="2">J4+I5</f>
        <v>0.31650404331644272</v>
      </c>
      <c r="K5" s="58" t="str">
        <f t="shared" si="1"/>
        <v>A</v>
      </c>
      <c r="N5" s="52" t="s">
        <v>1750</v>
      </c>
      <c r="O5" s="53">
        <v>0.8</v>
      </c>
      <c r="P5" s="59">
        <f t="shared" ref="P5:P6" si="3">COUNTIF($K$3:$K$234,N5)/COUNTA($K$3:$K$234)</f>
        <v>0.94827586206896552</v>
      </c>
      <c r="Q5" s="59">
        <f t="shared" ref="Q5:Q6" si="4">SUMIF($K$3:$K$234,N5,$I$3:$I$234)</f>
        <v>0.29161612453536934</v>
      </c>
    </row>
    <row r="6" spans="1:17" ht="18">
      <c r="A6" s="56" t="s">
        <v>1119</v>
      </c>
      <c r="B6" s="63" t="s">
        <v>1120</v>
      </c>
      <c r="C6" s="58" t="s">
        <v>16</v>
      </c>
      <c r="D6" s="58" t="s">
        <v>1102</v>
      </c>
      <c r="E6" s="58" t="s">
        <v>17</v>
      </c>
      <c r="F6" s="58">
        <v>5.63</v>
      </c>
      <c r="G6" s="64">
        <v>240</v>
      </c>
      <c r="H6" s="64">
        <v>1351.2</v>
      </c>
      <c r="I6" s="65">
        <f t="shared" si="0"/>
        <v>2.8557690179981412E-2</v>
      </c>
      <c r="J6" s="65">
        <f t="shared" si="2"/>
        <v>0.34506173349642411</v>
      </c>
      <c r="K6" s="58" t="str">
        <f t="shared" si="1"/>
        <v>A</v>
      </c>
      <c r="N6" s="52" t="s">
        <v>1751</v>
      </c>
      <c r="O6" s="53">
        <v>1</v>
      </c>
      <c r="P6" s="59">
        <f t="shared" si="3"/>
        <v>0</v>
      </c>
      <c r="Q6" s="59">
        <f t="shared" si="4"/>
        <v>0</v>
      </c>
    </row>
    <row r="7" spans="1:17" ht="18">
      <c r="A7" s="56" t="s">
        <v>96</v>
      </c>
      <c r="B7" s="63" t="s">
        <v>97</v>
      </c>
      <c r="C7" s="58" t="s">
        <v>16</v>
      </c>
      <c r="D7" s="58" t="s">
        <v>1102</v>
      </c>
      <c r="E7" s="58" t="s">
        <v>72</v>
      </c>
      <c r="F7" s="58">
        <v>48</v>
      </c>
      <c r="G7" s="64">
        <v>26.83</v>
      </c>
      <c r="H7" s="64">
        <v>1287.8399999999999</v>
      </c>
      <c r="I7" s="65">
        <f t="shared" si="0"/>
        <v>2.721857291399294E-2</v>
      </c>
      <c r="J7" s="65">
        <f t="shared" si="2"/>
        <v>0.37228030641041704</v>
      </c>
      <c r="K7" s="58" t="str">
        <f t="shared" si="1"/>
        <v>A</v>
      </c>
    </row>
    <row r="8" spans="1:17" ht="15" customHeight="1">
      <c r="A8" s="56" t="s">
        <v>473</v>
      </c>
      <c r="B8" s="63" t="s">
        <v>474</v>
      </c>
      <c r="C8" s="58" t="s">
        <v>127</v>
      </c>
      <c r="D8" s="58" t="s">
        <v>1102</v>
      </c>
      <c r="E8" s="58" t="s">
        <v>72</v>
      </c>
      <c r="F8" s="58">
        <v>57.120000000000005</v>
      </c>
      <c r="G8" s="64">
        <v>21.24</v>
      </c>
      <c r="H8" s="64">
        <v>1213.2288000000001</v>
      </c>
      <c r="I8" s="65">
        <f t="shared" si="0"/>
        <v>2.5641660885013788E-2</v>
      </c>
      <c r="J8" s="65">
        <f t="shared" si="2"/>
        <v>0.39792196729543083</v>
      </c>
      <c r="K8" s="58" t="str">
        <f t="shared" si="1"/>
        <v>A</v>
      </c>
    </row>
    <row r="9" spans="1:17" ht="15" customHeight="1">
      <c r="A9" s="56" t="s">
        <v>1121</v>
      </c>
      <c r="B9" s="63" t="s">
        <v>1122</v>
      </c>
      <c r="C9" s="58" t="s">
        <v>29</v>
      </c>
      <c r="D9" s="58" t="s">
        <v>1102</v>
      </c>
      <c r="E9" s="58" t="s">
        <v>37</v>
      </c>
      <c r="F9" s="58">
        <v>1</v>
      </c>
      <c r="G9" s="64">
        <v>850</v>
      </c>
      <c r="H9" s="64">
        <v>850</v>
      </c>
      <c r="I9" s="65">
        <f t="shared" si="0"/>
        <v>1.7964799180716549E-2</v>
      </c>
      <c r="J9" s="65">
        <f t="shared" si="2"/>
        <v>0.41588676647614736</v>
      </c>
      <c r="K9" s="58" t="str">
        <f t="shared" si="1"/>
        <v>A</v>
      </c>
    </row>
    <row r="10" spans="1:17" ht="27.95" customHeight="1">
      <c r="A10" s="56" t="s">
        <v>1711</v>
      </c>
      <c r="B10" s="67" t="s">
        <v>1716</v>
      </c>
      <c r="C10" s="58" t="s">
        <v>1713</v>
      </c>
      <c r="D10" s="58" t="s">
        <v>1102</v>
      </c>
      <c r="E10" s="58" t="s">
        <v>1714</v>
      </c>
      <c r="F10" s="64">
        <v>3</v>
      </c>
      <c r="G10" s="64">
        <f>ORCAMENTO!G27</f>
        <v>269.66000000000003</v>
      </c>
      <c r="H10" s="64">
        <f>G10*F10</f>
        <v>808.98</v>
      </c>
      <c r="I10" s="65">
        <f t="shared" si="0"/>
        <v>1.7097839107313027E-2</v>
      </c>
      <c r="J10" s="65">
        <f t="shared" si="2"/>
        <v>0.43298460558346041</v>
      </c>
      <c r="K10" s="58" t="str">
        <f t="shared" si="1"/>
        <v>A</v>
      </c>
    </row>
    <row r="11" spans="1:17" ht="20.100000000000001" customHeight="1">
      <c r="A11" s="56" t="s">
        <v>1123</v>
      </c>
      <c r="B11" s="63" t="s">
        <v>463</v>
      </c>
      <c r="C11" s="58" t="s">
        <v>16</v>
      </c>
      <c r="D11" s="58" t="s">
        <v>1105</v>
      </c>
      <c r="E11" s="58" t="s">
        <v>214</v>
      </c>
      <c r="F11" s="58">
        <v>54.595300000000002</v>
      </c>
      <c r="G11" s="64">
        <v>14.64</v>
      </c>
      <c r="H11" s="64">
        <v>799.27519199999995</v>
      </c>
      <c r="I11" s="65">
        <f t="shared" si="0"/>
        <v>1.6892727428716069E-2</v>
      </c>
      <c r="J11" s="65">
        <f t="shared" si="2"/>
        <v>0.44987733301217647</v>
      </c>
      <c r="K11" s="58" t="str">
        <f t="shared" si="1"/>
        <v>A</v>
      </c>
    </row>
    <row r="12" spans="1:17" ht="20.100000000000001" customHeight="1">
      <c r="A12" s="56" t="s">
        <v>87</v>
      </c>
      <c r="B12" s="63" t="s">
        <v>88</v>
      </c>
      <c r="C12" s="58" t="s">
        <v>47</v>
      </c>
      <c r="D12" s="58" t="s">
        <v>1102</v>
      </c>
      <c r="E12" s="58" t="s">
        <v>22</v>
      </c>
      <c r="F12" s="58">
        <v>3</v>
      </c>
      <c r="G12" s="64">
        <v>246.51</v>
      </c>
      <c r="H12" s="64">
        <v>739.53</v>
      </c>
      <c r="I12" s="65">
        <f t="shared" si="0"/>
        <v>1.5630009338959184E-2</v>
      </c>
      <c r="J12" s="65">
        <f t="shared" si="2"/>
        <v>0.46550734235113567</v>
      </c>
      <c r="K12" s="58" t="str">
        <f t="shared" si="1"/>
        <v>A</v>
      </c>
    </row>
    <row r="13" spans="1:17" ht="20.100000000000001" customHeight="1">
      <c r="A13" s="56" t="s">
        <v>1124</v>
      </c>
      <c r="B13" s="63" t="s">
        <v>1125</v>
      </c>
      <c r="C13" s="58" t="s">
        <v>47</v>
      </c>
      <c r="D13" s="58" t="s">
        <v>1105</v>
      </c>
      <c r="E13" s="58" t="s">
        <v>214</v>
      </c>
      <c r="F13" s="58">
        <v>50.149600000000007</v>
      </c>
      <c r="G13" s="64">
        <v>13.78</v>
      </c>
      <c r="H13" s="64">
        <v>691.06148800000017</v>
      </c>
      <c r="I13" s="65">
        <f t="shared" si="0"/>
        <v>1.4605624533467249E-2</v>
      </c>
      <c r="J13" s="65">
        <f t="shared" si="2"/>
        <v>0.48011296688460292</v>
      </c>
      <c r="K13" s="58" t="str">
        <f t="shared" si="1"/>
        <v>A</v>
      </c>
    </row>
    <row r="14" spans="1:17" ht="18">
      <c r="A14" s="56" t="s">
        <v>1126</v>
      </c>
      <c r="B14" s="63" t="s">
        <v>1127</v>
      </c>
      <c r="C14" s="58" t="s">
        <v>29</v>
      </c>
      <c r="D14" s="58" t="s">
        <v>1105</v>
      </c>
      <c r="E14" s="58" t="s">
        <v>1128</v>
      </c>
      <c r="F14" s="58">
        <v>49.44</v>
      </c>
      <c r="G14" s="64">
        <v>13.73</v>
      </c>
      <c r="H14" s="64">
        <v>678.81119999999999</v>
      </c>
      <c r="I14" s="65">
        <f t="shared" si="0"/>
        <v>1.4346713987789667E-2</v>
      </c>
      <c r="J14" s="65">
        <f t="shared" si="2"/>
        <v>0.49445968087239256</v>
      </c>
      <c r="K14" s="58" t="str">
        <f t="shared" si="1"/>
        <v>A</v>
      </c>
    </row>
    <row r="15" spans="1:17" ht="20.100000000000001" customHeight="1">
      <c r="A15" s="56" t="s">
        <v>139</v>
      </c>
      <c r="B15" s="63" t="s">
        <v>140</v>
      </c>
      <c r="C15" s="58" t="s">
        <v>29</v>
      </c>
      <c r="D15" s="58" t="s">
        <v>1100</v>
      </c>
      <c r="E15" s="58" t="s">
        <v>37</v>
      </c>
      <c r="F15" s="58">
        <v>1</v>
      </c>
      <c r="G15" s="64">
        <v>600</v>
      </c>
      <c r="H15" s="64">
        <v>600</v>
      </c>
      <c r="I15" s="65">
        <f t="shared" si="0"/>
        <v>1.2681034715799917E-2</v>
      </c>
      <c r="J15" s="65">
        <f t="shared" si="2"/>
        <v>0.50714071558819251</v>
      </c>
      <c r="K15" s="58" t="str">
        <f t="shared" si="1"/>
        <v>B</v>
      </c>
    </row>
    <row r="16" spans="1:17" ht="18">
      <c r="A16" s="56" t="s">
        <v>1129</v>
      </c>
      <c r="B16" s="63" t="s">
        <v>1130</v>
      </c>
      <c r="C16" s="58" t="s">
        <v>47</v>
      </c>
      <c r="D16" s="58" t="s">
        <v>1105</v>
      </c>
      <c r="E16" s="58" t="s">
        <v>214</v>
      </c>
      <c r="F16" s="58">
        <v>31.819999999999997</v>
      </c>
      <c r="G16" s="64">
        <v>17.350000000000001</v>
      </c>
      <c r="H16" s="64">
        <v>552.077</v>
      </c>
      <c r="I16" s="65">
        <f t="shared" si="0"/>
        <v>1.1668179337991117E-2</v>
      </c>
      <c r="J16" s="65">
        <f t="shared" si="2"/>
        <v>0.51880889492618365</v>
      </c>
      <c r="K16" s="58" t="str">
        <f t="shared" si="1"/>
        <v>B</v>
      </c>
    </row>
    <row r="17" spans="1:11" ht="20.100000000000001" customHeight="1">
      <c r="A17" s="56" t="s">
        <v>135</v>
      </c>
      <c r="B17" s="63" t="s">
        <v>136</v>
      </c>
      <c r="C17" s="58" t="s">
        <v>137</v>
      </c>
      <c r="D17" s="58" t="s">
        <v>1102</v>
      </c>
      <c r="E17" s="58" t="s">
        <v>22</v>
      </c>
      <c r="F17" s="58">
        <v>1</v>
      </c>
      <c r="G17" s="64">
        <v>520.01</v>
      </c>
      <c r="H17" s="64">
        <v>520.01</v>
      </c>
      <c r="I17" s="65">
        <f t="shared" si="0"/>
        <v>1.099044143760519E-2</v>
      </c>
      <c r="J17" s="65">
        <f t="shared" si="2"/>
        <v>0.52979933636378884</v>
      </c>
      <c r="K17" s="58" t="str">
        <f t="shared" si="1"/>
        <v>B</v>
      </c>
    </row>
    <row r="18" spans="1:11" ht="20.100000000000001" customHeight="1">
      <c r="A18" s="56" t="s">
        <v>1131</v>
      </c>
      <c r="B18" s="63" t="s">
        <v>68</v>
      </c>
      <c r="C18" s="58" t="s">
        <v>54</v>
      </c>
      <c r="D18" s="58" t="s">
        <v>1102</v>
      </c>
      <c r="E18" s="58" t="s">
        <v>37</v>
      </c>
      <c r="F18" s="58">
        <v>3</v>
      </c>
      <c r="G18" s="64">
        <v>168</v>
      </c>
      <c r="H18" s="64">
        <v>504</v>
      </c>
      <c r="I18" s="65">
        <f t="shared" si="0"/>
        <v>1.0652069161271928E-2</v>
      </c>
      <c r="J18" s="65">
        <f t="shared" si="2"/>
        <v>0.54045140552506077</v>
      </c>
      <c r="K18" s="58" t="str">
        <f t="shared" si="1"/>
        <v>B</v>
      </c>
    </row>
    <row r="19" spans="1:11" ht="20.100000000000001" customHeight="1">
      <c r="A19" s="56" t="s">
        <v>1132</v>
      </c>
      <c r="B19" s="63" t="s">
        <v>1133</v>
      </c>
      <c r="C19" s="58" t="s">
        <v>29</v>
      </c>
      <c r="D19" s="58" t="s">
        <v>1105</v>
      </c>
      <c r="E19" s="58" t="s">
        <v>1128</v>
      </c>
      <c r="F19" s="58">
        <v>50.397897158000006</v>
      </c>
      <c r="G19" s="64">
        <v>9.7200000000000006</v>
      </c>
      <c r="H19" s="64">
        <v>489.86756037576004</v>
      </c>
      <c r="I19" s="65">
        <f t="shared" si="0"/>
        <v>1.0353379232115375E-2</v>
      </c>
      <c r="J19" s="65">
        <f t="shared" si="2"/>
        <v>0.55080478475717609</v>
      </c>
      <c r="K19" s="58" t="str">
        <f t="shared" si="1"/>
        <v>B</v>
      </c>
    </row>
    <row r="20" spans="1:11" ht="20.100000000000001" customHeight="1">
      <c r="A20" s="56" t="s">
        <v>464</v>
      </c>
      <c r="B20" s="63" t="s">
        <v>465</v>
      </c>
      <c r="C20" s="58" t="s">
        <v>127</v>
      </c>
      <c r="D20" s="58" t="s">
        <v>1105</v>
      </c>
      <c r="E20" s="58" t="s">
        <v>214</v>
      </c>
      <c r="F20" s="58">
        <v>42.896000000000001</v>
      </c>
      <c r="G20" s="64">
        <v>11.279500000000001</v>
      </c>
      <c r="H20" s="64">
        <v>483.84543200000002</v>
      </c>
      <c r="I20" s="65">
        <f t="shared" si="0"/>
        <v>1.0226101200455345E-2</v>
      </c>
      <c r="J20" s="65">
        <f t="shared" si="2"/>
        <v>0.5610308859576314</v>
      </c>
      <c r="K20" s="58" t="str">
        <f t="shared" si="1"/>
        <v>B</v>
      </c>
    </row>
    <row r="21" spans="1:11" ht="15" customHeight="1">
      <c r="A21" s="56" t="s">
        <v>493</v>
      </c>
      <c r="B21" s="63" t="s">
        <v>494</v>
      </c>
      <c r="C21" s="58" t="s">
        <v>127</v>
      </c>
      <c r="D21" s="58" t="s">
        <v>1102</v>
      </c>
      <c r="E21" s="58" t="s">
        <v>22</v>
      </c>
      <c r="F21" s="58">
        <v>1</v>
      </c>
      <c r="G21" s="64">
        <v>464.48</v>
      </c>
      <c r="H21" s="64">
        <v>464.48</v>
      </c>
      <c r="I21" s="65">
        <f t="shared" si="0"/>
        <v>9.8168116746579093E-3</v>
      </c>
      <c r="J21" s="65">
        <f t="shared" si="2"/>
        <v>0.57084769763228926</v>
      </c>
      <c r="K21" s="58" t="str">
        <f t="shared" si="1"/>
        <v>B</v>
      </c>
    </row>
    <row r="22" spans="1:11" ht="20.100000000000001" customHeight="1">
      <c r="A22" s="56" t="s">
        <v>1134</v>
      </c>
      <c r="B22" s="63" t="s">
        <v>1135</v>
      </c>
      <c r="C22" s="58" t="s">
        <v>29</v>
      </c>
      <c r="D22" s="58" t="s">
        <v>1100</v>
      </c>
      <c r="E22" s="58" t="s">
        <v>1136</v>
      </c>
      <c r="F22" s="58">
        <v>29.71</v>
      </c>
      <c r="G22" s="64">
        <v>15.14</v>
      </c>
      <c r="H22" s="64">
        <v>449.80939999999998</v>
      </c>
      <c r="I22" s="65">
        <f t="shared" si="0"/>
        <v>9.5067476948218835E-3</v>
      </c>
      <c r="J22" s="65">
        <f t="shared" si="2"/>
        <v>0.58035444532711111</v>
      </c>
      <c r="K22" s="58" t="str">
        <f t="shared" si="1"/>
        <v>B</v>
      </c>
    </row>
    <row r="23" spans="1:11" ht="20.100000000000001" customHeight="1">
      <c r="A23" s="56" t="s">
        <v>1137</v>
      </c>
      <c r="B23" s="63" t="s">
        <v>107</v>
      </c>
      <c r="C23" s="58" t="s">
        <v>54</v>
      </c>
      <c r="D23" s="58" t="s">
        <v>1102</v>
      </c>
      <c r="E23" s="58" t="s">
        <v>30</v>
      </c>
      <c r="F23" s="58">
        <v>8</v>
      </c>
      <c r="G23" s="64">
        <v>55.51</v>
      </c>
      <c r="H23" s="64">
        <v>444.08</v>
      </c>
      <c r="I23" s="65">
        <f t="shared" si="0"/>
        <v>9.3856564943207103E-3</v>
      </c>
      <c r="J23" s="65">
        <f t="shared" si="2"/>
        <v>0.58974010182143177</v>
      </c>
      <c r="K23" s="58" t="str">
        <f t="shared" si="1"/>
        <v>B</v>
      </c>
    </row>
    <row r="24" spans="1:11" ht="20.100000000000001" customHeight="1">
      <c r="A24" s="56" t="s">
        <v>1138</v>
      </c>
      <c r="B24" s="63" t="s">
        <v>1139</v>
      </c>
      <c r="C24" s="58" t="s">
        <v>29</v>
      </c>
      <c r="D24" s="58" t="s">
        <v>1105</v>
      </c>
      <c r="E24" s="58" t="s">
        <v>1128</v>
      </c>
      <c r="F24" s="58">
        <v>28.587160874999999</v>
      </c>
      <c r="G24" s="64">
        <v>13.73</v>
      </c>
      <c r="H24" s="64">
        <v>392.50171881375002</v>
      </c>
      <c r="I24" s="65">
        <f t="shared" si="0"/>
        <v>8.2955465371471679E-3</v>
      </c>
      <c r="J24" s="65">
        <f t="shared" si="2"/>
        <v>0.59803564835857892</v>
      </c>
      <c r="K24" s="58" t="str">
        <f t="shared" si="1"/>
        <v>B</v>
      </c>
    </row>
    <row r="25" spans="1:11" ht="18">
      <c r="A25" s="56" t="s">
        <v>1140</v>
      </c>
      <c r="B25" s="63" t="s">
        <v>1141</v>
      </c>
      <c r="C25" s="58" t="s">
        <v>95</v>
      </c>
      <c r="D25" s="58" t="s">
        <v>1105</v>
      </c>
      <c r="E25" s="58" t="s">
        <v>214</v>
      </c>
      <c r="F25" s="58">
        <v>16</v>
      </c>
      <c r="G25" s="64">
        <v>21.94</v>
      </c>
      <c r="H25" s="64">
        <v>351.04</v>
      </c>
      <c r="I25" s="65">
        <f t="shared" si="0"/>
        <v>7.4192507110573376E-3</v>
      </c>
      <c r="J25" s="65">
        <f t="shared" si="2"/>
        <v>0.60545489906963623</v>
      </c>
      <c r="K25" s="58" t="str">
        <f t="shared" si="1"/>
        <v>B</v>
      </c>
    </row>
    <row r="26" spans="1:11" ht="15" customHeight="1">
      <c r="A26" s="56" t="s">
        <v>1711</v>
      </c>
      <c r="B26" s="67" t="s">
        <v>1718</v>
      </c>
      <c r="C26" s="58" t="s">
        <v>1713</v>
      </c>
      <c r="D26" s="58" t="s">
        <v>1102</v>
      </c>
      <c r="E26" s="58" t="s">
        <v>1714</v>
      </c>
      <c r="F26" s="64">
        <v>3</v>
      </c>
      <c r="G26" s="64">
        <f>ORCAMENTO!G29</f>
        <v>108.1</v>
      </c>
      <c r="H26" s="64">
        <f>G26*F26</f>
        <v>324.29999999999995</v>
      </c>
      <c r="I26" s="65">
        <f t="shared" si="0"/>
        <v>6.8540992638898542E-3</v>
      </c>
      <c r="J26" s="65">
        <f t="shared" si="2"/>
        <v>0.61230899833352603</v>
      </c>
      <c r="K26" s="58" t="str">
        <f t="shared" si="1"/>
        <v>B</v>
      </c>
    </row>
    <row r="27" spans="1:11" ht="20.100000000000001" customHeight="1">
      <c r="A27" s="56" t="s">
        <v>462</v>
      </c>
      <c r="B27" s="63" t="s">
        <v>463</v>
      </c>
      <c r="C27" s="58" t="s">
        <v>127</v>
      </c>
      <c r="D27" s="58" t="s">
        <v>1105</v>
      </c>
      <c r="E27" s="58" t="s">
        <v>214</v>
      </c>
      <c r="F27" s="58">
        <v>19.36</v>
      </c>
      <c r="G27" s="64">
        <v>15.3438</v>
      </c>
      <c r="H27" s="64">
        <v>297.05596800000001</v>
      </c>
      <c r="I27" s="65">
        <f t="shared" si="0"/>
        <v>6.2782950712392477E-3</v>
      </c>
      <c r="J27" s="65">
        <f t="shared" si="2"/>
        <v>0.61858729340476526</v>
      </c>
      <c r="K27" s="58" t="str">
        <f t="shared" si="1"/>
        <v>B</v>
      </c>
    </row>
    <row r="28" spans="1:11" ht="20.100000000000001" customHeight="1">
      <c r="A28" s="56" t="s">
        <v>1142</v>
      </c>
      <c r="B28" s="63" t="s">
        <v>1143</v>
      </c>
      <c r="C28" s="58" t="s">
        <v>29</v>
      </c>
      <c r="D28" s="58" t="s">
        <v>1102</v>
      </c>
      <c r="E28" s="58" t="s">
        <v>37</v>
      </c>
      <c r="F28" s="58">
        <v>9</v>
      </c>
      <c r="G28" s="64">
        <v>32.32</v>
      </c>
      <c r="H28" s="64">
        <v>290.88</v>
      </c>
      <c r="I28" s="65">
        <f t="shared" si="0"/>
        <v>6.1477656302197986E-3</v>
      </c>
      <c r="J28" s="65">
        <f t="shared" si="2"/>
        <v>0.62473505903498505</v>
      </c>
      <c r="K28" s="58" t="str">
        <f t="shared" si="1"/>
        <v>B</v>
      </c>
    </row>
    <row r="29" spans="1:11" ht="20.100000000000001" customHeight="1">
      <c r="A29" s="56" t="s">
        <v>1144</v>
      </c>
      <c r="B29" s="63" t="s">
        <v>1145</v>
      </c>
      <c r="C29" s="58" t="s">
        <v>95</v>
      </c>
      <c r="D29" s="58" t="s">
        <v>1105</v>
      </c>
      <c r="E29" s="58" t="s">
        <v>214</v>
      </c>
      <c r="F29" s="58">
        <v>16</v>
      </c>
      <c r="G29" s="64">
        <v>17.100000000000001</v>
      </c>
      <c r="H29" s="64">
        <v>273.60000000000002</v>
      </c>
      <c r="I29" s="65">
        <f t="shared" si="0"/>
        <v>5.7825518304047618E-3</v>
      </c>
      <c r="J29" s="65">
        <f t="shared" si="2"/>
        <v>0.63051761086538982</v>
      </c>
      <c r="K29" s="58" t="str">
        <f t="shared" si="1"/>
        <v>B</v>
      </c>
    </row>
    <row r="30" spans="1:11" ht="20.100000000000001" customHeight="1">
      <c r="A30" s="56" t="s">
        <v>216</v>
      </c>
      <c r="B30" s="63" t="s">
        <v>217</v>
      </c>
      <c r="C30" s="58" t="s">
        <v>16</v>
      </c>
      <c r="D30" s="58" t="s">
        <v>1105</v>
      </c>
      <c r="E30" s="58" t="s">
        <v>214</v>
      </c>
      <c r="F30" s="58">
        <v>25</v>
      </c>
      <c r="G30" s="64">
        <v>10.28</v>
      </c>
      <c r="H30" s="64">
        <v>257</v>
      </c>
      <c r="I30" s="65">
        <f t="shared" si="0"/>
        <v>5.4317098699342972E-3</v>
      </c>
      <c r="J30" s="65">
        <f t="shared" si="2"/>
        <v>0.63594932073532406</v>
      </c>
      <c r="K30" s="58" t="str">
        <f t="shared" si="1"/>
        <v>B</v>
      </c>
    </row>
    <row r="31" spans="1:11" ht="20.100000000000001" customHeight="1">
      <c r="A31" s="56" t="s">
        <v>1146</v>
      </c>
      <c r="B31" s="63" t="s">
        <v>463</v>
      </c>
      <c r="C31" s="58" t="s">
        <v>54</v>
      </c>
      <c r="D31" s="58" t="s">
        <v>1105</v>
      </c>
      <c r="E31" s="58" t="s">
        <v>1128</v>
      </c>
      <c r="F31" s="58">
        <v>18.9894</v>
      </c>
      <c r="G31" s="64">
        <v>13.4</v>
      </c>
      <c r="H31" s="64">
        <v>254.45796000000001</v>
      </c>
      <c r="I31" s="65">
        <f t="shared" si="0"/>
        <v>5.3779837074527104E-3</v>
      </c>
      <c r="J31" s="65">
        <f t="shared" si="2"/>
        <v>0.64132730444277675</v>
      </c>
      <c r="K31" s="58" t="str">
        <f t="shared" si="1"/>
        <v>B</v>
      </c>
    </row>
    <row r="32" spans="1:11" ht="20.100000000000001" customHeight="1">
      <c r="A32" s="56" t="s">
        <v>460</v>
      </c>
      <c r="B32" s="63" t="s">
        <v>461</v>
      </c>
      <c r="C32" s="58" t="s">
        <v>127</v>
      </c>
      <c r="D32" s="58" t="s">
        <v>1105</v>
      </c>
      <c r="E32" s="58" t="s">
        <v>214</v>
      </c>
      <c r="F32" s="58">
        <v>19.36</v>
      </c>
      <c r="G32" s="64">
        <v>12.946300000000001</v>
      </c>
      <c r="H32" s="64">
        <v>250.640368</v>
      </c>
      <c r="I32" s="65">
        <f t="shared" si="0"/>
        <v>5.297298679648111E-3</v>
      </c>
      <c r="J32" s="65">
        <f t="shared" si="2"/>
        <v>0.64662460312242487</v>
      </c>
      <c r="K32" s="58" t="str">
        <f t="shared" si="1"/>
        <v>B</v>
      </c>
    </row>
    <row r="33" spans="1:11" ht="20.100000000000001" customHeight="1">
      <c r="A33" s="56" t="s">
        <v>1147</v>
      </c>
      <c r="B33" s="63" t="s">
        <v>1148</v>
      </c>
      <c r="C33" s="58" t="s">
        <v>47</v>
      </c>
      <c r="D33" s="58" t="s">
        <v>1102</v>
      </c>
      <c r="E33" s="58" t="s">
        <v>1149</v>
      </c>
      <c r="F33" s="58">
        <v>8.2955000000000005</v>
      </c>
      <c r="G33" s="64">
        <v>29.7</v>
      </c>
      <c r="H33" s="64">
        <v>246.37635</v>
      </c>
      <c r="I33" s="65">
        <f t="shared" si="0"/>
        <v>5.2071784125034505E-3</v>
      </c>
      <c r="J33" s="65">
        <f t="shared" si="2"/>
        <v>0.65183178153492827</v>
      </c>
      <c r="K33" s="58" t="str">
        <f t="shared" si="1"/>
        <v>B</v>
      </c>
    </row>
    <row r="34" spans="1:11" ht="20.100000000000001" customHeight="1">
      <c r="A34" s="56" t="s">
        <v>93</v>
      </c>
      <c r="B34" s="63" t="s">
        <v>94</v>
      </c>
      <c r="C34" s="58" t="s">
        <v>95</v>
      </c>
      <c r="D34" s="58" t="s">
        <v>1102</v>
      </c>
      <c r="E34" s="58" t="s">
        <v>72</v>
      </c>
      <c r="F34" s="58">
        <v>25</v>
      </c>
      <c r="G34" s="64">
        <v>7.95</v>
      </c>
      <c r="H34" s="64">
        <v>198.75</v>
      </c>
      <c r="I34" s="65">
        <f t="shared" si="0"/>
        <v>4.2005927496087218E-3</v>
      </c>
      <c r="J34" s="65">
        <f t="shared" si="2"/>
        <v>0.65603237428453698</v>
      </c>
      <c r="K34" s="58" t="str">
        <f t="shared" si="1"/>
        <v>B</v>
      </c>
    </row>
    <row r="35" spans="1:11" ht="20.100000000000001" customHeight="1">
      <c r="A35" s="56" t="s">
        <v>1150</v>
      </c>
      <c r="B35" s="63" t="s">
        <v>1151</v>
      </c>
      <c r="C35" s="58" t="s">
        <v>16</v>
      </c>
      <c r="D35" s="58" t="s">
        <v>1109</v>
      </c>
      <c r="E35" s="58" t="s">
        <v>214</v>
      </c>
      <c r="F35" s="58">
        <v>73.709766000000002</v>
      </c>
      <c r="G35" s="64">
        <v>2.5099999999999998</v>
      </c>
      <c r="H35" s="64">
        <v>185.01151265999999</v>
      </c>
      <c r="I35" s="65">
        <f t="shared" si="0"/>
        <v>3.9102290247735264E-3</v>
      </c>
      <c r="J35" s="65">
        <f t="shared" si="2"/>
        <v>0.65994260330931054</v>
      </c>
      <c r="K35" s="58" t="str">
        <f t="shared" si="1"/>
        <v>B</v>
      </c>
    </row>
    <row r="36" spans="1:11" ht="15" customHeight="1">
      <c r="A36" s="56" t="s">
        <v>83</v>
      </c>
      <c r="B36" s="63" t="s">
        <v>84</v>
      </c>
      <c r="C36" s="58" t="s">
        <v>36</v>
      </c>
      <c r="D36" s="58" t="s">
        <v>1102</v>
      </c>
      <c r="E36" s="58" t="s">
        <v>37</v>
      </c>
      <c r="F36" s="58">
        <v>6</v>
      </c>
      <c r="G36" s="64">
        <v>30.09</v>
      </c>
      <c r="H36" s="64">
        <v>180.54</v>
      </c>
      <c r="I36" s="65">
        <f t="shared" si="0"/>
        <v>3.8157233459841949E-3</v>
      </c>
      <c r="J36" s="65">
        <f t="shared" si="2"/>
        <v>0.66375832665529477</v>
      </c>
      <c r="K36" s="58" t="str">
        <f t="shared" si="1"/>
        <v>B</v>
      </c>
    </row>
    <row r="37" spans="1:11" ht="18">
      <c r="A37" s="56" t="s">
        <v>1152</v>
      </c>
      <c r="B37" s="63" t="s">
        <v>461</v>
      </c>
      <c r="C37" s="58" t="s">
        <v>54</v>
      </c>
      <c r="D37" s="58" t="s">
        <v>1105</v>
      </c>
      <c r="E37" s="58" t="s">
        <v>1128</v>
      </c>
      <c r="F37" s="58">
        <v>18.9894</v>
      </c>
      <c r="G37" s="64">
        <v>8.1999999999999993</v>
      </c>
      <c r="H37" s="64">
        <v>155.71307999999999</v>
      </c>
      <c r="I37" s="65">
        <f t="shared" si="0"/>
        <v>3.2910049553068824E-3</v>
      </c>
      <c r="J37" s="65">
        <f t="shared" si="2"/>
        <v>0.66704933161060165</v>
      </c>
      <c r="K37" s="58" t="str">
        <f t="shared" si="1"/>
        <v>B</v>
      </c>
    </row>
    <row r="38" spans="1:11" ht="18">
      <c r="A38" s="56" t="s">
        <v>1153</v>
      </c>
      <c r="B38" s="63" t="s">
        <v>1154</v>
      </c>
      <c r="C38" s="58" t="s">
        <v>29</v>
      </c>
      <c r="D38" s="58" t="s">
        <v>1105</v>
      </c>
      <c r="E38" s="58" t="s">
        <v>1128</v>
      </c>
      <c r="F38" s="58">
        <v>14.334828375000001</v>
      </c>
      <c r="G38" s="64">
        <v>10.82</v>
      </c>
      <c r="H38" s="64">
        <v>155.10284301749999</v>
      </c>
      <c r="I38" s="65">
        <f t="shared" si="0"/>
        <v>3.278107561373637E-3</v>
      </c>
      <c r="J38" s="65">
        <f t="shared" si="2"/>
        <v>0.67032743917197524</v>
      </c>
      <c r="K38" s="58" t="str">
        <f t="shared" si="1"/>
        <v>B</v>
      </c>
    </row>
    <row r="39" spans="1:11" ht="27.95" customHeight="1">
      <c r="A39" s="56" t="s">
        <v>1155</v>
      </c>
      <c r="B39" s="63" t="s">
        <v>1156</v>
      </c>
      <c r="C39" s="58" t="s">
        <v>16</v>
      </c>
      <c r="D39" s="58" t="s">
        <v>1102</v>
      </c>
      <c r="E39" s="58" t="s">
        <v>1157</v>
      </c>
      <c r="F39" s="58">
        <v>4.6454399999999998</v>
      </c>
      <c r="G39" s="64">
        <v>32.54</v>
      </c>
      <c r="H39" s="64">
        <v>151.1626176</v>
      </c>
      <c r="I39" s="65">
        <f t="shared" si="0"/>
        <v>3.1948306691946455E-3</v>
      </c>
      <c r="J39" s="65">
        <f t="shared" si="2"/>
        <v>0.67352226984116992</v>
      </c>
      <c r="K39" s="58" t="str">
        <f t="shared" si="1"/>
        <v>B</v>
      </c>
    </row>
    <row r="40" spans="1:11" ht="20.100000000000001" customHeight="1">
      <c r="A40" s="56" t="s">
        <v>1158</v>
      </c>
      <c r="B40" s="63" t="s">
        <v>1159</v>
      </c>
      <c r="C40" s="58" t="s">
        <v>47</v>
      </c>
      <c r="D40" s="58" t="s">
        <v>1102</v>
      </c>
      <c r="E40" s="58" t="s">
        <v>22</v>
      </c>
      <c r="F40" s="58">
        <v>300</v>
      </c>
      <c r="G40" s="64">
        <v>0.5</v>
      </c>
      <c r="H40" s="64">
        <v>150</v>
      </c>
      <c r="I40" s="65">
        <f t="shared" si="0"/>
        <v>3.1702586789499792E-3</v>
      </c>
      <c r="J40" s="65">
        <f t="shared" si="2"/>
        <v>0.67669252852011985</v>
      </c>
      <c r="K40" s="58" t="str">
        <f t="shared" si="1"/>
        <v>B</v>
      </c>
    </row>
    <row r="41" spans="1:11" ht="20.100000000000001" customHeight="1">
      <c r="A41" s="56" t="s">
        <v>1160</v>
      </c>
      <c r="B41" s="63" t="s">
        <v>1161</v>
      </c>
      <c r="C41" s="58" t="s">
        <v>29</v>
      </c>
      <c r="D41" s="58" t="s">
        <v>1102</v>
      </c>
      <c r="E41" s="58" t="s">
        <v>37</v>
      </c>
      <c r="F41" s="58">
        <v>9</v>
      </c>
      <c r="G41" s="64">
        <v>15.9</v>
      </c>
      <c r="H41" s="64">
        <v>143.1</v>
      </c>
      <c r="I41" s="65">
        <f t="shared" si="0"/>
        <v>3.0244267797182797E-3</v>
      </c>
      <c r="J41" s="65">
        <f t="shared" si="2"/>
        <v>0.67971695529983811</v>
      </c>
      <c r="K41" s="58" t="str">
        <f t="shared" si="1"/>
        <v>B</v>
      </c>
    </row>
    <row r="42" spans="1:11" ht="18">
      <c r="A42" s="56" t="s">
        <v>1162</v>
      </c>
      <c r="B42" s="63" t="s">
        <v>1163</v>
      </c>
      <c r="C42" s="58" t="s">
        <v>36</v>
      </c>
      <c r="D42" s="58" t="s">
        <v>1164</v>
      </c>
      <c r="E42" s="58" t="s">
        <v>1128</v>
      </c>
      <c r="F42" s="58">
        <v>1</v>
      </c>
      <c r="G42" s="64">
        <v>142.46</v>
      </c>
      <c r="H42" s="64">
        <v>142.46</v>
      </c>
      <c r="I42" s="65">
        <f t="shared" si="0"/>
        <v>3.0109003426880936E-3</v>
      </c>
      <c r="J42" s="65">
        <f t="shared" si="2"/>
        <v>0.68272785564252625</v>
      </c>
      <c r="K42" s="58" t="str">
        <f t="shared" si="1"/>
        <v>B</v>
      </c>
    </row>
    <row r="43" spans="1:11" ht="18">
      <c r="A43" s="56" t="s">
        <v>1165</v>
      </c>
      <c r="B43" s="63" t="s">
        <v>1166</v>
      </c>
      <c r="C43" s="58" t="s">
        <v>29</v>
      </c>
      <c r="D43" s="58" t="s">
        <v>1102</v>
      </c>
      <c r="E43" s="58" t="s">
        <v>30</v>
      </c>
      <c r="F43" s="58">
        <v>14.4375</v>
      </c>
      <c r="G43" s="64">
        <v>9.68</v>
      </c>
      <c r="H43" s="64">
        <v>139.755</v>
      </c>
      <c r="I43" s="65">
        <f t="shared" si="0"/>
        <v>2.9537300111776954E-3</v>
      </c>
      <c r="J43" s="65">
        <f t="shared" si="2"/>
        <v>0.68568158565370396</v>
      </c>
      <c r="K43" s="58" t="str">
        <f t="shared" si="1"/>
        <v>B</v>
      </c>
    </row>
    <row r="44" spans="1:11" ht="18">
      <c r="A44" s="56" t="s">
        <v>1167</v>
      </c>
      <c r="B44" s="63" t="s">
        <v>1168</v>
      </c>
      <c r="C44" s="58" t="s">
        <v>54</v>
      </c>
      <c r="D44" s="58" t="s">
        <v>1102</v>
      </c>
      <c r="E44" s="58" t="s">
        <v>37</v>
      </c>
      <c r="F44" s="58">
        <v>4</v>
      </c>
      <c r="G44" s="64">
        <v>34.200000000000003</v>
      </c>
      <c r="H44" s="64">
        <v>136.80000000000001</v>
      </c>
      <c r="I44" s="65">
        <f t="shared" si="0"/>
        <v>2.8912759152023809E-3</v>
      </c>
      <c r="J44" s="65">
        <f t="shared" si="2"/>
        <v>0.68857286156890629</v>
      </c>
      <c r="K44" s="58" t="str">
        <f t="shared" si="1"/>
        <v>B</v>
      </c>
    </row>
    <row r="45" spans="1:11" ht="27.95" customHeight="1">
      <c r="A45" s="56" t="s">
        <v>1169</v>
      </c>
      <c r="B45" s="63" t="s">
        <v>1170</v>
      </c>
      <c r="C45" s="58" t="s">
        <v>47</v>
      </c>
      <c r="D45" s="58" t="s">
        <v>1102</v>
      </c>
      <c r="E45" s="58" t="s">
        <v>1171</v>
      </c>
      <c r="F45" s="58">
        <v>1.1379999999999999</v>
      </c>
      <c r="G45" s="64">
        <v>120</v>
      </c>
      <c r="H45" s="64">
        <v>136.56</v>
      </c>
      <c r="I45" s="65">
        <f t="shared" si="0"/>
        <v>2.8862035013160607E-3</v>
      </c>
      <c r="J45" s="65">
        <f t="shared" si="2"/>
        <v>0.69145906507022237</v>
      </c>
      <c r="K45" s="58" t="str">
        <f t="shared" si="1"/>
        <v>B</v>
      </c>
    </row>
    <row r="46" spans="1:11" ht="20.100000000000001" customHeight="1">
      <c r="A46" s="56" t="s">
        <v>1172</v>
      </c>
      <c r="B46" s="63" t="s">
        <v>1173</v>
      </c>
      <c r="C46" s="58" t="s">
        <v>29</v>
      </c>
      <c r="D46" s="58" t="s">
        <v>1102</v>
      </c>
      <c r="E46" s="58" t="s">
        <v>30</v>
      </c>
      <c r="F46" s="58">
        <v>19.25</v>
      </c>
      <c r="G46" s="64">
        <v>6.58</v>
      </c>
      <c r="H46" s="64">
        <v>126.66500000000001</v>
      </c>
      <c r="I46" s="65">
        <f t="shared" si="0"/>
        <v>2.6770721037946608E-3</v>
      </c>
      <c r="J46" s="65">
        <f t="shared" si="2"/>
        <v>0.69413613717401701</v>
      </c>
      <c r="K46" s="58" t="str">
        <f t="shared" si="1"/>
        <v>B</v>
      </c>
    </row>
    <row r="47" spans="1:11" ht="20.100000000000001" customHeight="1">
      <c r="A47" s="56" t="s">
        <v>1174</v>
      </c>
      <c r="B47" s="63" t="s">
        <v>111</v>
      </c>
      <c r="C47" s="58" t="s">
        <v>95</v>
      </c>
      <c r="D47" s="58" t="s">
        <v>1102</v>
      </c>
      <c r="E47" s="58" t="s">
        <v>55</v>
      </c>
      <c r="F47" s="58">
        <v>4</v>
      </c>
      <c r="G47" s="64">
        <v>30.76</v>
      </c>
      <c r="H47" s="64">
        <v>123.04</v>
      </c>
      <c r="I47" s="65">
        <f t="shared" si="0"/>
        <v>2.6004575190533698E-3</v>
      </c>
      <c r="J47" s="65">
        <f t="shared" si="2"/>
        <v>0.69673659469307037</v>
      </c>
      <c r="K47" s="58" t="str">
        <f t="shared" si="1"/>
        <v>B</v>
      </c>
    </row>
    <row r="48" spans="1:11" ht="18">
      <c r="A48" s="56" t="s">
        <v>1175</v>
      </c>
      <c r="B48" s="63" t="s">
        <v>1176</v>
      </c>
      <c r="C48" s="58" t="s">
        <v>16</v>
      </c>
      <c r="D48" s="58" t="s">
        <v>1105</v>
      </c>
      <c r="E48" s="58" t="s">
        <v>214</v>
      </c>
      <c r="F48" s="58">
        <v>11.6470582382</v>
      </c>
      <c r="G48" s="64">
        <v>10.25</v>
      </c>
      <c r="H48" s="64">
        <v>119.38234694155</v>
      </c>
      <c r="I48" s="65">
        <f t="shared" si="0"/>
        <v>2.5231528100324425E-3</v>
      </c>
      <c r="J48" s="65">
        <f t="shared" si="2"/>
        <v>0.69925974750310282</v>
      </c>
      <c r="K48" s="58" t="str">
        <f t="shared" si="1"/>
        <v>B</v>
      </c>
    </row>
    <row r="49" spans="1:11" ht="15" customHeight="1">
      <c r="A49" s="56" t="s">
        <v>1177</v>
      </c>
      <c r="B49" s="63" t="s">
        <v>1178</v>
      </c>
      <c r="C49" s="58" t="s">
        <v>95</v>
      </c>
      <c r="D49" s="58" t="s">
        <v>1102</v>
      </c>
      <c r="E49" s="58" t="s">
        <v>55</v>
      </c>
      <c r="F49" s="58">
        <v>9</v>
      </c>
      <c r="G49" s="64">
        <v>12.78</v>
      </c>
      <c r="H49" s="64">
        <v>115.02</v>
      </c>
      <c r="I49" s="65">
        <f t="shared" si="0"/>
        <v>2.4309543550188437E-3</v>
      </c>
      <c r="J49" s="65">
        <f t="shared" si="2"/>
        <v>0.70169070185812166</v>
      </c>
      <c r="K49" s="58" t="str">
        <f t="shared" si="1"/>
        <v>B</v>
      </c>
    </row>
    <row r="50" spans="1:11" ht="15" customHeight="1">
      <c r="A50" s="56" t="s">
        <v>1179</v>
      </c>
      <c r="B50" s="63" t="s">
        <v>1180</v>
      </c>
      <c r="C50" s="58" t="s">
        <v>29</v>
      </c>
      <c r="D50" s="58" t="s">
        <v>1102</v>
      </c>
      <c r="E50" s="58" t="s">
        <v>37</v>
      </c>
      <c r="F50" s="58">
        <v>10</v>
      </c>
      <c r="G50" s="64">
        <v>11.4</v>
      </c>
      <c r="H50" s="64">
        <v>114</v>
      </c>
      <c r="I50" s="65">
        <f t="shared" si="0"/>
        <v>2.4093965960019837E-3</v>
      </c>
      <c r="J50" s="65">
        <f t="shared" si="2"/>
        <v>0.70410009845412369</v>
      </c>
      <c r="K50" s="58" t="str">
        <f t="shared" si="1"/>
        <v>B</v>
      </c>
    </row>
    <row r="51" spans="1:11" ht="20.100000000000001" customHeight="1">
      <c r="A51" s="56" t="s">
        <v>1181</v>
      </c>
      <c r="B51" s="63" t="s">
        <v>1182</v>
      </c>
      <c r="C51" s="58" t="s">
        <v>47</v>
      </c>
      <c r="D51" s="58" t="s">
        <v>1102</v>
      </c>
      <c r="E51" s="58" t="s">
        <v>72</v>
      </c>
      <c r="F51" s="58">
        <v>6.12</v>
      </c>
      <c r="G51" s="64">
        <v>18.11</v>
      </c>
      <c r="H51" s="64">
        <v>110.83320000000001</v>
      </c>
      <c r="I51" s="65">
        <f t="shared" si="0"/>
        <v>2.342466094771992E-3</v>
      </c>
      <c r="J51" s="65">
        <f t="shared" si="2"/>
        <v>0.70644256454889565</v>
      </c>
      <c r="K51" s="58" t="str">
        <f t="shared" si="1"/>
        <v>B</v>
      </c>
    </row>
    <row r="52" spans="1:11" ht="15" customHeight="1">
      <c r="A52" s="56" t="s">
        <v>1183</v>
      </c>
      <c r="B52" s="63" t="s">
        <v>1184</v>
      </c>
      <c r="C52" s="58" t="s">
        <v>29</v>
      </c>
      <c r="D52" s="58" t="s">
        <v>1102</v>
      </c>
      <c r="E52" s="58" t="s">
        <v>30</v>
      </c>
      <c r="F52" s="58">
        <v>26.057500000000001</v>
      </c>
      <c r="G52" s="64">
        <v>4.21</v>
      </c>
      <c r="H52" s="64">
        <v>109.70207499999999</v>
      </c>
      <c r="I52" s="65">
        <f t="shared" si="0"/>
        <v>2.3185597024504767E-3</v>
      </c>
      <c r="J52" s="65">
        <f t="shared" si="2"/>
        <v>0.70876112425134608</v>
      </c>
      <c r="K52" s="58" t="str">
        <f t="shared" si="1"/>
        <v>B</v>
      </c>
    </row>
    <row r="53" spans="1:11" ht="18">
      <c r="A53" s="56" t="s">
        <v>1185</v>
      </c>
      <c r="B53" s="63" t="s">
        <v>1186</v>
      </c>
      <c r="C53" s="58" t="s">
        <v>36</v>
      </c>
      <c r="D53" s="58" t="s">
        <v>1105</v>
      </c>
      <c r="E53" s="58" t="s">
        <v>1128</v>
      </c>
      <c r="F53" s="58">
        <v>8.1999999999999993</v>
      </c>
      <c r="G53" s="64">
        <v>12.851800000000001</v>
      </c>
      <c r="H53" s="64">
        <v>105.38476</v>
      </c>
      <c r="I53" s="65">
        <f t="shared" si="0"/>
        <v>2.2273130001270705E-3</v>
      </c>
      <c r="J53" s="65">
        <f t="shared" si="2"/>
        <v>0.71098843725147309</v>
      </c>
      <c r="K53" s="58" t="str">
        <f t="shared" si="1"/>
        <v>B</v>
      </c>
    </row>
    <row r="54" spans="1:11" ht="15" customHeight="1">
      <c r="A54" s="56" t="s">
        <v>1187</v>
      </c>
      <c r="B54" s="63" t="s">
        <v>1188</v>
      </c>
      <c r="C54" s="58" t="s">
        <v>29</v>
      </c>
      <c r="D54" s="58" t="s">
        <v>1102</v>
      </c>
      <c r="E54" s="58" t="s">
        <v>37</v>
      </c>
      <c r="F54" s="58">
        <v>9.9641839999999995</v>
      </c>
      <c r="G54" s="64">
        <v>10</v>
      </c>
      <c r="H54" s="64">
        <v>99.641840000000002</v>
      </c>
      <c r="I54" s="65">
        <f t="shared" si="0"/>
        <v>2.1059360536436343E-3</v>
      </c>
      <c r="J54" s="65">
        <f t="shared" si="2"/>
        <v>0.71309437330511671</v>
      </c>
      <c r="K54" s="58" t="str">
        <f t="shared" si="1"/>
        <v>B</v>
      </c>
    </row>
    <row r="55" spans="1:11" ht="15" customHeight="1">
      <c r="A55" s="56" t="s">
        <v>1189</v>
      </c>
      <c r="B55" s="63" t="s">
        <v>1190</v>
      </c>
      <c r="C55" s="58" t="s">
        <v>36</v>
      </c>
      <c r="D55" s="58" t="s">
        <v>1102</v>
      </c>
      <c r="E55" s="58" t="s">
        <v>1191</v>
      </c>
      <c r="F55" s="58">
        <v>253.44</v>
      </c>
      <c r="G55" s="64">
        <v>0.39</v>
      </c>
      <c r="H55" s="64">
        <v>98.8416</v>
      </c>
      <c r="I55" s="65">
        <f t="shared" si="0"/>
        <v>2.0890229349420151E-3</v>
      </c>
      <c r="J55" s="65">
        <f t="shared" si="2"/>
        <v>0.71518339624005878</v>
      </c>
      <c r="K55" s="58" t="str">
        <f t="shared" si="1"/>
        <v>B</v>
      </c>
    </row>
    <row r="56" spans="1:11" ht="27.95" customHeight="1">
      <c r="A56" s="56" t="s">
        <v>1192</v>
      </c>
      <c r="B56" s="63" t="s">
        <v>1193</v>
      </c>
      <c r="C56" s="58" t="s">
        <v>29</v>
      </c>
      <c r="D56" s="58" t="s">
        <v>1102</v>
      </c>
      <c r="E56" s="58" t="s">
        <v>37</v>
      </c>
      <c r="F56" s="58">
        <v>6</v>
      </c>
      <c r="G56" s="64">
        <v>15.9</v>
      </c>
      <c r="H56" s="64">
        <v>95.4</v>
      </c>
      <c r="I56" s="65">
        <f t="shared" si="0"/>
        <v>2.0162845198121869E-3</v>
      </c>
      <c r="J56" s="65">
        <f t="shared" si="2"/>
        <v>0.71719968075987095</v>
      </c>
      <c r="K56" s="58" t="str">
        <f t="shared" si="1"/>
        <v>B</v>
      </c>
    </row>
    <row r="57" spans="1:11" ht="18">
      <c r="A57" s="56" t="s">
        <v>108</v>
      </c>
      <c r="B57" s="63" t="s">
        <v>109</v>
      </c>
      <c r="C57" s="58" t="s">
        <v>16</v>
      </c>
      <c r="D57" s="58" t="s">
        <v>1102</v>
      </c>
      <c r="E57" s="58" t="s">
        <v>22</v>
      </c>
      <c r="F57" s="58">
        <v>1</v>
      </c>
      <c r="G57" s="64">
        <v>93.6</v>
      </c>
      <c r="H57" s="64">
        <v>93.6</v>
      </c>
      <c r="I57" s="65">
        <f t="shared" si="0"/>
        <v>1.9782414156647868E-3</v>
      </c>
      <c r="J57" s="65">
        <f t="shared" si="2"/>
        <v>0.71917792217553578</v>
      </c>
      <c r="K57" s="58" t="str">
        <f t="shared" si="1"/>
        <v>B</v>
      </c>
    </row>
    <row r="58" spans="1:11" ht="27.95" customHeight="1">
      <c r="A58" s="56" t="s">
        <v>1711</v>
      </c>
      <c r="B58" s="67" t="s">
        <v>1719</v>
      </c>
      <c r="C58" s="58" t="s">
        <v>1713</v>
      </c>
      <c r="D58" s="58" t="s">
        <v>1102</v>
      </c>
      <c r="E58" s="58" t="s">
        <v>1714</v>
      </c>
      <c r="F58" s="64">
        <v>3</v>
      </c>
      <c r="G58" s="64">
        <f>ORCAMENTO!G30</f>
        <v>30.8</v>
      </c>
      <c r="H58" s="64">
        <f>G58*F58</f>
        <v>92.4</v>
      </c>
      <c r="I58" s="65">
        <f t="shared" si="0"/>
        <v>1.9528793462331873E-3</v>
      </c>
      <c r="J58" s="65">
        <f t="shared" si="2"/>
        <v>0.721130801521769</v>
      </c>
      <c r="K58" s="58" t="str">
        <f t="shared" si="1"/>
        <v>B</v>
      </c>
    </row>
    <row r="59" spans="1:11" ht="15" customHeight="1">
      <c r="A59" s="56" t="s">
        <v>1194</v>
      </c>
      <c r="B59" s="63" t="s">
        <v>1195</v>
      </c>
      <c r="C59" s="58" t="s">
        <v>29</v>
      </c>
      <c r="D59" s="58" t="s">
        <v>1102</v>
      </c>
      <c r="E59" s="58" t="s">
        <v>1128</v>
      </c>
      <c r="F59" s="58">
        <v>45.693479999999994</v>
      </c>
      <c r="G59" s="64">
        <v>1.83</v>
      </c>
      <c r="H59" s="64">
        <v>83.619068399999989</v>
      </c>
      <c r="I59" s="65">
        <f t="shared" si="0"/>
        <v>1.7672938488054128E-3</v>
      </c>
      <c r="J59" s="65">
        <f t="shared" si="2"/>
        <v>0.72289809537057437</v>
      </c>
      <c r="K59" s="58" t="str">
        <f t="shared" si="1"/>
        <v>B</v>
      </c>
    </row>
    <row r="60" spans="1:11" ht="20.100000000000001" customHeight="1">
      <c r="A60" s="56" t="s">
        <v>1196</v>
      </c>
      <c r="B60" s="63" t="s">
        <v>1197</v>
      </c>
      <c r="C60" s="58" t="s">
        <v>36</v>
      </c>
      <c r="D60" s="58" t="s">
        <v>1105</v>
      </c>
      <c r="E60" s="58" t="s">
        <v>1128</v>
      </c>
      <c r="F60" s="58">
        <v>5</v>
      </c>
      <c r="G60" s="64">
        <v>15.6379</v>
      </c>
      <c r="H60" s="64">
        <v>78.189499999999995</v>
      </c>
      <c r="I60" s="65">
        <f t="shared" si="0"/>
        <v>1.6525396065183958E-3</v>
      </c>
      <c r="J60" s="65">
        <f t="shared" si="2"/>
        <v>0.72455063497709271</v>
      </c>
      <c r="K60" s="58" t="str">
        <f t="shared" si="1"/>
        <v>B</v>
      </c>
    </row>
    <row r="61" spans="1:11" ht="20.100000000000001" customHeight="1">
      <c r="A61" s="56" t="s">
        <v>1198</v>
      </c>
      <c r="B61" s="63" t="s">
        <v>1199</v>
      </c>
      <c r="C61" s="58" t="s">
        <v>16</v>
      </c>
      <c r="D61" s="58" t="s">
        <v>1102</v>
      </c>
      <c r="E61" s="58" t="s">
        <v>72</v>
      </c>
      <c r="F61" s="58">
        <v>22.52</v>
      </c>
      <c r="G61" s="64">
        <v>3.46</v>
      </c>
      <c r="H61" s="64">
        <v>77.919200000000004</v>
      </c>
      <c r="I61" s="65">
        <f t="shared" si="0"/>
        <v>1.6468268003789282E-3</v>
      </c>
      <c r="J61" s="65">
        <f t="shared" si="2"/>
        <v>0.72619746177747169</v>
      </c>
      <c r="K61" s="58" t="str">
        <f t="shared" si="1"/>
        <v>B</v>
      </c>
    </row>
    <row r="62" spans="1:11" ht="27.95" customHeight="1">
      <c r="A62" s="56" t="s">
        <v>1200</v>
      </c>
      <c r="B62" s="63" t="s">
        <v>1201</v>
      </c>
      <c r="C62" s="58" t="s">
        <v>36</v>
      </c>
      <c r="D62" s="58" t="s">
        <v>1102</v>
      </c>
      <c r="E62" s="58" t="s">
        <v>30</v>
      </c>
      <c r="F62" s="58">
        <v>3.3000000000000003</v>
      </c>
      <c r="G62" s="64">
        <v>22.72</v>
      </c>
      <c r="H62" s="64">
        <v>74.976000000000013</v>
      </c>
      <c r="I62" s="65">
        <f t="shared" si="0"/>
        <v>1.5846220980863578E-3</v>
      </c>
      <c r="J62" s="65">
        <f t="shared" si="2"/>
        <v>0.72778208387555809</v>
      </c>
      <c r="K62" s="58" t="str">
        <f t="shared" si="1"/>
        <v>B</v>
      </c>
    </row>
    <row r="63" spans="1:11" ht="20.100000000000001" customHeight="1">
      <c r="A63" s="56" t="s">
        <v>1202</v>
      </c>
      <c r="B63" s="63" t="s">
        <v>1203</v>
      </c>
      <c r="C63" s="58" t="s">
        <v>16</v>
      </c>
      <c r="D63" s="58" t="s">
        <v>1105</v>
      </c>
      <c r="E63" s="58" t="s">
        <v>214</v>
      </c>
      <c r="F63" s="58">
        <v>5.6823589999999999</v>
      </c>
      <c r="G63" s="64">
        <v>13.1</v>
      </c>
      <c r="H63" s="64">
        <v>74.438902900000002</v>
      </c>
      <c r="I63" s="65">
        <f t="shared" si="0"/>
        <v>1.5732705198015986E-3</v>
      </c>
      <c r="J63" s="65">
        <f t="shared" si="2"/>
        <v>0.7293553543953597</v>
      </c>
      <c r="K63" s="58" t="str">
        <f t="shared" si="1"/>
        <v>B</v>
      </c>
    </row>
    <row r="64" spans="1:11" ht="27.95" customHeight="1">
      <c r="A64" s="56" t="s">
        <v>45</v>
      </c>
      <c r="B64" s="63" t="s">
        <v>46</v>
      </c>
      <c r="C64" s="58" t="s">
        <v>47</v>
      </c>
      <c r="D64" s="58" t="s">
        <v>1102</v>
      </c>
      <c r="E64" s="58" t="s">
        <v>22</v>
      </c>
      <c r="F64" s="58">
        <v>2</v>
      </c>
      <c r="G64" s="64">
        <v>36.72</v>
      </c>
      <c r="H64" s="64">
        <v>73.44</v>
      </c>
      <c r="I64" s="65">
        <f t="shared" si="0"/>
        <v>1.5521586492139095E-3</v>
      </c>
      <c r="J64" s="65">
        <f t="shared" si="2"/>
        <v>0.73090751304457358</v>
      </c>
      <c r="K64" s="58" t="str">
        <f t="shared" si="1"/>
        <v>B</v>
      </c>
    </row>
    <row r="65" spans="1:11" ht="20.100000000000001" customHeight="1">
      <c r="A65" s="56" t="s">
        <v>1204</v>
      </c>
      <c r="B65" s="63" t="s">
        <v>1205</v>
      </c>
      <c r="C65" s="58" t="s">
        <v>16</v>
      </c>
      <c r="D65" s="58" t="s">
        <v>1109</v>
      </c>
      <c r="E65" s="58" t="s">
        <v>214</v>
      </c>
      <c r="F65" s="58">
        <v>73.709766000000002</v>
      </c>
      <c r="G65" s="64">
        <v>0.99</v>
      </c>
      <c r="H65" s="64">
        <v>72.972668339999998</v>
      </c>
      <c r="I65" s="65">
        <f t="shared" si="0"/>
        <v>1.5422815675401557E-3</v>
      </c>
      <c r="J65" s="65">
        <f t="shared" si="2"/>
        <v>0.73244979461211368</v>
      </c>
      <c r="K65" s="58" t="str">
        <f t="shared" si="1"/>
        <v>B</v>
      </c>
    </row>
    <row r="66" spans="1:11" ht="18">
      <c r="A66" s="56" t="s">
        <v>1206</v>
      </c>
      <c r="B66" s="63" t="s">
        <v>1127</v>
      </c>
      <c r="C66" s="58" t="s">
        <v>36</v>
      </c>
      <c r="D66" s="58" t="s">
        <v>1105</v>
      </c>
      <c r="E66" s="58" t="s">
        <v>1128</v>
      </c>
      <c r="F66" s="58">
        <v>3.8000000000000003</v>
      </c>
      <c r="G66" s="64">
        <v>18.738099999999999</v>
      </c>
      <c r="H66" s="64">
        <v>71.20478</v>
      </c>
      <c r="I66" s="65">
        <f t="shared" si="0"/>
        <v>1.5049171451848259E-3</v>
      </c>
      <c r="J66" s="65">
        <f t="shared" si="2"/>
        <v>0.73395471175729854</v>
      </c>
      <c r="K66" s="58" t="str">
        <f t="shared" si="1"/>
        <v>B</v>
      </c>
    </row>
    <row r="67" spans="1:11" ht="15" customHeight="1">
      <c r="A67" s="56" t="s">
        <v>1711</v>
      </c>
      <c r="B67" s="67" t="s">
        <v>1715</v>
      </c>
      <c r="C67" s="58" t="s">
        <v>1713</v>
      </c>
      <c r="D67" s="58" t="s">
        <v>1102</v>
      </c>
      <c r="E67" s="58" t="s">
        <v>1714</v>
      </c>
      <c r="F67" s="64">
        <v>3</v>
      </c>
      <c r="G67" s="64">
        <f>ORCAMENTO!G26</f>
        <v>23.43</v>
      </c>
      <c r="H67" s="64">
        <f>G67*F67</f>
        <v>70.289999999999992</v>
      </c>
      <c r="I67" s="65">
        <f t="shared" si="0"/>
        <v>1.4855832169559599E-3</v>
      </c>
      <c r="J67" s="65">
        <f t="shared" si="2"/>
        <v>0.73544029497425445</v>
      </c>
      <c r="K67" s="58" t="str">
        <f t="shared" si="1"/>
        <v>B</v>
      </c>
    </row>
    <row r="68" spans="1:11" ht="27.95" customHeight="1">
      <c r="A68" s="56" t="s">
        <v>1207</v>
      </c>
      <c r="B68" s="63" t="s">
        <v>1208</v>
      </c>
      <c r="C68" s="58" t="s">
        <v>29</v>
      </c>
      <c r="D68" s="58" t="s">
        <v>1102</v>
      </c>
      <c r="E68" s="58" t="s">
        <v>37</v>
      </c>
      <c r="F68" s="58">
        <v>12</v>
      </c>
      <c r="G68" s="64">
        <v>5.5</v>
      </c>
      <c r="H68" s="64">
        <v>66</v>
      </c>
      <c r="I68" s="65">
        <f t="shared" ref="I68:I131" si="5">(H68/$I$236)*$H$236</f>
        <v>1.3949138187379908E-3</v>
      </c>
      <c r="J68" s="65">
        <f t="shared" si="2"/>
        <v>0.73683520879299247</v>
      </c>
      <c r="K68" s="58" t="str">
        <f t="shared" ref="K68:K131" si="6">IF(J68&lt;=$O$4,"A",IF(J68&lt;=$O$5,"B","C"))</f>
        <v>B</v>
      </c>
    </row>
    <row r="69" spans="1:11" ht="15" customHeight="1">
      <c r="A69" s="56" t="s">
        <v>1209</v>
      </c>
      <c r="B69" s="63" t="s">
        <v>50</v>
      </c>
      <c r="C69" s="58" t="s">
        <v>47</v>
      </c>
      <c r="D69" s="58" t="s">
        <v>1102</v>
      </c>
      <c r="E69" s="58" t="s">
        <v>22</v>
      </c>
      <c r="F69" s="58">
        <v>2</v>
      </c>
      <c r="G69" s="64">
        <v>32</v>
      </c>
      <c r="H69" s="64">
        <v>64</v>
      </c>
      <c r="I69" s="65">
        <f t="shared" si="5"/>
        <v>1.3526437030186576E-3</v>
      </c>
      <c r="J69" s="65">
        <f t="shared" ref="J69:J132" si="7">J68+I69</f>
        <v>0.73818785249601115</v>
      </c>
      <c r="K69" s="58" t="str">
        <f t="shared" si="6"/>
        <v>B</v>
      </c>
    </row>
    <row r="70" spans="1:11" ht="15" customHeight="1">
      <c r="A70" s="56" t="s">
        <v>1210</v>
      </c>
      <c r="B70" s="63" t="s">
        <v>1211</v>
      </c>
      <c r="C70" s="58" t="s">
        <v>29</v>
      </c>
      <c r="D70" s="58" t="s">
        <v>1102</v>
      </c>
      <c r="E70" s="58" t="s">
        <v>37</v>
      </c>
      <c r="F70" s="58">
        <v>0.44045999999999996</v>
      </c>
      <c r="G70" s="64">
        <v>140</v>
      </c>
      <c r="H70" s="64">
        <v>61.664399999999993</v>
      </c>
      <c r="I70" s="65">
        <f t="shared" si="5"/>
        <v>1.3032806618816205E-3</v>
      </c>
      <c r="J70" s="65">
        <f t="shared" si="7"/>
        <v>0.73949113315789272</v>
      </c>
      <c r="K70" s="58" t="str">
        <f t="shared" si="6"/>
        <v>B</v>
      </c>
    </row>
    <row r="71" spans="1:11" ht="20.100000000000001" customHeight="1">
      <c r="A71" s="56" t="s">
        <v>1212</v>
      </c>
      <c r="B71" s="63" t="s">
        <v>1213</v>
      </c>
      <c r="C71" s="58" t="s">
        <v>47</v>
      </c>
      <c r="D71" s="58" t="s">
        <v>1102</v>
      </c>
      <c r="E71" s="58" t="s">
        <v>1171</v>
      </c>
      <c r="F71" s="58">
        <v>1.2588000000000004</v>
      </c>
      <c r="G71" s="64">
        <v>48</v>
      </c>
      <c r="H71" s="64">
        <v>60.422400000000017</v>
      </c>
      <c r="I71" s="65">
        <f t="shared" si="5"/>
        <v>1.277030920019915E-3</v>
      </c>
      <c r="J71" s="65">
        <f t="shared" si="7"/>
        <v>0.74076816407791268</v>
      </c>
      <c r="K71" s="58" t="str">
        <f t="shared" si="6"/>
        <v>B</v>
      </c>
    </row>
    <row r="72" spans="1:11" ht="20.100000000000001" customHeight="1">
      <c r="A72" s="56" t="s">
        <v>1214</v>
      </c>
      <c r="B72" s="63" t="s">
        <v>1215</v>
      </c>
      <c r="C72" s="58" t="s">
        <v>47</v>
      </c>
      <c r="D72" s="58" t="s">
        <v>1102</v>
      </c>
      <c r="E72" s="58" t="s">
        <v>1216</v>
      </c>
      <c r="F72" s="58">
        <v>0.79199999999999993</v>
      </c>
      <c r="G72" s="64">
        <v>75.14</v>
      </c>
      <c r="H72" s="64">
        <v>59.510879999999993</v>
      </c>
      <c r="I72" s="65">
        <f t="shared" si="5"/>
        <v>1.2577658920796713E-3</v>
      </c>
      <c r="J72" s="65">
        <f t="shared" si="7"/>
        <v>0.74202592996999239</v>
      </c>
      <c r="K72" s="58" t="str">
        <f t="shared" si="6"/>
        <v>B</v>
      </c>
    </row>
    <row r="73" spans="1:11" ht="20.100000000000001" customHeight="1">
      <c r="A73" s="56" t="s">
        <v>100</v>
      </c>
      <c r="B73" s="63" t="s">
        <v>101</v>
      </c>
      <c r="C73" s="58" t="s">
        <v>47</v>
      </c>
      <c r="D73" s="58" t="s">
        <v>1102</v>
      </c>
      <c r="E73" s="58" t="s">
        <v>22</v>
      </c>
      <c r="F73" s="58">
        <v>3</v>
      </c>
      <c r="G73" s="64">
        <v>18.420000000000002</v>
      </c>
      <c r="H73" s="64">
        <v>55.26</v>
      </c>
      <c r="I73" s="65">
        <f t="shared" si="5"/>
        <v>1.167923297325172E-3</v>
      </c>
      <c r="J73" s="65">
        <f t="shared" si="7"/>
        <v>0.74319385326731757</v>
      </c>
      <c r="K73" s="58" t="str">
        <f t="shared" si="6"/>
        <v>B</v>
      </c>
    </row>
    <row r="74" spans="1:11" ht="15" customHeight="1">
      <c r="A74" s="56" t="s">
        <v>1217</v>
      </c>
      <c r="B74" s="63" t="s">
        <v>1218</v>
      </c>
      <c r="C74" s="58" t="s">
        <v>29</v>
      </c>
      <c r="D74" s="58" t="s">
        <v>1102</v>
      </c>
      <c r="E74" s="58" t="s">
        <v>37</v>
      </c>
      <c r="F74" s="58">
        <v>3</v>
      </c>
      <c r="G74" s="64">
        <v>17.82</v>
      </c>
      <c r="H74" s="64">
        <v>53.46</v>
      </c>
      <c r="I74" s="65">
        <f t="shared" si="5"/>
        <v>1.1298801931777724E-3</v>
      </c>
      <c r="J74" s="65">
        <f t="shared" si="7"/>
        <v>0.7443237334604953</v>
      </c>
      <c r="K74" s="58" t="str">
        <f t="shared" si="6"/>
        <v>B</v>
      </c>
    </row>
    <row r="75" spans="1:11" ht="18">
      <c r="A75" s="56" t="s">
        <v>1219</v>
      </c>
      <c r="B75" s="63" t="s">
        <v>1220</v>
      </c>
      <c r="C75" s="58" t="s">
        <v>16</v>
      </c>
      <c r="D75" s="58" t="s">
        <v>1102</v>
      </c>
      <c r="E75" s="58" t="s">
        <v>214</v>
      </c>
      <c r="F75" s="58">
        <v>56</v>
      </c>
      <c r="G75" s="64">
        <v>0.94</v>
      </c>
      <c r="H75" s="64">
        <v>52.64</v>
      </c>
      <c r="I75" s="65">
        <f t="shared" si="5"/>
        <v>1.112549445732846E-3</v>
      </c>
      <c r="J75" s="65">
        <f t="shared" si="7"/>
        <v>0.7454362829062281</v>
      </c>
      <c r="K75" s="58" t="str">
        <f t="shared" si="6"/>
        <v>B</v>
      </c>
    </row>
    <row r="76" spans="1:11" ht="15" customHeight="1">
      <c r="A76" s="56" t="s">
        <v>77</v>
      </c>
      <c r="B76" s="63" t="s">
        <v>78</v>
      </c>
      <c r="C76" s="58" t="s">
        <v>47</v>
      </c>
      <c r="D76" s="58" t="s">
        <v>1102</v>
      </c>
      <c r="E76" s="58" t="s">
        <v>22</v>
      </c>
      <c r="F76" s="58">
        <v>3</v>
      </c>
      <c r="G76" s="64">
        <v>17.440000000000001</v>
      </c>
      <c r="H76" s="64">
        <v>52.32</v>
      </c>
      <c r="I76" s="65">
        <f t="shared" si="5"/>
        <v>1.1057862272177527E-3</v>
      </c>
      <c r="J76" s="65">
        <f t="shared" si="7"/>
        <v>0.7465420691334459</v>
      </c>
      <c r="K76" s="58" t="str">
        <f t="shared" si="6"/>
        <v>B</v>
      </c>
    </row>
    <row r="77" spans="1:11" ht="15" customHeight="1">
      <c r="A77" s="56" t="s">
        <v>174</v>
      </c>
      <c r="B77" s="63" t="s">
        <v>175</v>
      </c>
      <c r="C77" s="58" t="s">
        <v>29</v>
      </c>
      <c r="D77" s="58" t="s">
        <v>1102</v>
      </c>
      <c r="E77" s="58" t="s">
        <v>30</v>
      </c>
      <c r="F77" s="58">
        <v>8</v>
      </c>
      <c r="G77" s="64">
        <v>6.3</v>
      </c>
      <c r="H77" s="64">
        <v>50.4</v>
      </c>
      <c r="I77" s="65">
        <f t="shared" si="5"/>
        <v>1.065206916127193E-3</v>
      </c>
      <c r="J77" s="65">
        <f t="shared" si="7"/>
        <v>0.74760727604957311</v>
      </c>
      <c r="K77" s="58" t="str">
        <f t="shared" si="6"/>
        <v>B</v>
      </c>
    </row>
    <row r="78" spans="1:11" ht="15" customHeight="1">
      <c r="A78" s="56" t="s">
        <v>89</v>
      </c>
      <c r="B78" s="63" t="s">
        <v>90</v>
      </c>
      <c r="C78" s="58" t="s">
        <v>47</v>
      </c>
      <c r="D78" s="58" t="s">
        <v>1102</v>
      </c>
      <c r="E78" s="58" t="s">
        <v>22</v>
      </c>
      <c r="F78" s="58">
        <v>6</v>
      </c>
      <c r="G78" s="64">
        <v>8.1</v>
      </c>
      <c r="H78" s="64">
        <v>48.6</v>
      </c>
      <c r="I78" s="65">
        <f t="shared" si="5"/>
        <v>1.0271638119797933E-3</v>
      </c>
      <c r="J78" s="65">
        <f t="shared" si="7"/>
        <v>0.74863443986155287</v>
      </c>
      <c r="K78" s="58" t="str">
        <f t="shared" si="6"/>
        <v>B</v>
      </c>
    </row>
    <row r="79" spans="1:11" ht="18">
      <c r="A79" s="56" t="s">
        <v>1221</v>
      </c>
      <c r="B79" s="63" t="s">
        <v>1222</v>
      </c>
      <c r="C79" s="58" t="s">
        <v>47</v>
      </c>
      <c r="D79" s="58" t="s">
        <v>1105</v>
      </c>
      <c r="E79" s="58" t="s">
        <v>214</v>
      </c>
      <c r="F79" s="58">
        <v>2.79</v>
      </c>
      <c r="G79" s="64">
        <v>17.29</v>
      </c>
      <c r="H79" s="64">
        <v>48.239100000000001</v>
      </c>
      <c r="I79" s="65">
        <f t="shared" si="5"/>
        <v>1.0195361695982395E-3</v>
      </c>
      <c r="J79" s="65">
        <f t="shared" si="7"/>
        <v>0.74965397603115114</v>
      </c>
      <c r="K79" s="58" t="str">
        <f t="shared" si="6"/>
        <v>B</v>
      </c>
    </row>
    <row r="80" spans="1:11" ht="20.100000000000001" customHeight="1">
      <c r="A80" s="56" t="s">
        <v>1223</v>
      </c>
      <c r="B80" s="63" t="s">
        <v>1224</v>
      </c>
      <c r="C80" s="58" t="s">
        <v>47</v>
      </c>
      <c r="D80" s="58" t="s">
        <v>1102</v>
      </c>
      <c r="E80" s="58" t="s">
        <v>1225</v>
      </c>
      <c r="F80" s="58">
        <v>2.4</v>
      </c>
      <c r="G80" s="64">
        <v>19.8</v>
      </c>
      <c r="H80" s="64">
        <v>47.52</v>
      </c>
      <c r="I80" s="65">
        <f t="shared" si="5"/>
        <v>1.0043379494913535E-3</v>
      </c>
      <c r="J80" s="65">
        <f t="shared" si="7"/>
        <v>0.75065831398064253</v>
      </c>
      <c r="K80" s="58" t="str">
        <f t="shared" si="6"/>
        <v>B</v>
      </c>
    </row>
    <row r="81" spans="1:11" ht="15" customHeight="1">
      <c r="A81" s="56" t="s">
        <v>1226</v>
      </c>
      <c r="B81" s="63" t="s">
        <v>1227</v>
      </c>
      <c r="C81" s="58" t="s">
        <v>36</v>
      </c>
      <c r="D81" s="58" t="s">
        <v>1102</v>
      </c>
      <c r="E81" s="58" t="s">
        <v>1228</v>
      </c>
      <c r="F81" s="58">
        <v>0.64300000000000002</v>
      </c>
      <c r="G81" s="64">
        <v>73.739999999999995</v>
      </c>
      <c r="H81" s="64">
        <v>47.414819999999999</v>
      </c>
      <c r="I81" s="65">
        <f t="shared" si="5"/>
        <v>1.0021149641056737E-3</v>
      </c>
      <c r="J81" s="65">
        <f t="shared" si="7"/>
        <v>0.75166042894474816</v>
      </c>
      <c r="K81" s="58" t="str">
        <f t="shared" si="6"/>
        <v>B</v>
      </c>
    </row>
    <row r="82" spans="1:11" ht="27.95" customHeight="1">
      <c r="A82" s="56" t="s">
        <v>1711</v>
      </c>
      <c r="B82" s="67" t="s">
        <v>1717</v>
      </c>
      <c r="C82" s="58" t="s">
        <v>1713</v>
      </c>
      <c r="D82" s="58" t="s">
        <v>1102</v>
      </c>
      <c r="E82" s="58" t="s">
        <v>1714</v>
      </c>
      <c r="F82" s="64">
        <v>3</v>
      </c>
      <c r="G82" s="64">
        <f>ORCAMENTO!G28</f>
        <v>15.28</v>
      </c>
      <c r="H82" s="64">
        <f>G82*F82</f>
        <v>45.839999999999996</v>
      </c>
      <c r="I82" s="65">
        <f t="shared" si="5"/>
        <v>9.6883105228711341E-4</v>
      </c>
      <c r="J82" s="65">
        <f t="shared" si="7"/>
        <v>0.75262925999703523</v>
      </c>
      <c r="K82" s="58" t="str">
        <f t="shared" si="6"/>
        <v>B</v>
      </c>
    </row>
    <row r="83" spans="1:11" ht="15" customHeight="1">
      <c r="A83" s="56" t="s">
        <v>1229</v>
      </c>
      <c r="B83" s="63" t="s">
        <v>1230</v>
      </c>
      <c r="C83" s="58" t="s">
        <v>29</v>
      </c>
      <c r="D83" s="58" t="s">
        <v>1100</v>
      </c>
      <c r="E83" s="58" t="s">
        <v>37</v>
      </c>
      <c r="F83" s="58">
        <v>9.9641839999999995</v>
      </c>
      <c r="G83" s="64">
        <v>4.5</v>
      </c>
      <c r="H83" s="64">
        <v>44.838827999999999</v>
      </c>
      <c r="I83" s="65">
        <f t="shared" si="5"/>
        <v>9.4767122413963554E-4</v>
      </c>
      <c r="J83" s="65">
        <f t="shared" si="7"/>
        <v>0.75357693122117486</v>
      </c>
      <c r="K83" s="58" t="str">
        <f t="shared" si="6"/>
        <v>B</v>
      </c>
    </row>
    <row r="84" spans="1:11" ht="15" customHeight="1">
      <c r="A84" s="56" t="s">
        <v>1231</v>
      </c>
      <c r="B84" s="63" t="s">
        <v>1232</v>
      </c>
      <c r="C84" s="58" t="s">
        <v>29</v>
      </c>
      <c r="D84" s="58" t="s">
        <v>1102</v>
      </c>
      <c r="E84" s="58" t="s">
        <v>1191</v>
      </c>
      <c r="F84" s="58">
        <v>4.0635000000000003</v>
      </c>
      <c r="G84" s="64">
        <v>10.66</v>
      </c>
      <c r="H84" s="64">
        <v>43.31691</v>
      </c>
      <c r="I84" s="65">
        <f t="shared" si="5"/>
        <v>9.155053991519675E-4</v>
      </c>
      <c r="J84" s="65">
        <f t="shared" si="7"/>
        <v>0.75449243662032683</v>
      </c>
      <c r="K84" s="58" t="str">
        <f t="shared" si="6"/>
        <v>B</v>
      </c>
    </row>
    <row r="85" spans="1:11" ht="20.100000000000001" customHeight="1">
      <c r="A85" s="56" t="s">
        <v>1233</v>
      </c>
      <c r="B85" s="63" t="s">
        <v>1234</v>
      </c>
      <c r="C85" s="58" t="s">
        <v>16</v>
      </c>
      <c r="D85" s="58" t="s">
        <v>1102</v>
      </c>
      <c r="E85" s="58" t="s">
        <v>22</v>
      </c>
      <c r="F85" s="58">
        <v>2</v>
      </c>
      <c r="G85" s="64">
        <v>21.49</v>
      </c>
      <c r="H85" s="64">
        <v>42.98</v>
      </c>
      <c r="I85" s="65">
        <f t="shared" si="5"/>
        <v>9.0838478680846716E-4</v>
      </c>
      <c r="J85" s="65">
        <f t="shared" si="7"/>
        <v>0.75540082140713527</v>
      </c>
      <c r="K85" s="58" t="str">
        <f t="shared" si="6"/>
        <v>B</v>
      </c>
    </row>
    <row r="86" spans="1:11" ht="20.100000000000001" customHeight="1">
      <c r="A86" s="56" t="s">
        <v>1235</v>
      </c>
      <c r="B86" s="63" t="s">
        <v>1236</v>
      </c>
      <c r="C86" s="58" t="s">
        <v>47</v>
      </c>
      <c r="D86" s="58" t="s">
        <v>1105</v>
      </c>
      <c r="E86" s="58" t="s">
        <v>214</v>
      </c>
      <c r="F86" s="58">
        <v>2.4815999999999998</v>
      </c>
      <c r="G86" s="64">
        <v>17.25</v>
      </c>
      <c r="H86" s="64">
        <v>42.807600000000001</v>
      </c>
      <c r="I86" s="65">
        <f t="shared" si="5"/>
        <v>9.0474110283346074E-4</v>
      </c>
      <c r="J86" s="65">
        <f t="shared" si="7"/>
        <v>0.75630556250996872</v>
      </c>
      <c r="K86" s="58" t="str">
        <f t="shared" si="6"/>
        <v>B</v>
      </c>
    </row>
    <row r="87" spans="1:11" ht="27.95" customHeight="1">
      <c r="A87" s="56" t="s">
        <v>1237</v>
      </c>
      <c r="B87" s="63" t="s">
        <v>1238</v>
      </c>
      <c r="C87" s="58" t="s">
        <v>36</v>
      </c>
      <c r="D87" s="58" t="s">
        <v>1105</v>
      </c>
      <c r="E87" s="58" t="s">
        <v>1128</v>
      </c>
      <c r="F87" s="58">
        <v>3.3000000000000003</v>
      </c>
      <c r="G87" s="64">
        <v>12.851800000000001</v>
      </c>
      <c r="H87" s="64">
        <v>42.410940000000004</v>
      </c>
      <c r="I87" s="65">
        <f t="shared" si="5"/>
        <v>8.9635767078284547E-4</v>
      </c>
      <c r="J87" s="65">
        <f t="shared" si="7"/>
        <v>0.75720192018075161</v>
      </c>
      <c r="K87" s="58" t="str">
        <f t="shared" si="6"/>
        <v>B</v>
      </c>
    </row>
    <row r="88" spans="1:11" ht="15" customHeight="1">
      <c r="A88" s="56" t="s">
        <v>1239</v>
      </c>
      <c r="B88" s="63" t="s">
        <v>1240</v>
      </c>
      <c r="C88" s="58" t="s">
        <v>16</v>
      </c>
      <c r="D88" s="58" t="s">
        <v>1109</v>
      </c>
      <c r="E88" s="58" t="s">
        <v>214</v>
      </c>
      <c r="F88" s="58">
        <v>119.403246</v>
      </c>
      <c r="G88" s="64">
        <v>0.34</v>
      </c>
      <c r="H88" s="64">
        <v>40.59710364</v>
      </c>
      <c r="I88" s="65">
        <f t="shared" si="5"/>
        <v>8.5802213436627847E-4</v>
      </c>
      <c r="J88" s="65">
        <f t="shared" si="7"/>
        <v>0.75805994231511786</v>
      </c>
      <c r="K88" s="58" t="str">
        <f t="shared" si="6"/>
        <v>B</v>
      </c>
    </row>
    <row r="89" spans="1:11" ht="15" customHeight="1">
      <c r="A89" s="56" t="s">
        <v>42</v>
      </c>
      <c r="B89" s="63" t="s">
        <v>43</v>
      </c>
      <c r="C89" s="58" t="s">
        <v>29</v>
      </c>
      <c r="D89" s="58" t="s">
        <v>1102</v>
      </c>
      <c r="E89" s="58" t="s">
        <v>37</v>
      </c>
      <c r="F89" s="58">
        <v>3</v>
      </c>
      <c r="G89" s="64">
        <v>12.9</v>
      </c>
      <c r="H89" s="64">
        <v>38.700000000000003</v>
      </c>
      <c r="I89" s="65">
        <f t="shared" si="5"/>
        <v>8.179267391690946E-4</v>
      </c>
      <c r="J89" s="65">
        <f t="shared" si="7"/>
        <v>0.758877869054287</v>
      </c>
      <c r="K89" s="58" t="str">
        <f t="shared" si="6"/>
        <v>B</v>
      </c>
    </row>
    <row r="90" spans="1:11" ht="15" customHeight="1">
      <c r="A90" s="56" t="s">
        <v>1241</v>
      </c>
      <c r="B90" s="63" t="s">
        <v>1242</v>
      </c>
      <c r="C90" s="58" t="s">
        <v>29</v>
      </c>
      <c r="D90" s="58" t="s">
        <v>1102</v>
      </c>
      <c r="E90" s="58" t="s">
        <v>37</v>
      </c>
      <c r="F90" s="58">
        <v>3</v>
      </c>
      <c r="G90" s="64">
        <v>12.5</v>
      </c>
      <c r="H90" s="64">
        <v>37.5</v>
      </c>
      <c r="I90" s="65">
        <f t="shared" si="5"/>
        <v>7.9256466973749479E-4</v>
      </c>
      <c r="J90" s="65">
        <f t="shared" si="7"/>
        <v>0.75967043372402454</v>
      </c>
      <c r="K90" s="58" t="str">
        <f t="shared" si="6"/>
        <v>B</v>
      </c>
    </row>
    <row r="91" spans="1:11" ht="27.95" customHeight="1">
      <c r="A91" s="56" t="s">
        <v>1243</v>
      </c>
      <c r="B91" s="63" t="s">
        <v>1244</v>
      </c>
      <c r="C91" s="58" t="s">
        <v>36</v>
      </c>
      <c r="D91" s="58" t="s">
        <v>1102</v>
      </c>
      <c r="E91" s="58" t="s">
        <v>1228</v>
      </c>
      <c r="F91" s="58">
        <v>0.46</v>
      </c>
      <c r="G91" s="64">
        <v>81.510000000000005</v>
      </c>
      <c r="H91" s="64">
        <v>37.494599999999998</v>
      </c>
      <c r="I91" s="65">
        <f t="shared" si="5"/>
        <v>7.9245054042505246E-4</v>
      </c>
      <c r="J91" s="65">
        <f t="shared" si="7"/>
        <v>0.76046288426444963</v>
      </c>
      <c r="K91" s="58" t="str">
        <f t="shared" si="6"/>
        <v>B</v>
      </c>
    </row>
    <row r="92" spans="1:11" ht="20.100000000000001" customHeight="1">
      <c r="A92" s="56" t="s">
        <v>1245</v>
      </c>
      <c r="B92" s="63" t="s">
        <v>1246</v>
      </c>
      <c r="C92" s="58" t="s">
        <v>29</v>
      </c>
      <c r="D92" s="58" t="s">
        <v>1102</v>
      </c>
      <c r="E92" s="58" t="s">
        <v>37</v>
      </c>
      <c r="F92" s="58">
        <v>11</v>
      </c>
      <c r="G92" s="64">
        <v>3.29</v>
      </c>
      <c r="H92" s="64">
        <v>36.19</v>
      </c>
      <c r="I92" s="65">
        <f t="shared" si="5"/>
        <v>7.6487774394133157E-4</v>
      </c>
      <c r="J92" s="65">
        <f t="shared" si="7"/>
        <v>0.76122776200839093</v>
      </c>
      <c r="K92" s="58" t="str">
        <f t="shared" si="6"/>
        <v>B</v>
      </c>
    </row>
    <row r="93" spans="1:11" ht="15" customHeight="1">
      <c r="A93" s="56" t="s">
        <v>1247</v>
      </c>
      <c r="B93" s="63" t="s">
        <v>1248</v>
      </c>
      <c r="C93" s="58" t="s">
        <v>47</v>
      </c>
      <c r="D93" s="58" t="s">
        <v>1102</v>
      </c>
      <c r="E93" s="58" t="s">
        <v>1216</v>
      </c>
      <c r="F93" s="58">
        <v>0.26400000000000001</v>
      </c>
      <c r="G93" s="64">
        <v>135.27000000000001</v>
      </c>
      <c r="H93" s="64">
        <v>35.711280000000002</v>
      </c>
      <c r="I93" s="65">
        <f t="shared" si="5"/>
        <v>7.547599690427521E-4</v>
      </c>
      <c r="J93" s="65">
        <f t="shared" si="7"/>
        <v>0.76198252197743366</v>
      </c>
      <c r="K93" s="58" t="str">
        <f t="shared" si="6"/>
        <v>B</v>
      </c>
    </row>
    <row r="94" spans="1:11" ht="20.100000000000001" customHeight="1">
      <c r="A94" s="56" t="s">
        <v>1249</v>
      </c>
      <c r="B94" s="63" t="s">
        <v>1250</v>
      </c>
      <c r="C94" s="58" t="s">
        <v>47</v>
      </c>
      <c r="D94" s="58" t="s">
        <v>1105</v>
      </c>
      <c r="E94" s="58" t="s">
        <v>214</v>
      </c>
      <c r="F94" s="58">
        <v>2.02</v>
      </c>
      <c r="G94" s="64">
        <v>17.52</v>
      </c>
      <c r="H94" s="64">
        <v>35.3904</v>
      </c>
      <c r="I94" s="65">
        <f t="shared" si="5"/>
        <v>7.4797815167674218E-4</v>
      </c>
      <c r="J94" s="65">
        <f t="shared" si="7"/>
        <v>0.76273050012911037</v>
      </c>
      <c r="K94" s="58" t="str">
        <f t="shared" si="6"/>
        <v>B</v>
      </c>
    </row>
    <row r="95" spans="1:11" ht="15" customHeight="1">
      <c r="A95" s="56" t="s">
        <v>1251</v>
      </c>
      <c r="B95" s="63" t="s">
        <v>1252</v>
      </c>
      <c r="C95" s="58" t="s">
        <v>29</v>
      </c>
      <c r="D95" s="58" t="s">
        <v>1102</v>
      </c>
      <c r="E95" s="58" t="s">
        <v>37</v>
      </c>
      <c r="F95" s="58">
        <v>3</v>
      </c>
      <c r="G95" s="64">
        <v>11.44</v>
      </c>
      <c r="H95" s="64">
        <v>34.32</v>
      </c>
      <c r="I95" s="65">
        <f t="shared" si="5"/>
        <v>7.2535518574375513E-4</v>
      </c>
      <c r="J95" s="65">
        <f t="shared" si="7"/>
        <v>0.76345585531485416</v>
      </c>
      <c r="K95" s="58" t="str">
        <f t="shared" si="6"/>
        <v>B</v>
      </c>
    </row>
    <row r="96" spans="1:11" ht="20.100000000000001" customHeight="1">
      <c r="A96" s="56" t="s">
        <v>1253</v>
      </c>
      <c r="B96" s="63" t="s">
        <v>465</v>
      </c>
      <c r="C96" s="58" t="s">
        <v>21</v>
      </c>
      <c r="D96" s="58" t="s">
        <v>1105</v>
      </c>
      <c r="E96" s="58" t="s">
        <v>214</v>
      </c>
      <c r="F96" s="58">
        <v>2.7330000000000001</v>
      </c>
      <c r="G96" s="64">
        <v>11.893800000000001</v>
      </c>
      <c r="H96" s="64">
        <v>32.505755399999998</v>
      </c>
      <c r="I96" s="65">
        <f t="shared" si="5"/>
        <v>6.8701102115116758E-4</v>
      </c>
      <c r="J96" s="65">
        <f t="shared" si="7"/>
        <v>0.76414286633600537</v>
      </c>
      <c r="K96" s="58" t="str">
        <f t="shared" si="6"/>
        <v>B</v>
      </c>
    </row>
    <row r="97" spans="1:11" ht="20.100000000000001" customHeight="1">
      <c r="A97" s="56" t="s">
        <v>216</v>
      </c>
      <c r="B97" s="63" t="s">
        <v>217</v>
      </c>
      <c r="C97" s="58" t="s">
        <v>16</v>
      </c>
      <c r="D97" s="58" t="s">
        <v>1105</v>
      </c>
      <c r="E97" s="58" t="s">
        <v>214</v>
      </c>
      <c r="F97" s="58">
        <v>3.0903</v>
      </c>
      <c r="G97" s="64">
        <v>10.28</v>
      </c>
      <c r="H97" s="64">
        <v>31.768284000000001</v>
      </c>
      <c r="I97" s="65">
        <f t="shared" si="5"/>
        <v>6.7142452044231837E-4</v>
      </c>
      <c r="J97" s="65">
        <f t="shared" si="7"/>
        <v>0.7648142908564477</v>
      </c>
      <c r="K97" s="58" t="str">
        <f t="shared" si="6"/>
        <v>B</v>
      </c>
    </row>
    <row r="98" spans="1:11" ht="15" customHeight="1">
      <c r="A98" s="56" t="s">
        <v>1254</v>
      </c>
      <c r="B98" s="63" t="s">
        <v>1255</v>
      </c>
      <c r="C98" s="58" t="s">
        <v>47</v>
      </c>
      <c r="D98" s="58" t="s">
        <v>1102</v>
      </c>
      <c r="E98" s="58" t="s">
        <v>1256</v>
      </c>
      <c r="F98" s="58">
        <v>0.52</v>
      </c>
      <c r="G98" s="64">
        <v>60.5</v>
      </c>
      <c r="H98" s="64">
        <v>31.46</v>
      </c>
      <c r="I98" s="65">
        <f t="shared" si="5"/>
        <v>6.6490892026510888E-4</v>
      </c>
      <c r="J98" s="65">
        <f t="shared" si="7"/>
        <v>0.76547919977671286</v>
      </c>
      <c r="K98" s="58" t="str">
        <f t="shared" si="6"/>
        <v>B</v>
      </c>
    </row>
    <row r="99" spans="1:11" ht="20.100000000000001" customHeight="1">
      <c r="A99" s="56" t="s">
        <v>1257</v>
      </c>
      <c r="B99" s="63" t="s">
        <v>1258</v>
      </c>
      <c r="C99" s="58" t="s">
        <v>29</v>
      </c>
      <c r="D99" s="58" t="s">
        <v>1102</v>
      </c>
      <c r="E99" s="58" t="s">
        <v>37</v>
      </c>
      <c r="F99" s="58">
        <v>7.7915800000000006</v>
      </c>
      <c r="G99" s="64">
        <v>4</v>
      </c>
      <c r="H99" s="64">
        <v>31.166320000000002</v>
      </c>
      <c r="I99" s="65">
        <f t="shared" si="5"/>
        <v>6.5870197647288208E-4</v>
      </c>
      <c r="J99" s="65">
        <f t="shared" si="7"/>
        <v>0.76613790175318575</v>
      </c>
      <c r="K99" s="58" t="str">
        <f t="shared" si="6"/>
        <v>B</v>
      </c>
    </row>
    <row r="100" spans="1:11" ht="20.100000000000001" customHeight="1">
      <c r="A100" s="56" t="s">
        <v>1259</v>
      </c>
      <c r="B100" s="63" t="s">
        <v>1260</v>
      </c>
      <c r="C100" s="58" t="s">
        <v>16</v>
      </c>
      <c r="D100" s="58" t="s">
        <v>1102</v>
      </c>
      <c r="E100" s="58" t="s">
        <v>214</v>
      </c>
      <c r="F100" s="58">
        <v>56</v>
      </c>
      <c r="G100" s="64">
        <v>0.55000000000000004</v>
      </c>
      <c r="H100" s="64">
        <v>30.8</v>
      </c>
      <c r="I100" s="65">
        <f t="shared" si="5"/>
        <v>6.5095978207772897E-4</v>
      </c>
      <c r="J100" s="65">
        <f t="shared" si="7"/>
        <v>0.76678886153526349</v>
      </c>
      <c r="K100" s="58" t="str">
        <f t="shared" si="6"/>
        <v>B</v>
      </c>
    </row>
    <row r="101" spans="1:11" ht="20.100000000000001" customHeight="1">
      <c r="A101" s="56" t="s">
        <v>1261</v>
      </c>
      <c r="B101" s="63" t="s">
        <v>1186</v>
      </c>
      <c r="C101" s="58" t="s">
        <v>172</v>
      </c>
      <c r="D101" s="58" t="s">
        <v>1105</v>
      </c>
      <c r="E101" s="58" t="s">
        <v>214</v>
      </c>
      <c r="F101" s="58">
        <v>2.9798500000000003</v>
      </c>
      <c r="G101" s="64">
        <v>10.28</v>
      </c>
      <c r="H101" s="64">
        <v>30.632858000000002</v>
      </c>
      <c r="I101" s="65">
        <f t="shared" si="5"/>
        <v>6.4742722623694867E-4</v>
      </c>
      <c r="J101" s="65">
        <f t="shared" si="7"/>
        <v>0.76743628876150038</v>
      </c>
      <c r="K101" s="58" t="str">
        <f t="shared" si="6"/>
        <v>B</v>
      </c>
    </row>
    <row r="102" spans="1:11" ht="20.100000000000001" customHeight="1">
      <c r="A102" s="56" t="s">
        <v>1262</v>
      </c>
      <c r="B102" s="63" t="s">
        <v>1263</v>
      </c>
      <c r="C102" s="58" t="s">
        <v>29</v>
      </c>
      <c r="D102" s="58" t="s">
        <v>1102</v>
      </c>
      <c r="E102" s="58" t="s">
        <v>37</v>
      </c>
      <c r="F102" s="58">
        <v>6</v>
      </c>
      <c r="G102" s="64">
        <v>5.05</v>
      </c>
      <c r="H102" s="64">
        <v>30.3</v>
      </c>
      <c r="I102" s="65">
        <f t="shared" si="5"/>
        <v>6.403922531478957E-4</v>
      </c>
      <c r="J102" s="65">
        <f t="shared" si="7"/>
        <v>0.76807668101464832</v>
      </c>
      <c r="K102" s="58" t="str">
        <f t="shared" si="6"/>
        <v>B</v>
      </c>
    </row>
    <row r="103" spans="1:11" ht="20.100000000000001" customHeight="1">
      <c r="A103" s="56" t="s">
        <v>1264</v>
      </c>
      <c r="B103" s="63" t="s">
        <v>1265</v>
      </c>
      <c r="C103" s="58" t="s">
        <v>16</v>
      </c>
      <c r="D103" s="58" t="s">
        <v>1102</v>
      </c>
      <c r="E103" s="58" t="s">
        <v>72</v>
      </c>
      <c r="F103" s="58">
        <v>5.63</v>
      </c>
      <c r="G103" s="64">
        <v>5.23</v>
      </c>
      <c r="H103" s="64">
        <v>29.444900000000001</v>
      </c>
      <c r="I103" s="65">
        <f t="shared" si="5"/>
        <v>6.223196651720949E-4</v>
      </c>
      <c r="J103" s="65">
        <f t="shared" si="7"/>
        <v>0.76869900067982044</v>
      </c>
      <c r="K103" s="58" t="str">
        <f t="shared" si="6"/>
        <v>B</v>
      </c>
    </row>
    <row r="104" spans="1:11" ht="15" customHeight="1">
      <c r="A104" s="56" t="s">
        <v>1266</v>
      </c>
      <c r="B104" s="63" t="s">
        <v>1267</v>
      </c>
      <c r="C104" s="58" t="s">
        <v>29</v>
      </c>
      <c r="D104" s="58" t="s">
        <v>1102</v>
      </c>
      <c r="E104" s="58" t="s">
        <v>37</v>
      </c>
      <c r="F104" s="58">
        <v>9</v>
      </c>
      <c r="G104" s="64">
        <v>3</v>
      </c>
      <c r="H104" s="64">
        <v>27</v>
      </c>
      <c r="I104" s="65">
        <f t="shared" si="5"/>
        <v>5.7064656221099625E-4</v>
      </c>
      <c r="J104" s="65">
        <f t="shared" si="7"/>
        <v>0.7692696472420314</v>
      </c>
      <c r="K104" s="58" t="str">
        <f t="shared" si="6"/>
        <v>B</v>
      </c>
    </row>
    <row r="105" spans="1:11" ht="20.100000000000001" customHeight="1">
      <c r="A105" s="56" t="s">
        <v>1268</v>
      </c>
      <c r="B105" s="63" t="s">
        <v>1269</v>
      </c>
      <c r="C105" s="58" t="s">
        <v>29</v>
      </c>
      <c r="D105" s="58" t="s">
        <v>1102</v>
      </c>
      <c r="E105" s="58" t="s">
        <v>1128</v>
      </c>
      <c r="F105" s="58">
        <v>45.693479999999994</v>
      </c>
      <c r="G105" s="64">
        <v>0.59</v>
      </c>
      <c r="H105" s="64">
        <v>26.959153199999996</v>
      </c>
      <c r="I105" s="65">
        <f t="shared" si="5"/>
        <v>5.6978326272961392E-4</v>
      </c>
      <c r="J105" s="65">
        <f t="shared" si="7"/>
        <v>0.769839430504761</v>
      </c>
      <c r="K105" s="58" t="str">
        <f t="shared" si="6"/>
        <v>B</v>
      </c>
    </row>
    <row r="106" spans="1:11" ht="20.100000000000001" customHeight="1">
      <c r="A106" s="56" t="s">
        <v>1270</v>
      </c>
      <c r="B106" s="63" t="s">
        <v>1271</v>
      </c>
      <c r="C106" s="58" t="s">
        <v>47</v>
      </c>
      <c r="D106" s="58" t="s">
        <v>1102</v>
      </c>
      <c r="E106" s="58" t="s">
        <v>1272</v>
      </c>
      <c r="F106" s="58">
        <v>5.8800000000000008</v>
      </c>
      <c r="G106" s="64">
        <v>4.41</v>
      </c>
      <c r="H106" s="64">
        <v>25.930800000000005</v>
      </c>
      <c r="I106" s="65">
        <f t="shared" si="5"/>
        <v>5.4804895834744088E-4</v>
      </c>
      <c r="J106" s="65">
        <f t="shared" si="7"/>
        <v>0.77038747946310848</v>
      </c>
      <c r="K106" s="58" t="str">
        <f t="shared" si="6"/>
        <v>B</v>
      </c>
    </row>
    <row r="107" spans="1:11" ht="20.100000000000001" customHeight="1">
      <c r="A107" s="56" t="s">
        <v>204</v>
      </c>
      <c r="B107" s="63" t="s">
        <v>205</v>
      </c>
      <c r="C107" s="58" t="s">
        <v>196</v>
      </c>
      <c r="D107" s="58" t="s">
        <v>1109</v>
      </c>
      <c r="E107" s="58" t="s">
        <v>22</v>
      </c>
      <c r="F107" s="58">
        <v>2</v>
      </c>
      <c r="G107" s="64">
        <v>12.85</v>
      </c>
      <c r="H107" s="64">
        <v>25.7</v>
      </c>
      <c r="I107" s="65">
        <f t="shared" si="5"/>
        <v>5.4317098699342963E-4</v>
      </c>
      <c r="J107" s="65">
        <f t="shared" si="7"/>
        <v>0.7709306504501019</v>
      </c>
      <c r="K107" s="58" t="str">
        <f t="shared" si="6"/>
        <v>B</v>
      </c>
    </row>
    <row r="108" spans="1:11" ht="20.100000000000001" customHeight="1">
      <c r="A108" s="56" t="s">
        <v>1273</v>
      </c>
      <c r="B108" s="63" t="s">
        <v>1274</v>
      </c>
      <c r="C108" s="58" t="s">
        <v>29</v>
      </c>
      <c r="D108" s="58" t="s">
        <v>1164</v>
      </c>
      <c r="E108" s="58" t="s">
        <v>37</v>
      </c>
      <c r="F108" s="58">
        <v>5.7160000000000002E-5</v>
      </c>
      <c r="G108" s="64">
        <v>406820.5</v>
      </c>
      <c r="H108" s="64">
        <v>23.253859779999999</v>
      </c>
      <c r="I108" s="65">
        <f t="shared" si="5"/>
        <v>4.9147167191087226E-4</v>
      </c>
      <c r="J108" s="65">
        <f t="shared" si="7"/>
        <v>0.77142212212201278</v>
      </c>
      <c r="K108" s="58" t="str">
        <f t="shared" si="6"/>
        <v>B</v>
      </c>
    </row>
    <row r="109" spans="1:11" ht="15" customHeight="1">
      <c r="A109" s="56" t="s">
        <v>1275</v>
      </c>
      <c r="B109" s="63" t="s">
        <v>1276</v>
      </c>
      <c r="C109" s="58" t="s">
        <v>29</v>
      </c>
      <c r="D109" s="58" t="s">
        <v>1102</v>
      </c>
      <c r="E109" s="58" t="s">
        <v>30</v>
      </c>
      <c r="F109" s="58">
        <v>3</v>
      </c>
      <c r="G109" s="64">
        <v>7.7</v>
      </c>
      <c r="H109" s="64">
        <v>23.1</v>
      </c>
      <c r="I109" s="65">
        <f t="shared" si="5"/>
        <v>4.8821983655829683E-4</v>
      </c>
      <c r="J109" s="65">
        <f t="shared" si="7"/>
        <v>0.77191034195857111</v>
      </c>
      <c r="K109" s="58" t="str">
        <f t="shared" si="6"/>
        <v>B</v>
      </c>
    </row>
    <row r="110" spans="1:11" ht="20.100000000000001" customHeight="1">
      <c r="A110" s="56" t="s">
        <v>194</v>
      </c>
      <c r="B110" s="63" t="s">
        <v>1277</v>
      </c>
      <c r="C110" s="58" t="s">
        <v>196</v>
      </c>
      <c r="D110" s="58" t="s">
        <v>1109</v>
      </c>
      <c r="E110" s="58" t="s">
        <v>22</v>
      </c>
      <c r="F110" s="58">
        <v>1</v>
      </c>
      <c r="G110" s="64">
        <v>23.03</v>
      </c>
      <c r="H110" s="64">
        <v>23.03</v>
      </c>
      <c r="I110" s="65">
        <f t="shared" si="5"/>
        <v>4.8674038250812017E-4</v>
      </c>
      <c r="J110" s="65">
        <f t="shared" si="7"/>
        <v>0.77239708234107918</v>
      </c>
      <c r="K110" s="58" t="str">
        <f t="shared" si="6"/>
        <v>B</v>
      </c>
    </row>
    <row r="111" spans="1:11" ht="15" customHeight="1">
      <c r="A111" s="56" t="s">
        <v>1278</v>
      </c>
      <c r="B111" s="63" t="s">
        <v>1279</v>
      </c>
      <c r="C111" s="58" t="s">
        <v>172</v>
      </c>
      <c r="D111" s="58" t="s">
        <v>1102</v>
      </c>
      <c r="E111" s="58" t="s">
        <v>17</v>
      </c>
      <c r="F111" s="58">
        <v>0.36764999999999998</v>
      </c>
      <c r="G111" s="64">
        <v>61.15</v>
      </c>
      <c r="H111" s="64">
        <v>22.481797499999999</v>
      </c>
      <c r="I111" s="65">
        <f t="shared" si="5"/>
        <v>4.7515409095180624E-4</v>
      </c>
      <c r="J111" s="65">
        <f t="shared" si="7"/>
        <v>0.77287223643203096</v>
      </c>
      <c r="K111" s="58" t="str">
        <f t="shared" si="6"/>
        <v>B</v>
      </c>
    </row>
    <row r="112" spans="1:11" ht="15" customHeight="1">
      <c r="A112" s="56" t="s">
        <v>1280</v>
      </c>
      <c r="B112" s="63" t="s">
        <v>1281</v>
      </c>
      <c r="C112" s="58" t="s">
        <v>65</v>
      </c>
      <c r="D112" s="58" t="s">
        <v>1102</v>
      </c>
      <c r="E112" s="58" t="s">
        <v>37</v>
      </c>
      <c r="F112" s="58">
        <v>3</v>
      </c>
      <c r="G112" s="64">
        <v>7.43</v>
      </c>
      <c r="H112" s="64">
        <v>22.29</v>
      </c>
      <c r="I112" s="65">
        <f t="shared" si="5"/>
        <v>4.7110043969196682E-4</v>
      </c>
      <c r="J112" s="65">
        <f t="shared" si="7"/>
        <v>0.77334333687172296</v>
      </c>
      <c r="K112" s="58" t="str">
        <f t="shared" si="6"/>
        <v>B</v>
      </c>
    </row>
    <row r="113" spans="1:11" ht="15" customHeight="1">
      <c r="A113" s="56" t="s">
        <v>91</v>
      </c>
      <c r="B113" s="63" t="s">
        <v>92</v>
      </c>
      <c r="C113" s="58" t="s">
        <v>29</v>
      </c>
      <c r="D113" s="58" t="s">
        <v>1102</v>
      </c>
      <c r="E113" s="58" t="s">
        <v>30</v>
      </c>
      <c r="F113" s="58">
        <v>3</v>
      </c>
      <c r="G113" s="64">
        <v>7.27</v>
      </c>
      <c r="H113" s="64">
        <v>21.81</v>
      </c>
      <c r="I113" s="65">
        <f t="shared" si="5"/>
        <v>4.6095561191932693E-4</v>
      </c>
      <c r="J113" s="65">
        <f t="shared" si="7"/>
        <v>0.77380429248364224</v>
      </c>
      <c r="K113" s="58" t="str">
        <f t="shared" si="6"/>
        <v>B</v>
      </c>
    </row>
    <row r="114" spans="1:11" ht="20.100000000000001" customHeight="1">
      <c r="A114" s="56" t="s">
        <v>1282</v>
      </c>
      <c r="B114" s="63" t="s">
        <v>1283</v>
      </c>
      <c r="C114" s="58" t="s">
        <v>54</v>
      </c>
      <c r="D114" s="58" t="s">
        <v>1102</v>
      </c>
      <c r="E114" s="58" t="s">
        <v>37</v>
      </c>
      <c r="F114" s="58">
        <v>8</v>
      </c>
      <c r="G114" s="64">
        <v>2.72</v>
      </c>
      <c r="H114" s="64">
        <v>21.76</v>
      </c>
      <c r="I114" s="65">
        <f t="shared" si="5"/>
        <v>4.5989885902634369E-4</v>
      </c>
      <c r="J114" s="65">
        <f t="shared" si="7"/>
        <v>0.77426419134266855</v>
      </c>
      <c r="K114" s="58" t="str">
        <f t="shared" si="6"/>
        <v>B</v>
      </c>
    </row>
    <row r="115" spans="1:11" ht="15" customHeight="1">
      <c r="A115" s="56" t="s">
        <v>1284</v>
      </c>
      <c r="B115" s="63" t="s">
        <v>1285</v>
      </c>
      <c r="C115" s="58" t="s">
        <v>47</v>
      </c>
      <c r="D115" s="58" t="s">
        <v>1102</v>
      </c>
      <c r="E115" s="58" t="s">
        <v>1216</v>
      </c>
      <c r="F115" s="58">
        <v>0.26400000000000001</v>
      </c>
      <c r="G115" s="64">
        <v>80.739999999999995</v>
      </c>
      <c r="H115" s="64">
        <v>21.315359999999998</v>
      </c>
      <c r="I115" s="65">
        <f t="shared" si="5"/>
        <v>4.5050136689962149E-4</v>
      </c>
      <c r="J115" s="65">
        <f t="shared" si="7"/>
        <v>0.77471469270956816</v>
      </c>
      <c r="K115" s="58" t="str">
        <f t="shared" si="6"/>
        <v>B</v>
      </c>
    </row>
    <row r="116" spans="1:11" ht="20.100000000000001" customHeight="1">
      <c r="A116" s="56" t="s">
        <v>1286</v>
      </c>
      <c r="B116" s="63" t="s">
        <v>1287</v>
      </c>
      <c r="C116" s="58" t="s">
        <v>172</v>
      </c>
      <c r="D116" s="58" t="s">
        <v>1105</v>
      </c>
      <c r="E116" s="58" t="s">
        <v>214</v>
      </c>
      <c r="F116" s="58">
        <v>1.38825</v>
      </c>
      <c r="G116" s="64">
        <v>14.6</v>
      </c>
      <c r="H116" s="64">
        <v>20.268450000000001</v>
      </c>
      <c r="I116" s="65">
        <f t="shared" si="5"/>
        <v>4.2837486347575805E-4</v>
      </c>
      <c r="J116" s="65">
        <f t="shared" si="7"/>
        <v>0.77514306757304396</v>
      </c>
      <c r="K116" s="58" t="str">
        <f t="shared" si="6"/>
        <v>B</v>
      </c>
    </row>
    <row r="117" spans="1:11" ht="15" customHeight="1">
      <c r="A117" s="56" t="s">
        <v>1288</v>
      </c>
      <c r="B117" s="63" t="s">
        <v>1289</v>
      </c>
      <c r="C117" s="58" t="s">
        <v>29</v>
      </c>
      <c r="D117" s="58" t="s">
        <v>1102</v>
      </c>
      <c r="E117" s="58" t="s">
        <v>37</v>
      </c>
      <c r="F117" s="58">
        <v>19</v>
      </c>
      <c r="G117" s="64">
        <v>1.04</v>
      </c>
      <c r="H117" s="64">
        <v>19.760000000000002</v>
      </c>
      <c r="I117" s="65">
        <f t="shared" si="5"/>
        <v>4.1762874330701063E-4</v>
      </c>
      <c r="J117" s="65">
        <f t="shared" si="7"/>
        <v>0.77556069631635094</v>
      </c>
      <c r="K117" s="58" t="str">
        <f t="shared" si="6"/>
        <v>B</v>
      </c>
    </row>
    <row r="118" spans="1:11" ht="15" customHeight="1">
      <c r="A118" s="56" t="s">
        <v>154</v>
      </c>
      <c r="B118" s="63" t="s">
        <v>155</v>
      </c>
      <c r="C118" s="58" t="s">
        <v>137</v>
      </c>
      <c r="D118" s="58" t="s">
        <v>1102</v>
      </c>
      <c r="E118" s="58" t="s">
        <v>72</v>
      </c>
      <c r="F118" s="58">
        <v>2.2999999999999998</v>
      </c>
      <c r="G118" s="64">
        <v>8.2200000000000006</v>
      </c>
      <c r="H118" s="64">
        <v>18.905999999999999</v>
      </c>
      <c r="I118" s="65">
        <f t="shared" si="5"/>
        <v>3.9957940389485534E-4</v>
      </c>
      <c r="J118" s="65">
        <f t="shared" si="7"/>
        <v>0.77596027572024584</v>
      </c>
      <c r="K118" s="58" t="str">
        <f t="shared" si="6"/>
        <v>B</v>
      </c>
    </row>
    <row r="119" spans="1:11" ht="15" customHeight="1">
      <c r="A119" s="56" t="s">
        <v>1290</v>
      </c>
      <c r="B119" s="63" t="s">
        <v>1291</v>
      </c>
      <c r="C119" s="58" t="s">
        <v>29</v>
      </c>
      <c r="D119" s="58" t="s">
        <v>1102</v>
      </c>
      <c r="E119" s="58" t="s">
        <v>1191</v>
      </c>
      <c r="F119" s="58">
        <v>35.233240000000002</v>
      </c>
      <c r="G119" s="64">
        <v>0.52</v>
      </c>
      <c r="H119" s="64">
        <v>18.321284800000001</v>
      </c>
      <c r="I119" s="65">
        <f t="shared" si="5"/>
        <v>3.872214143114289E-4</v>
      </c>
      <c r="J119" s="65">
        <f t="shared" si="7"/>
        <v>0.77634749713455731</v>
      </c>
      <c r="K119" s="58" t="str">
        <f t="shared" si="6"/>
        <v>B</v>
      </c>
    </row>
    <row r="120" spans="1:11" ht="20.100000000000001" customHeight="1">
      <c r="A120" s="56" t="s">
        <v>1292</v>
      </c>
      <c r="B120" s="63" t="s">
        <v>1293</v>
      </c>
      <c r="C120" s="58" t="s">
        <v>172</v>
      </c>
      <c r="D120" s="58" t="s">
        <v>1102</v>
      </c>
      <c r="E120" s="58" t="s">
        <v>1272</v>
      </c>
      <c r="F120" s="58">
        <v>32.665500000000009</v>
      </c>
      <c r="G120" s="64">
        <v>0.55000000000000004</v>
      </c>
      <c r="H120" s="64">
        <v>17.966025000000005</v>
      </c>
      <c r="I120" s="65">
        <f t="shared" si="5"/>
        <v>3.7971297788321542E-4</v>
      </c>
      <c r="J120" s="65">
        <f t="shared" si="7"/>
        <v>0.7767272101124405</v>
      </c>
      <c r="K120" s="58" t="str">
        <f t="shared" si="6"/>
        <v>B</v>
      </c>
    </row>
    <row r="121" spans="1:11" ht="15" customHeight="1">
      <c r="A121" s="56" t="s">
        <v>1294</v>
      </c>
      <c r="B121" s="63" t="s">
        <v>1295</v>
      </c>
      <c r="C121" s="58" t="s">
        <v>65</v>
      </c>
      <c r="D121" s="58" t="s">
        <v>1102</v>
      </c>
      <c r="E121" s="58" t="s">
        <v>37</v>
      </c>
      <c r="F121" s="58">
        <v>1</v>
      </c>
      <c r="G121" s="64">
        <v>17.45</v>
      </c>
      <c r="H121" s="64">
        <v>17.45</v>
      </c>
      <c r="I121" s="65">
        <f t="shared" si="5"/>
        <v>3.6880675965118089E-4</v>
      </c>
      <c r="J121" s="65">
        <f t="shared" si="7"/>
        <v>0.77709601687209173</v>
      </c>
      <c r="K121" s="58" t="str">
        <f t="shared" si="6"/>
        <v>B</v>
      </c>
    </row>
    <row r="122" spans="1:11" ht="15" customHeight="1">
      <c r="A122" s="56" t="s">
        <v>1296</v>
      </c>
      <c r="B122" s="63" t="s">
        <v>1297</v>
      </c>
      <c r="C122" s="58" t="s">
        <v>29</v>
      </c>
      <c r="D122" s="58" t="s">
        <v>1102</v>
      </c>
      <c r="E122" s="58" t="s">
        <v>1298</v>
      </c>
      <c r="F122" s="58">
        <v>0.89600000000000002</v>
      </c>
      <c r="G122" s="64">
        <v>17.09</v>
      </c>
      <c r="H122" s="64">
        <v>15.31264</v>
      </c>
      <c r="I122" s="65">
        <f t="shared" si="5"/>
        <v>3.2363353238424404E-4</v>
      </c>
      <c r="J122" s="65">
        <f t="shared" si="7"/>
        <v>0.77741965040447603</v>
      </c>
      <c r="K122" s="58" t="str">
        <f t="shared" si="6"/>
        <v>B</v>
      </c>
    </row>
    <row r="123" spans="1:11" ht="15" customHeight="1">
      <c r="A123" s="56" t="s">
        <v>1299</v>
      </c>
      <c r="B123" s="63" t="s">
        <v>1300</v>
      </c>
      <c r="C123" s="58" t="s">
        <v>172</v>
      </c>
      <c r="D123" s="58" t="s">
        <v>1102</v>
      </c>
      <c r="E123" s="58" t="s">
        <v>1272</v>
      </c>
      <c r="F123" s="58">
        <v>2.6219999999999999</v>
      </c>
      <c r="G123" s="64">
        <v>5.47</v>
      </c>
      <c r="H123" s="64">
        <v>14.34234</v>
      </c>
      <c r="I123" s="65">
        <f t="shared" si="5"/>
        <v>3.0312618574300959E-4</v>
      </c>
      <c r="J123" s="65">
        <f t="shared" si="7"/>
        <v>0.77772277659021904</v>
      </c>
      <c r="K123" s="58" t="str">
        <f t="shared" si="6"/>
        <v>B</v>
      </c>
    </row>
    <row r="124" spans="1:11" ht="15" customHeight="1">
      <c r="A124" s="56" t="s">
        <v>160</v>
      </c>
      <c r="B124" s="63" t="s">
        <v>161</v>
      </c>
      <c r="C124" s="58" t="s">
        <v>29</v>
      </c>
      <c r="D124" s="58" t="s">
        <v>1102</v>
      </c>
      <c r="E124" s="58" t="s">
        <v>37</v>
      </c>
      <c r="F124" s="58">
        <v>1</v>
      </c>
      <c r="G124" s="64">
        <v>14</v>
      </c>
      <c r="H124" s="64">
        <v>14</v>
      </c>
      <c r="I124" s="65">
        <f t="shared" si="5"/>
        <v>2.9589081003533133E-4</v>
      </c>
      <c r="J124" s="65">
        <f t="shared" si="7"/>
        <v>0.77801866740025438</v>
      </c>
      <c r="K124" s="58" t="str">
        <f t="shared" si="6"/>
        <v>B</v>
      </c>
    </row>
    <row r="125" spans="1:11" ht="15" customHeight="1">
      <c r="A125" s="56" t="s">
        <v>1301</v>
      </c>
      <c r="B125" s="63" t="s">
        <v>1302</v>
      </c>
      <c r="C125" s="58" t="s">
        <v>95</v>
      </c>
      <c r="D125" s="58" t="s">
        <v>1102</v>
      </c>
      <c r="E125" s="58" t="s">
        <v>72</v>
      </c>
      <c r="F125" s="58">
        <v>9.27</v>
      </c>
      <c r="G125" s="64">
        <v>1.42</v>
      </c>
      <c r="H125" s="64">
        <v>13.163399999999999</v>
      </c>
      <c r="I125" s="65">
        <f t="shared" si="5"/>
        <v>2.7820922062993437E-4</v>
      </c>
      <c r="J125" s="65">
        <f t="shared" si="7"/>
        <v>0.77829687662088431</v>
      </c>
      <c r="K125" s="58" t="str">
        <f t="shared" si="6"/>
        <v>B</v>
      </c>
    </row>
    <row r="126" spans="1:11" ht="20.100000000000001" customHeight="1">
      <c r="A126" s="56" t="s">
        <v>1303</v>
      </c>
      <c r="B126" s="63" t="s">
        <v>1304</v>
      </c>
      <c r="C126" s="58" t="s">
        <v>65</v>
      </c>
      <c r="D126" s="58" t="s">
        <v>1105</v>
      </c>
      <c r="E126" s="58" t="s">
        <v>1128</v>
      </c>
      <c r="F126" s="58">
        <v>1.0999999999999999</v>
      </c>
      <c r="G126" s="64">
        <v>11.86</v>
      </c>
      <c r="H126" s="64">
        <v>13.045999999999999</v>
      </c>
      <c r="I126" s="65">
        <f t="shared" si="5"/>
        <v>2.757279648372095E-4</v>
      </c>
      <c r="J126" s="65">
        <f t="shared" si="7"/>
        <v>0.77857260458572153</v>
      </c>
      <c r="K126" s="58" t="str">
        <f t="shared" si="6"/>
        <v>B</v>
      </c>
    </row>
    <row r="127" spans="1:11" ht="15" customHeight="1">
      <c r="A127" s="56" t="s">
        <v>1305</v>
      </c>
      <c r="B127" s="63" t="s">
        <v>1306</v>
      </c>
      <c r="C127" s="58" t="s">
        <v>47</v>
      </c>
      <c r="D127" s="58" t="s">
        <v>1102</v>
      </c>
      <c r="E127" s="58" t="s">
        <v>1225</v>
      </c>
      <c r="F127" s="58">
        <v>1.284</v>
      </c>
      <c r="G127" s="64">
        <v>9.76</v>
      </c>
      <c r="H127" s="64">
        <v>12.531840000000001</v>
      </c>
      <c r="I127" s="65">
        <f t="shared" si="5"/>
        <v>2.6486116348808339E-4</v>
      </c>
      <c r="J127" s="65">
        <f t="shared" si="7"/>
        <v>0.77883746574920965</v>
      </c>
      <c r="K127" s="58" t="str">
        <f t="shared" si="6"/>
        <v>B</v>
      </c>
    </row>
    <row r="128" spans="1:11" ht="15" customHeight="1">
      <c r="A128" s="56" t="s">
        <v>1307</v>
      </c>
      <c r="B128" s="63" t="s">
        <v>1308</v>
      </c>
      <c r="C128" s="58" t="s">
        <v>29</v>
      </c>
      <c r="D128" s="58" t="s">
        <v>1102</v>
      </c>
      <c r="E128" s="58" t="s">
        <v>1298</v>
      </c>
      <c r="F128" s="58">
        <v>3.3792960000000001</v>
      </c>
      <c r="G128" s="64">
        <v>3.7</v>
      </c>
      <c r="H128" s="64">
        <v>12.5033952</v>
      </c>
      <c r="I128" s="65">
        <f t="shared" si="5"/>
        <v>2.6425998099427673E-4</v>
      </c>
      <c r="J128" s="65">
        <f t="shared" si="7"/>
        <v>0.77910172573020398</v>
      </c>
      <c r="K128" s="58" t="str">
        <f t="shared" si="6"/>
        <v>B</v>
      </c>
    </row>
    <row r="129" spans="1:11" ht="15" customHeight="1">
      <c r="A129" s="56" t="s">
        <v>1309</v>
      </c>
      <c r="B129" s="63" t="s">
        <v>1310</v>
      </c>
      <c r="C129" s="58" t="s">
        <v>29</v>
      </c>
      <c r="D129" s="58" t="s">
        <v>1102</v>
      </c>
      <c r="E129" s="58" t="s">
        <v>179</v>
      </c>
      <c r="F129" s="58">
        <v>0.142646</v>
      </c>
      <c r="G129" s="64">
        <v>85</v>
      </c>
      <c r="H129" s="64">
        <v>12.12491</v>
      </c>
      <c r="I129" s="65">
        <f t="shared" si="5"/>
        <v>2.5626067439324927E-4</v>
      </c>
      <c r="J129" s="65">
        <f t="shared" si="7"/>
        <v>0.77935798640459719</v>
      </c>
      <c r="K129" s="58" t="str">
        <f t="shared" si="6"/>
        <v>B</v>
      </c>
    </row>
    <row r="130" spans="1:11" ht="20.100000000000001" customHeight="1">
      <c r="A130" s="56" t="s">
        <v>1311</v>
      </c>
      <c r="B130" s="63" t="s">
        <v>1312</v>
      </c>
      <c r="C130" s="58" t="s">
        <v>29</v>
      </c>
      <c r="D130" s="58" t="s">
        <v>1105</v>
      </c>
      <c r="E130" s="58" t="s">
        <v>1128</v>
      </c>
      <c r="F130" s="58">
        <v>0.85639104999999993</v>
      </c>
      <c r="G130" s="64">
        <v>13.86</v>
      </c>
      <c r="H130" s="64">
        <v>11.869579952999999</v>
      </c>
      <c r="I130" s="65">
        <f t="shared" si="5"/>
        <v>2.5086425907659286E-4</v>
      </c>
      <c r="J130" s="65">
        <f t="shared" si="7"/>
        <v>0.7796088506636738</v>
      </c>
      <c r="K130" s="58" t="str">
        <f t="shared" si="6"/>
        <v>B</v>
      </c>
    </row>
    <row r="131" spans="1:11" ht="15" customHeight="1">
      <c r="A131" s="56" t="s">
        <v>1313</v>
      </c>
      <c r="B131" s="63" t="s">
        <v>1314</v>
      </c>
      <c r="C131" s="58" t="s">
        <v>29</v>
      </c>
      <c r="D131" s="58" t="s">
        <v>1100</v>
      </c>
      <c r="E131" s="58" t="s">
        <v>1315</v>
      </c>
      <c r="F131" s="58">
        <v>3.9151999999999999E-2</v>
      </c>
      <c r="G131" s="64">
        <v>300</v>
      </c>
      <c r="H131" s="64">
        <v>11.7456</v>
      </c>
      <c r="I131" s="65">
        <f t="shared" si="5"/>
        <v>2.4824393559649913E-4</v>
      </c>
      <c r="J131" s="65">
        <f t="shared" si="7"/>
        <v>0.77985709459927033</v>
      </c>
      <c r="K131" s="58" t="str">
        <f t="shared" si="6"/>
        <v>B</v>
      </c>
    </row>
    <row r="132" spans="1:11" ht="20.100000000000001" customHeight="1">
      <c r="A132" s="56" t="s">
        <v>1316</v>
      </c>
      <c r="B132" s="63" t="s">
        <v>1317</v>
      </c>
      <c r="C132" s="58" t="s">
        <v>16</v>
      </c>
      <c r="D132" s="58" t="s">
        <v>1102</v>
      </c>
      <c r="E132" s="58" t="s">
        <v>214</v>
      </c>
      <c r="F132" s="58">
        <v>11.451241999999999</v>
      </c>
      <c r="G132" s="64">
        <v>1.02</v>
      </c>
      <c r="H132" s="64">
        <v>11.68026684</v>
      </c>
      <c r="I132" s="65">
        <f t="shared" ref="I132:I195" si="8">(H132/$I$236)*$H$236</f>
        <v>2.4686311547974431E-4</v>
      </c>
      <c r="J132" s="65">
        <f t="shared" si="7"/>
        <v>0.78010395771475005</v>
      </c>
      <c r="K132" s="58" t="str">
        <f t="shared" ref="K132:K195" si="9">IF(J132&lt;=$O$4,"A",IF(J132&lt;=$O$5,"B","C"))</f>
        <v>B</v>
      </c>
    </row>
    <row r="133" spans="1:11" ht="15" customHeight="1">
      <c r="A133" s="56" t="s">
        <v>1318</v>
      </c>
      <c r="B133" s="63" t="s">
        <v>1319</v>
      </c>
      <c r="C133" s="58" t="s">
        <v>29</v>
      </c>
      <c r="D133" s="58" t="s">
        <v>1102</v>
      </c>
      <c r="E133" s="58" t="s">
        <v>37</v>
      </c>
      <c r="F133" s="58">
        <v>0.14682000000000001</v>
      </c>
      <c r="G133" s="64">
        <v>76.489999999999995</v>
      </c>
      <c r="H133" s="64">
        <v>11.230261799999999</v>
      </c>
      <c r="I133" s="65">
        <f t="shared" si="8"/>
        <v>2.3735223292220274E-4</v>
      </c>
      <c r="J133" s="65">
        <f t="shared" ref="J133:J196" si="10">J132+I133</f>
        <v>0.78034130994767226</v>
      </c>
      <c r="K133" s="58" t="str">
        <f t="shared" si="9"/>
        <v>B</v>
      </c>
    </row>
    <row r="134" spans="1:11" ht="15" customHeight="1">
      <c r="A134" s="56" t="s">
        <v>1320</v>
      </c>
      <c r="B134" s="63" t="s">
        <v>1321</v>
      </c>
      <c r="C134" s="58" t="s">
        <v>172</v>
      </c>
      <c r="D134" s="58" t="s">
        <v>1102</v>
      </c>
      <c r="E134" s="58" t="s">
        <v>72</v>
      </c>
      <c r="F134" s="58">
        <v>1.71</v>
      </c>
      <c r="G134" s="64">
        <v>5.79</v>
      </c>
      <c r="H134" s="64">
        <v>9.9009</v>
      </c>
      <c r="I134" s="65">
        <f t="shared" si="8"/>
        <v>2.0925609436277232E-4</v>
      </c>
      <c r="J134" s="65">
        <f t="shared" si="10"/>
        <v>0.78055056604203499</v>
      </c>
      <c r="K134" s="58" t="str">
        <f t="shared" si="9"/>
        <v>B</v>
      </c>
    </row>
    <row r="135" spans="1:11" ht="20.100000000000001" customHeight="1">
      <c r="A135" s="56" t="s">
        <v>1322</v>
      </c>
      <c r="B135" s="63" t="s">
        <v>1323</v>
      </c>
      <c r="C135" s="58" t="s">
        <v>47</v>
      </c>
      <c r="D135" s="58" t="s">
        <v>1105</v>
      </c>
      <c r="E135" s="58" t="s">
        <v>214</v>
      </c>
      <c r="F135" s="58">
        <v>0.56000000000000005</v>
      </c>
      <c r="G135" s="64">
        <v>17.25</v>
      </c>
      <c r="H135" s="64">
        <v>9.66</v>
      </c>
      <c r="I135" s="65">
        <f t="shared" si="8"/>
        <v>2.0416465892437866E-4</v>
      </c>
      <c r="J135" s="65">
        <f t="shared" si="10"/>
        <v>0.78075473070095935</v>
      </c>
      <c r="K135" s="58" t="str">
        <f t="shared" si="9"/>
        <v>B</v>
      </c>
    </row>
    <row r="136" spans="1:11" ht="15" customHeight="1">
      <c r="A136" s="56" t="s">
        <v>1324</v>
      </c>
      <c r="B136" s="63" t="s">
        <v>1325</v>
      </c>
      <c r="C136" s="58" t="s">
        <v>172</v>
      </c>
      <c r="D136" s="58" t="s">
        <v>1102</v>
      </c>
      <c r="E136" s="58" t="s">
        <v>1272</v>
      </c>
      <c r="F136" s="58">
        <v>2.0699999999999998</v>
      </c>
      <c r="G136" s="64">
        <v>4.54</v>
      </c>
      <c r="H136" s="64">
        <v>9.3978000000000002</v>
      </c>
      <c r="I136" s="65">
        <f t="shared" si="8"/>
        <v>1.9862304675357409E-4</v>
      </c>
      <c r="J136" s="65">
        <f t="shared" si="10"/>
        <v>0.78095335374771291</v>
      </c>
      <c r="K136" s="58" t="str">
        <f t="shared" si="9"/>
        <v>B</v>
      </c>
    </row>
    <row r="137" spans="1:11" ht="15" customHeight="1">
      <c r="A137" s="56" t="s">
        <v>1326</v>
      </c>
      <c r="B137" s="63" t="s">
        <v>1327</v>
      </c>
      <c r="C137" s="58" t="s">
        <v>172</v>
      </c>
      <c r="D137" s="58" t="s">
        <v>1102</v>
      </c>
      <c r="E137" s="58" t="s">
        <v>72</v>
      </c>
      <c r="F137" s="58">
        <v>1.3081499999999999</v>
      </c>
      <c r="G137" s="64">
        <v>6.19</v>
      </c>
      <c r="H137" s="64">
        <v>8.0974485000000005</v>
      </c>
      <c r="I137" s="65">
        <f t="shared" si="8"/>
        <v>1.7114004256316994E-4</v>
      </c>
      <c r="J137" s="65">
        <f t="shared" si="10"/>
        <v>0.78112449379027604</v>
      </c>
      <c r="K137" s="58" t="str">
        <f t="shared" si="9"/>
        <v>B</v>
      </c>
    </row>
    <row r="138" spans="1:11" ht="20.100000000000001" customHeight="1">
      <c r="A138" s="56" t="s">
        <v>1328</v>
      </c>
      <c r="B138" s="63" t="s">
        <v>86</v>
      </c>
      <c r="C138" s="58" t="s">
        <v>54</v>
      </c>
      <c r="D138" s="58" t="s">
        <v>1102</v>
      </c>
      <c r="E138" s="58" t="s">
        <v>37</v>
      </c>
      <c r="F138" s="58">
        <v>3</v>
      </c>
      <c r="G138" s="64">
        <v>2.6</v>
      </c>
      <c r="H138" s="64">
        <v>7.8</v>
      </c>
      <c r="I138" s="65">
        <f t="shared" si="8"/>
        <v>1.6485345130539888E-4</v>
      </c>
      <c r="J138" s="65">
        <f t="shared" si="10"/>
        <v>0.78128934724158139</v>
      </c>
      <c r="K138" s="58" t="str">
        <f t="shared" si="9"/>
        <v>B</v>
      </c>
    </row>
    <row r="139" spans="1:11" ht="15" customHeight="1">
      <c r="A139" s="56" t="s">
        <v>1329</v>
      </c>
      <c r="B139" s="63" t="s">
        <v>1330</v>
      </c>
      <c r="C139" s="58" t="s">
        <v>29</v>
      </c>
      <c r="D139" s="58" t="s">
        <v>1102</v>
      </c>
      <c r="E139" s="58" t="s">
        <v>37</v>
      </c>
      <c r="F139" s="58">
        <v>5.4788976000000003E-2</v>
      </c>
      <c r="G139" s="64">
        <v>137.19</v>
      </c>
      <c r="H139" s="64">
        <v>7.5164996174400001</v>
      </c>
      <c r="I139" s="65">
        <f t="shared" si="8"/>
        <v>1.5886165431675572E-4</v>
      </c>
      <c r="J139" s="65">
        <f t="shared" si="10"/>
        <v>0.78144820889589817</v>
      </c>
      <c r="K139" s="58" t="str">
        <f t="shared" si="9"/>
        <v>B</v>
      </c>
    </row>
    <row r="140" spans="1:11" ht="20.100000000000001" customHeight="1">
      <c r="A140" s="56" t="s">
        <v>1331</v>
      </c>
      <c r="B140" s="63" t="s">
        <v>1332</v>
      </c>
      <c r="C140" s="58" t="s">
        <v>47</v>
      </c>
      <c r="D140" s="58" t="s">
        <v>1102</v>
      </c>
      <c r="E140" s="58" t="s">
        <v>1272</v>
      </c>
      <c r="F140" s="58">
        <v>0.65999999999999992</v>
      </c>
      <c r="G140" s="64">
        <v>10.78</v>
      </c>
      <c r="H140" s="64">
        <v>7.1147999999999989</v>
      </c>
      <c r="I140" s="65">
        <f t="shared" si="8"/>
        <v>1.5037170965995537E-4</v>
      </c>
      <c r="J140" s="65">
        <f t="shared" si="10"/>
        <v>0.78159858060555809</v>
      </c>
      <c r="K140" s="58" t="str">
        <f t="shared" si="9"/>
        <v>B</v>
      </c>
    </row>
    <row r="141" spans="1:11" ht="20.100000000000001" customHeight="1">
      <c r="A141" s="56" t="s">
        <v>1333</v>
      </c>
      <c r="B141" s="63" t="s">
        <v>1334</v>
      </c>
      <c r="C141" s="58" t="s">
        <v>29</v>
      </c>
      <c r="D141" s="58" t="s">
        <v>1105</v>
      </c>
      <c r="E141" s="58" t="s">
        <v>1128</v>
      </c>
      <c r="F141" s="58">
        <v>0.39766420000000002</v>
      </c>
      <c r="G141" s="64">
        <v>17.86</v>
      </c>
      <c r="H141" s="64">
        <v>7.1022826119999998</v>
      </c>
      <c r="I141" s="65">
        <f t="shared" si="8"/>
        <v>1.5010715394032351E-4</v>
      </c>
      <c r="J141" s="65">
        <f t="shared" si="10"/>
        <v>0.78174868775949846</v>
      </c>
      <c r="K141" s="58" t="str">
        <f t="shared" si="9"/>
        <v>B</v>
      </c>
    </row>
    <row r="142" spans="1:11" ht="20.100000000000001" customHeight="1">
      <c r="A142" s="56" t="s">
        <v>1335</v>
      </c>
      <c r="B142" s="63" t="s">
        <v>1336</v>
      </c>
      <c r="C142" s="58" t="s">
        <v>16</v>
      </c>
      <c r="D142" s="58" t="s">
        <v>1102</v>
      </c>
      <c r="E142" s="58" t="s">
        <v>1272</v>
      </c>
      <c r="F142" s="58">
        <v>11.936726000000002</v>
      </c>
      <c r="G142" s="64">
        <v>0.57999999999999996</v>
      </c>
      <c r="H142" s="64">
        <v>6.9233010800000008</v>
      </c>
      <c r="I142" s="65">
        <f t="shared" si="8"/>
        <v>1.4632436890569175E-4</v>
      </c>
      <c r="J142" s="65">
        <f t="shared" si="10"/>
        <v>0.78189501212840418</v>
      </c>
      <c r="K142" s="58" t="str">
        <f t="shared" si="9"/>
        <v>B</v>
      </c>
    </row>
    <row r="143" spans="1:11" ht="15" customHeight="1">
      <c r="A143" s="56" t="s">
        <v>1337</v>
      </c>
      <c r="B143" s="63" t="s">
        <v>1338</v>
      </c>
      <c r="C143" s="58" t="s">
        <v>47</v>
      </c>
      <c r="D143" s="58" t="s">
        <v>1102</v>
      </c>
      <c r="E143" s="58" t="s">
        <v>1171</v>
      </c>
      <c r="F143" s="58">
        <v>6.0900000000000003E-2</v>
      </c>
      <c r="G143" s="64">
        <v>112.5</v>
      </c>
      <c r="H143" s="64">
        <v>6.8512500000000003</v>
      </c>
      <c r="I143" s="65">
        <f t="shared" si="8"/>
        <v>1.4480156516104029E-4</v>
      </c>
      <c r="J143" s="65">
        <f t="shared" si="10"/>
        <v>0.78203981369356523</v>
      </c>
      <c r="K143" s="58" t="str">
        <f t="shared" si="9"/>
        <v>B</v>
      </c>
    </row>
    <row r="144" spans="1:11" ht="27.95" customHeight="1">
      <c r="A144" s="56" t="s">
        <v>1339</v>
      </c>
      <c r="B144" s="63" t="s">
        <v>1340</v>
      </c>
      <c r="C144" s="58" t="s">
        <v>36</v>
      </c>
      <c r="D144" s="58" t="s">
        <v>1164</v>
      </c>
      <c r="E144" s="58" t="s">
        <v>1128</v>
      </c>
      <c r="F144" s="58">
        <v>0.38</v>
      </c>
      <c r="G144" s="64">
        <v>17.55</v>
      </c>
      <c r="H144" s="64">
        <v>6.6689999999999996</v>
      </c>
      <c r="I144" s="65">
        <f t="shared" si="8"/>
        <v>1.4094970086611603E-4</v>
      </c>
      <c r="J144" s="65">
        <f t="shared" si="10"/>
        <v>0.78218076339443132</v>
      </c>
      <c r="K144" s="58" t="str">
        <f t="shared" si="9"/>
        <v>B</v>
      </c>
    </row>
    <row r="145" spans="1:11" ht="15" customHeight="1">
      <c r="A145" s="56" t="s">
        <v>1341</v>
      </c>
      <c r="B145" s="63" t="s">
        <v>1342</v>
      </c>
      <c r="C145" s="58" t="s">
        <v>29</v>
      </c>
      <c r="D145" s="58" t="s">
        <v>1102</v>
      </c>
      <c r="E145" s="58" t="s">
        <v>179</v>
      </c>
      <c r="F145" s="58">
        <v>9.6116999999999994E-2</v>
      </c>
      <c r="G145" s="64">
        <v>67</v>
      </c>
      <c r="H145" s="64">
        <v>6.4398390000000001</v>
      </c>
      <c r="I145" s="65">
        <f t="shared" si="8"/>
        <v>1.3610636987193702E-4</v>
      </c>
      <c r="J145" s="65">
        <f t="shared" si="10"/>
        <v>0.78231686976430326</v>
      </c>
      <c r="K145" s="58" t="str">
        <f t="shared" si="9"/>
        <v>B</v>
      </c>
    </row>
    <row r="146" spans="1:11" ht="20.100000000000001" customHeight="1">
      <c r="A146" s="56" t="s">
        <v>1343</v>
      </c>
      <c r="B146" s="63" t="s">
        <v>1344</v>
      </c>
      <c r="C146" s="58" t="s">
        <v>16</v>
      </c>
      <c r="D146" s="58" t="s">
        <v>1105</v>
      </c>
      <c r="E146" s="58" t="s">
        <v>214</v>
      </c>
      <c r="F146" s="58">
        <v>0.48332592000000002</v>
      </c>
      <c r="G146" s="64">
        <v>13.32</v>
      </c>
      <c r="H146" s="64">
        <v>6.4379012543999998</v>
      </c>
      <c r="I146" s="65">
        <f t="shared" si="8"/>
        <v>1.3606541550656369E-4</v>
      </c>
      <c r="J146" s="65">
        <f t="shared" si="10"/>
        <v>0.78245293517980985</v>
      </c>
      <c r="K146" s="58" t="str">
        <f t="shared" si="9"/>
        <v>B</v>
      </c>
    </row>
    <row r="147" spans="1:11" ht="15" customHeight="1">
      <c r="A147" s="56" t="s">
        <v>1345</v>
      </c>
      <c r="B147" s="63" t="s">
        <v>1346</v>
      </c>
      <c r="C147" s="58" t="s">
        <v>16</v>
      </c>
      <c r="D147" s="58" t="s">
        <v>1102</v>
      </c>
      <c r="E147" s="58" t="s">
        <v>1272</v>
      </c>
      <c r="F147" s="58">
        <v>0.61929999999999996</v>
      </c>
      <c r="G147" s="64">
        <v>10.25</v>
      </c>
      <c r="H147" s="64">
        <v>6.3478250000000003</v>
      </c>
      <c r="I147" s="65">
        <f t="shared" si="8"/>
        <v>1.3416164865803768E-4</v>
      </c>
      <c r="J147" s="65">
        <f t="shared" si="10"/>
        <v>0.78258709682846783</v>
      </c>
      <c r="K147" s="58" t="str">
        <f t="shared" si="9"/>
        <v>B</v>
      </c>
    </row>
    <row r="148" spans="1:11" ht="15" customHeight="1">
      <c r="A148" s="56" t="s">
        <v>1347</v>
      </c>
      <c r="B148" s="63" t="s">
        <v>1348</v>
      </c>
      <c r="C148" s="58" t="s">
        <v>29</v>
      </c>
      <c r="D148" s="58" t="s">
        <v>1102</v>
      </c>
      <c r="E148" s="58" t="s">
        <v>37</v>
      </c>
      <c r="F148" s="58">
        <v>0.17618400000000001</v>
      </c>
      <c r="G148" s="64">
        <v>35.9</v>
      </c>
      <c r="H148" s="64">
        <v>6.3250055999999999</v>
      </c>
      <c r="I148" s="65">
        <f t="shared" si="8"/>
        <v>1.3367935931871478E-4</v>
      </c>
      <c r="J148" s="65">
        <f t="shared" si="10"/>
        <v>0.78272077618778657</v>
      </c>
      <c r="K148" s="58" t="str">
        <f t="shared" si="9"/>
        <v>B</v>
      </c>
    </row>
    <row r="149" spans="1:11" ht="20.100000000000001" customHeight="1">
      <c r="A149" s="56" t="s">
        <v>1349</v>
      </c>
      <c r="B149" s="63" t="s">
        <v>1350</v>
      </c>
      <c r="C149" s="58" t="s">
        <v>29</v>
      </c>
      <c r="D149" s="58" t="s">
        <v>1102</v>
      </c>
      <c r="E149" s="58" t="s">
        <v>1351</v>
      </c>
      <c r="F149" s="58">
        <v>0.85063147599999989</v>
      </c>
      <c r="G149" s="64">
        <v>7.26</v>
      </c>
      <c r="H149" s="64">
        <v>6.1755845157599989</v>
      </c>
      <c r="I149" s="65">
        <f t="shared" si="8"/>
        <v>1.3052133605784828E-4</v>
      </c>
      <c r="J149" s="65">
        <f t="shared" si="10"/>
        <v>0.78285129752384441</v>
      </c>
      <c r="K149" s="58" t="str">
        <f t="shared" si="9"/>
        <v>B</v>
      </c>
    </row>
    <row r="150" spans="1:11" ht="20.100000000000001" customHeight="1">
      <c r="A150" s="56" t="s">
        <v>1352</v>
      </c>
      <c r="B150" s="63" t="s">
        <v>1353</v>
      </c>
      <c r="C150" s="58" t="s">
        <v>16</v>
      </c>
      <c r="D150" s="58" t="s">
        <v>1102</v>
      </c>
      <c r="E150" s="58" t="s">
        <v>214</v>
      </c>
      <c r="F150" s="58">
        <v>5.63</v>
      </c>
      <c r="G150" s="64">
        <v>1.07</v>
      </c>
      <c r="H150" s="64">
        <v>6.0240999999999998</v>
      </c>
      <c r="I150" s="65">
        <f t="shared" si="8"/>
        <v>1.273197020524171E-4</v>
      </c>
      <c r="J150" s="65">
        <f t="shared" si="10"/>
        <v>0.78297861722589679</v>
      </c>
      <c r="K150" s="58" t="str">
        <f t="shared" si="9"/>
        <v>B</v>
      </c>
    </row>
    <row r="151" spans="1:11" ht="15" customHeight="1">
      <c r="A151" s="56" t="s">
        <v>1354</v>
      </c>
      <c r="B151" s="63" t="s">
        <v>1355</v>
      </c>
      <c r="C151" s="58" t="s">
        <v>65</v>
      </c>
      <c r="D151" s="58" t="s">
        <v>1102</v>
      </c>
      <c r="E151" s="58" t="s">
        <v>37</v>
      </c>
      <c r="F151" s="58">
        <v>2</v>
      </c>
      <c r="G151" s="64">
        <v>3</v>
      </c>
      <c r="H151" s="64">
        <v>6</v>
      </c>
      <c r="I151" s="65">
        <f t="shared" si="8"/>
        <v>1.2681034715799917E-4</v>
      </c>
      <c r="J151" s="65">
        <f t="shared" si="10"/>
        <v>0.78310542757305479</v>
      </c>
      <c r="K151" s="58" t="str">
        <f t="shared" si="9"/>
        <v>B</v>
      </c>
    </row>
    <row r="152" spans="1:11" ht="20.100000000000001" customHeight="1">
      <c r="A152" s="56" t="s">
        <v>1356</v>
      </c>
      <c r="B152" s="63" t="s">
        <v>1357</v>
      </c>
      <c r="C152" s="58" t="s">
        <v>54</v>
      </c>
      <c r="D152" s="58" t="s">
        <v>1102</v>
      </c>
      <c r="E152" s="58" t="s">
        <v>37</v>
      </c>
      <c r="F152" s="58">
        <v>1</v>
      </c>
      <c r="G152" s="64">
        <v>5.99</v>
      </c>
      <c r="H152" s="64">
        <v>5.99</v>
      </c>
      <c r="I152" s="65">
        <f t="shared" si="8"/>
        <v>1.2659899657940248E-4</v>
      </c>
      <c r="J152" s="65">
        <f t="shared" si="10"/>
        <v>0.7832320265696342</v>
      </c>
      <c r="K152" s="58" t="str">
        <f t="shared" si="9"/>
        <v>B</v>
      </c>
    </row>
    <row r="153" spans="1:11" ht="20.100000000000001" customHeight="1">
      <c r="A153" s="56" t="s">
        <v>1358</v>
      </c>
      <c r="B153" s="63" t="s">
        <v>1359</v>
      </c>
      <c r="C153" s="58" t="s">
        <v>172</v>
      </c>
      <c r="D153" s="58" t="s">
        <v>1105</v>
      </c>
      <c r="E153" s="58" t="s">
        <v>214</v>
      </c>
      <c r="F153" s="58">
        <v>0.40800000000000003</v>
      </c>
      <c r="G153" s="64">
        <v>14.6</v>
      </c>
      <c r="H153" s="64">
        <v>5.9568000000000003</v>
      </c>
      <c r="I153" s="65">
        <f t="shared" si="8"/>
        <v>1.2589731265846157E-4</v>
      </c>
      <c r="J153" s="65">
        <f t="shared" si="10"/>
        <v>0.78335792388229264</v>
      </c>
      <c r="K153" s="58" t="str">
        <f t="shared" si="9"/>
        <v>B</v>
      </c>
    </row>
    <row r="154" spans="1:11" ht="15" customHeight="1">
      <c r="A154" s="56" t="s">
        <v>1360</v>
      </c>
      <c r="B154" s="63" t="s">
        <v>1361</v>
      </c>
      <c r="C154" s="58" t="s">
        <v>29</v>
      </c>
      <c r="D154" s="58" t="s">
        <v>1102</v>
      </c>
      <c r="E154" s="58" t="s">
        <v>1351</v>
      </c>
      <c r="F154" s="58">
        <v>0.146411968</v>
      </c>
      <c r="G154" s="64">
        <v>38.729999999999997</v>
      </c>
      <c r="H154" s="64">
        <v>5.6705355206399997</v>
      </c>
      <c r="I154" s="65">
        <f t="shared" si="8"/>
        <v>1.1984709632402062E-4</v>
      </c>
      <c r="J154" s="65">
        <f t="shared" si="10"/>
        <v>0.78347777097861671</v>
      </c>
      <c r="K154" s="58" t="str">
        <f t="shared" si="9"/>
        <v>B</v>
      </c>
    </row>
    <row r="155" spans="1:11" ht="20.100000000000001" customHeight="1">
      <c r="A155" s="56" t="s">
        <v>1362</v>
      </c>
      <c r="B155" s="63" t="s">
        <v>1363</v>
      </c>
      <c r="C155" s="58" t="s">
        <v>29</v>
      </c>
      <c r="D155" s="58" t="s">
        <v>1100</v>
      </c>
      <c r="E155" s="58" t="s">
        <v>37</v>
      </c>
      <c r="F155" s="58">
        <v>0.44045999999999996</v>
      </c>
      <c r="G155" s="64">
        <v>12.54</v>
      </c>
      <c r="H155" s="64">
        <v>5.5233683999999998</v>
      </c>
      <c r="I155" s="65">
        <f t="shared" si="8"/>
        <v>1.1673671071425373E-4</v>
      </c>
      <c r="J155" s="65">
        <f t="shared" si="10"/>
        <v>0.78359450768933092</v>
      </c>
      <c r="K155" s="58" t="str">
        <f t="shared" si="9"/>
        <v>B</v>
      </c>
    </row>
    <row r="156" spans="1:11" ht="15" customHeight="1">
      <c r="A156" s="56" t="s">
        <v>1364</v>
      </c>
      <c r="B156" s="63" t="s">
        <v>1365</v>
      </c>
      <c r="C156" s="58" t="s">
        <v>29</v>
      </c>
      <c r="D156" s="58" t="s">
        <v>1102</v>
      </c>
      <c r="E156" s="58" t="s">
        <v>37</v>
      </c>
      <c r="F156" s="58">
        <v>5.0223228000000002E-2</v>
      </c>
      <c r="G156" s="64">
        <v>107.93</v>
      </c>
      <c r="H156" s="64">
        <v>5.4205929980400001</v>
      </c>
      <c r="I156" s="65">
        <f t="shared" si="8"/>
        <v>1.1456454664727864E-4</v>
      </c>
      <c r="J156" s="65">
        <f t="shared" si="10"/>
        <v>0.78370907223597819</v>
      </c>
      <c r="K156" s="58" t="str">
        <f t="shared" si="9"/>
        <v>B</v>
      </c>
    </row>
    <row r="157" spans="1:11" ht="20.100000000000001" customHeight="1">
      <c r="A157" s="56" t="s">
        <v>1366</v>
      </c>
      <c r="B157" s="63" t="s">
        <v>1367</v>
      </c>
      <c r="C157" s="58" t="s">
        <v>16</v>
      </c>
      <c r="D157" s="58" t="s">
        <v>1102</v>
      </c>
      <c r="E157" s="58" t="s">
        <v>1225</v>
      </c>
      <c r="F157" s="58">
        <v>1.4098000000000002</v>
      </c>
      <c r="G157" s="64">
        <v>3.5</v>
      </c>
      <c r="H157" s="64">
        <v>4.9343000000000004</v>
      </c>
      <c r="I157" s="65">
        <f t="shared" si="8"/>
        <v>1.0428671599695256E-4</v>
      </c>
      <c r="J157" s="65">
        <f t="shared" si="10"/>
        <v>0.78381335895197513</v>
      </c>
      <c r="K157" s="58" t="str">
        <f t="shared" si="9"/>
        <v>B</v>
      </c>
    </row>
    <row r="158" spans="1:11" ht="20.100000000000001" customHeight="1">
      <c r="A158" s="56" t="s">
        <v>1368</v>
      </c>
      <c r="B158" s="63" t="s">
        <v>1369</v>
      </c>
      <c r="C158" s="58" t="s">
        <v>16</v>
      </c>
      <c r="D158" s="58" t="s">
        <v>1164</v>
      </c>
      <c r="E158" s="58" t="s">
        <v>22</v>
      </c>
      <c r="F158" s="58">
        <v>7.0000000000000007E-6</v>
      </c>
      <c r="G158" s="64">
        <v>700000</v>
      </c>
      <c r="H158" s="64">
        <v>4.9000000000000004</v>
      </c>
      <c r="I158" s="65">
        <f t="shared" si="8"/>
        <v>1.03561783512366E-4</v>
      </c>
      <c r="J158" s="65">
        <f t="shared" si="10"/>
        <v>0.78391692073548747</v>
      </c>
      <c r="K158" s="58" t="str">
        <f t="shared" si="9"/>
        <v>B</v>
      </c>
    </row>
    <row r="159" spans="1:11" ht="15" customHeight="1">
      <c r="A159" s="56" t="s">
        <v>1370</v>
      </c>
      <c r="B159" s="63" t="s">
        <v>1371</v>
      </c>
      <c r="C159" s="58" t="s">
        <v>47</v>
      </c>
      <c r="D159" s="58" t="s">
        <v>1102</v>
      </c>
      <c r="E159" s="58" t="s">
        <v>1225</v>
      </c>
      <c r="F159" s="58">
        <v>0.46460000000000001</v>
      </c>
      <c r="G159" s="64">
        <v>10.29</v>
      </c>
      <c r="H159" s="64">
        <v>4.7807339999999998</v>
      </c>
      <c r="I159" s="65">
        <f t="shared" si="8"/>
        <v>1.01041089701675E-4</v>
      </c>
      <c r="J159" s="65">
        <f t="shared" si="10"/>
        <v>0.78401796182518912</v>
      </c>
      <c r="K159" s="58" t="str">
        <f t="shared" si="9"/>
        <v>B</v>
      </c>
    </row>
    <row r="160" spans="1:11" ht="20.100000000000001" customHeight="1">
      <c r="A160" s="56" t="s">
        <v>1372</v>
      </c>
      <c r="B160" s="63" t="s">
        <v>1373</v>
      </c>
      <c r="C160" s="58" t="s">
        <v>29</v>
      </c>
      <c r="D160" s="58" t="s">
        <v>1102</v>
      </c>
      <c r="E160" s="58" t="s">
        <v>37</v>
      </c>
      <c r="F160" s="58">
        <v>5.1045062639999976</v>
      </c>
      <c r="G160" s="64">
        <v>0.9</v>
      </c>
      <c r="H160" s="64">
        <v>4.5940556375999986</v>
      </c>
      <c r="I160" s="65">
        <f t="shared" si="8"/>
        <v>9.7095631711203154E-5</v>
      </c>
      <c r="J160" s="65">
        <f t="shared" si="10"/>
        <v>0.78411505745690036</v>
      </c>
      <c r="K160" s="58" t="str">
        <f t="shared" si="9"/>
        <v>B</v>
      </c>
    </row>
    <row r="161" spans="1:11" ht="20.100000000000001" customHeight="1">
      <c r="A161" s="56" t="s">
        <v>1374</v>
      </c>
      <c r="B161" s="63" t="s">
        <v>1375</v>
      </c>
      <c r="C161" s="58" t="s">
        <v>29</v>
      </c>
      <c r="D161" s="58" t="s">
        <v>1102</v>
      </c>
      <c r="E161" s="58" t="s">
        <v>37</v>
      </c>
      <c r="F161" s="58">
        <v>3.6336987999999994E-2</v>
      </c>
      <c r="G161" s="64">
        <v>125</v>
      </c>
      <c r="H161" s="64">
        <v>4.5421234999999989</v>
      </c>
      <c r="I161" s="65">
        <f t="shared" si="8"/>
        <v>9.5998042978251002E-5</v>
      </c>
      <c r="J161" s="65">
        <f t="shared" si="10"/>
        <v>0.78421105549987857</v>
      </c>
      <c r="K161" s="58" t="str">
        <f t="shared" si="9"/>
        <v>B</v>
      </c>
    </row>
    <row r="162" spans="1:11" ht="20.100000000000001" customHeight="1">
      <c r="A162" s="56" t="s">
        <v>1376</v>
      </c>
      <c r="B162" s="63" t="s">
        <v>1377</v>
      </c>
      <c r="C162" s="58" t="s">
        <v>172</v>
      </c>
      <c r="D162" s="58" t="s">
        <v>1102</v>
      </c>
      <c r="E162" s="58" t="s">
        <v>1171</v>
      </c>
      <c r="F162" s="58">
        <v>7.0330500000000018E-2</v>
      </c>
      <c r="G162" s="64">
        <v>64.58</v>
      </c>
      <c r="H162" s="64">
        <v>4.541943690000001</v>
      </c>
      <c r="I162" s="65">
        <f t="shared" si="8"/>
        <v>9.5994242683497311E-5</v>
      </c>
      <c r="J162" s="65">
        <f t="shared" si="10"/>
        <v>0.78430704974256205</v>
      </c>
      <c r="K162" s="58" t="str">
        <f t="shared" si="9"/>
        <v>B</v>
      </c>
    </row>
    <row r="163" spans="1:11" ht="20.100000000000001" customHeight="1">
      <c r="A163" s="56" t="s">
        <v>1378</v>
      </c>
      <c r="B163" s="63" t="s">
        <v>1379</v>
      </c>
      <c r="C163" s="58" t="s">
        <v>172</v>
      </c>
      <c r="D163" s="58" t="s">
        <v>1105</v>
      </c>
      <c r="E163" s="58" t="s">
        <v>214</v>
      </c>
      <c r="F163" s="58">
        <v>0.40800000000000003</v>
      </c>
      <c r="G163" s="64">
        <v>10.28</v>
      </c>
      <c r="H163" s="64">
        <v>4.1942400000000006</v>
      </c>
      <c r="I163" s="65">
        <f t="shared" si="8"/>
        <v>8.8645505077327742E-5</v>
      </c>
      <c r="J163" s="65">
        <f t="shared" si="10"/>
        <v>0.78439569524763941</v>
      </c>
      <c r="K163" s="58" t="str">
        <f t="shared" si="9"/>
        <v>B</v>
      </c>
    </row>
    <row r="164" spans="1:11" ht="15" customHeight="1">
      <c r="A164" s="56" t="s">
        <v>1380</v>
      </c>
      <c r="B164" s="63" t="s">
        <v>1381</v>
      </c>
      <c r="C164" s="58" t="s">
        <v>21</v>
      </c>
      <c r="D164" s="58" t="s">
        <v>1102</v>
      </c>
      <c r="E164" s="58" t="s">
        <v>1382</v>
      </c>
      <c r="F164" s="58">
        <v>6.3E-2</v>
      </c>
      <c r="G164" s="64">
        <v>63.3</v>
      </c>
      <c r="H164" s="64">
        <v>3.9878999999999998</v>
      </c>
      <c r="I164" s="65">
        <f t="shared" si="8"/>
        <v>8.4284497238564134E-5</v>
      </c>
      <c r="J164" s="65">
        <f t="shared" si="10"/>
        <v>0.78447997974487793</v>
      </c>
      <c r="K164" s="58" t="str">
        <f t="shared" si="9"/>
        <v>B</v>
      </c>
    </row>
    <row r="165" spans="1:11" ht="20.100000000000001" customHeight="1">
      <c r="A165" s="56" t="s">
        <v>1383</v>
      </c>
      <c r="B165" s="63" t="s">
        <v>1384</v>
      </c>
      <c r="C165" s="58" t="s">
        <v>16</v>
      </c>
      <c r="D165" s="58" t="s">
        <v>1102</v>
      </c>
      <c r="E165" s="58" t="s">
        <v>214</v>
      </c>
      <c r="F165" s="58">
        <v>11.451241999999999</v>
      </c>
      <c r="G165" s="64">
        <v>0.34</v>
      </c>
      <c r="H165" s="64">
        <v>3.8934222799999998</v>
      </c>
      <c r="I165" s="65">
        <f t="shared" si="8"/>
        <v>8.2287705159914761E-5</v>
      </c>
      <c r="J165" s="65">
        <f t="shared" si="10"/>
        <v>0.78456226745003788</v>
      </c>
      <c r="K165" s="58" t="str">
        <f t="shared" si="9"/>
        <v>B</v>
      </c>
    </row>
    <row r="166" spans="1:11" ht="20.100000000000001" customHeight="1">
      <c r="A166" s="56" t="s">
        <v>1385</v>
      </c>
      <c r="B166" s="63" t="s">
        <v>1386</v>
      </c>
      <c r="C166" s="58" t="s">
        <v>29</v>
      </c>
      <c r="D166" s="58" t="s">
        <v>1164</v>
      </c>
      <c r="E166" s="58" t="s">
        <v>37</v>
      </c>
      <c r="F166" s="58">
        <v>4.4414980000000012E-3</v>
      </c>
      <c r="G166" s="64">
        <v>785</v>
      </c>
      <c r="H166" s="64">
        <v>3.4865759300000008</v>
      </c>
      <c r="I166" s="65">
        <f t="shared" si="8"/>
        <v>7.3688984012670639E-5</v>
      </c>
      <c r="J166" s="65">
        <f t="shared" si="10"/>
        <v>0.7846359564340506</v>
      </c>
      <c r="K166" s="58" t="str">
        <f t="shared" si="9"/>
        <v>B</v>
      </c>
    </row>
    <row r="167" spans="1:11" ht="20.100000000000001" customHeight="1">
      <c r="A167" s="56" t="s">
        <v>1387</v>
      </c>
      <c r="B167" s="63" t="s">
        <v>1388</v>
      </c>
      <c r="C167" s="58" t="s">
        <v>172</v>
      </c>
      <c r="D167" s="58" t="s">
        <v>1102</v>
      </c>
      <c r="E167" s="58" t="s">
        <v>72</v>
      </c>
      <c r="F167" s="58">
        <v>0.18000000000000002</v>
      </c>
      <c r="G167" s="64">
        <v>18.59</v>
      </c>
      <c r="H167" s="64">
        <v>3.3462000000000005</v>
      </c>
      <c r="I167" s="65">
        <f t="shared" si="8"/>
        <v>7.0722130610016134E-5</v>
      </c>
      <c r="J167" s="65">
        <f t="shared" si="10"/>
        <v>0.78470667856466059</v>
      </c>
      <c r="K167" s="58" t="str">
        <f t="shared" si="9"/>
        <v>B</v>
      </c>
    </row>
    <row r="168" spans="1:11" ht="20.100000000000001" customHeight="1">
      <c r="A168" s="56" t="s">
        <v>1389</v>
      </c>
      <c r="B168" s="63" t="s">
        <v>1390</v>
      </c>
      <c r="C168" s="58" t="s">
        <v>29</v>
      </c>
      <c r="D168" s="58" t="s">
        <v>1102</v>
      </c>
      <c r="E168" s="58" t="s">
        <v>37</v>
      </c>
      <c r="F168" s="58">
        <v>3.1960236000000003E-2</v>
      </c>
      <c r="G168" s="64">
        <v>94.82</v>
      </c>
      <c r="H168" s="64">
        <v>3.0304695775199999</v>
      </c>
      <c r="I168" s="65">
        <f t="shared" si="8"/>
        <v>6.404914986284438E-5</v>
      </c>
      <c r="J168" s="65">
        <f t="shared" si="10"/>
        <v>0.78477072771452339</v>
      </c>
      <c r="K168" s="58" t="str">
        <f t="shared" si="9"/>
        <v>B</v>
      </c>
    </row>
    <row r="169" spans="1:11" ht="15" customHeight="1">
      <c r="A169" s="56" t="s">
        <v>1391</v>
      </c>
      <c r="B169" s="63" t="s">
        <v>1392</v>
      </c>
      <c r="C169" s="58" t="s">
        <v>172</v>
      </c>
      <c r="D169" s="58" t="s">
        <v>1102</v>
      </c>
      <c r="E169" s="58" t="s">
        <v>1272</v>
      </c>
      <c r="F169" s="58">
        <v>0.24975</v>
      </c>
      <c r="G169" s="64">
        <v>12</v>
      </c>
      <c r="H169" s="64">
        <v>2.9969999999999999</v>
      </c>
      <c r="I169" s="65">
        <f t="shared" si="8"/>
        <v>6.334176840542058E-5</v>
      </c>
      <c r="J169" s="65">
        <f t="shared" si="10"/>
        <v>0.78483406948292878</v>
      </c>
      <c r="K169" s="58" t="str">
        <f t="shared" si="9"/>
        <v>B</v>
      </c>
    </row>
    <row r="170" spans="1:11" ht="20.100000000000001" customHeight="1">
      <c r="A170" s="56" t="s">
        <v>1393</v>
      </c>
      <c r="B170" s="63" t="s">
        <v>1197</v>
      </c>
      <c r="C170" s="58" t="s">
        <v>172</v>
      </c>
      <c r="D170" s="58" t="s">
        <v>1105</v>
      </c>
      <c r="E170" s="58" t="s">
        <v>214</v>
      </c>
      <c r="F170" s="58">
        <v>0.20400000000000001</v>
      </c>
      <c r="G170" s="64">
        <v>14.6</v>
      </c>
      <c r="H170" s="64">
        <v>2.9784000000000002</v>
      </c>
      <c r="I170" s="65">
        <f t="shared" si="8"/>
        <v>6.2948656329230786E-5</v>
      </c>
      <c r="J170" s="65">
        <f t="shared" si="10"/>
        <v>0.78489701813925805</v>
      </c>
      <c r="K170" s="58" t="str">
        <f t="shared" si="9"/>
        <v>B</v>
      </c>
    </row>
    <row r="171" spans="1:11" ht="20.100000000000001" customHeight="1">
      <c r="A171" s="56" t="s">
        <v>1394</v>
      </c>
      <c r="B171" s="63" t="s">
        <v>1395</v>
      </c>
      <c r="C171" s="58" t="s">
        <v>29</v>
      </c>
      <c r="D171" s="58" t="s">
        <v>1102</v>
      </c>
      <c r="E171" s="58" t="s">
        <v>37</v>
      </c>
      <c r="F171" s="58">
        <v>0.12327519600000003</v>
      </c>
      <c r="G171" s="64">
        <v>23.96</v>
      </c>
      <c r="H171" s="64">
        <v>2.9536736961600005</v>
      </c>
      <c r="I171" s="65">
        <f t="shared" si="8"/>
        <v>6.2426064466916697E-5</v>
      </c>
      <c r="J171" s="65">
        <f t="shared" si="10"/>
        <v>0.78495944420372499</v>
      </c>
      <c r="K171" s="58" t="str">
        <f t="shared" si="9"/>
        <v>B</v>
      </c>
    </row>
    <row r="172" spans="1:11" ht="15" customHeight="1">
      <c r="A172" s="56" t="s">
        <v>1396</v>
      </c>
      <c r="B172" s="63" t="s">
        <v>1397</v>
      </c>
      <c r="C172" s="58" t="s">
        <v>16</v>
      </c>
      <c r="D172" s="58" t="s">
        <v>1109</v>
      </c>
      <c r="E172" s="58" t="s">
        <v>214</v>
      </c>
      <c r="F172" s="58">
        <v>73.709766000000002</v>
      </c>
      <c r="G172" s="64">
        <v>0.04</v>
      </c>
      <c r="H172" s="64">
        <v>2.94839064</v>
      </c>
      <c r="I172" s="65">
        <f t="shared" si="8"/>
        <v>6.231440676929922E-5</v>
      </c>
      <c r="J172" s="65">
        <f t="shared" si="10"/>
        <v>0.78502175861049428</v>
      </c>
      <c r="K172" s="58" t="str">
        <f t="shared" si="9"/>
        <v>B</v>
      </c>
    </row>
    <row r="173" spans="1:11" ht="20.100000000000001" customHeight="1">
      <c r="A173" s="56" t="s">
        <v>1398</v>
      </c>
      <c r="B173" s="63" t="s">
        <v>463</v>
      </c>
      <c r="C173" s="58" t="s">
        <v>21</v>
      </c>
      <c r="D173" s="58" t="s">
        <v>1105</v>
      </c>
      <c r="E173" s="58" t="s">
        <v>214</v>
      </c>
      <c r="F173" s="58">
        <v>0.189</v>
      </c>
      <c r="G173" s="64">
        <v>15.1976</v>
      </c>
      <c r="H173" s="64">
        <v>2.8723464000000001</v>
      </c>
      <c r="I173" s="65">
        <f t="shared" si="8"/>
        <v>6.0707207357004851E-5</v>
      </c>
      <c r="J173" s="65">
        <f t="shared" si="10"/>
        <v>0.78508246581785124</v>
      </c>
      <c r="K173" s="58" t="str">
        <f t="shared" si="9"/>
        <v>B</v>
      </c>
    </row>
    <row r="174" spans="1:11" ht="18">
      <c r="A174" s="56" t="s">
        <v>1399</v>
      </c>
      <c r="B174" s="63" t="s">
        <v>1400</v>
      </c>
      <c r="C174" s="58" t="s">
        <v>16</v>
      </c>
      <c r="D174" s="58" t="s">
        <v>1102</v>
      </c>
      <c r="E174" s="58" t="s">
        <v>1171</v>
      </c>
      <c r="F174" s="58">
        <v>4.65601E-2</v>
      </c>
      <c r="G174" s="64">
        <v>60</v>
      </c>
      <c r="H174" s="64">
        <v>2.793606</v>
      </c>
      <c r="I174" s="65">
        <f t="shared" si="8"/>
        <v>5.9043024447111568E-5</v>
      </c>
      <c r="J174" s="65">
        <f t="shared" si="10"/>
        <v>0.78514150884229839</v>
      </c>
      <c r="K174" s="58" t="str">
        <f t="shared" si="9"/>
        <v>B</v>
      </c>
    </row>
    <row r="175" spans="1:11" ht="20.100000000000001" customHeight="1">
      <c r="A175" s="56" t="s">
        <v>1401</v>
      </c>
      <c r="B175" s="63" t="s">
        <v>1402</v>
      </c>
      <c r="C175" s="58" t="s">
        <v>29</v>
      </c>
      <c r="D175" s="58" t="s">
        <v>1102</v>
      </c>
      <c r="E175" s="58" t="s">
        <v>37</v>
      </c>
      <c r="F175" s="58">
        <v>0.31090486000000006</v>
      </c>
      <c r="G175" s="64">
        <v>8.68</v>
      </c>
      <c r="H175" s="64">
        <v>2.6986541848000005</v>
      </c>
      <c r="I175" s="65">
        <f t="shared" si="8"/>
        <v>5.7036212338979212E-5</v>
      </c>
      <c r="J175" s="65">
        <f t="shared" si="10"/>
        <v>0.78519854505463738</v>
      </c>
      <c r="K175" s="58" t="str">
        <f t="shared" si="9"/>
        <v>B</v>
      </c>
    </row>
    <row r="176" spans="1:11" ht="15" customHeight="1">
      <c r="A176" s="56" t="s">
        <v>1403</v>
      </c>
      <c r="B176" s="63" t="s">
        <v>1404</v>
      </c>
      <c r="C176" s="58" t="s">
        <v>47</v>
      </c>
      <c r="D176" s="58" t="s">
        <v>1102</v>
      </c>
      <c r="E176" s="58" t="s">
        <v>1272</v>
      </c>
      <c r="F176" s="58">
        <v>0.2472</v>
      </c>
      <c r="G176" s="64">
        <v>9.9</v>
      </c>
      <c r="H176" s="64">
        <v>2.4472800000000001</v>
      </c>
      <c r="I176" s="65">
        <f t="shared" si="8"/>
        <v>5.1723404398804698E-5</v>
      </c>
      <c r="J176" s="65">
        <f t="shared" si="10"/>
        <v>0.78525026845903623</v>
      </c>
      <c r="K176" s="58" t="str">
        <f t="shared" si="9"/>
        <v>B</v>
      </c>
    </row>
    <row r="177" spans="1:11" ht="20.100000000000001" customHeight="1">
      <c r="A177" s="56" t="s">
        <v>1405</v>
      </c>
      <c r="B177" s="63" t="s">
        <v>1406</v>
      </c>
      <c r="C177" s="58" t="s">
        <v>29</v>
      </c>
      <c r="D177" s="58" t="s">
        <v>1102</v>
      </c>
      <c r="E177" s="58" t="s">
        <v>1128</v>
      </c>
      <c r="F177" s="58">
        <v>45.693479999999994</v>
      </c>
      <c r="G177" s="64">
        <v>0.05</v>
      </c>
      <c r="H177" s="64">
        <v>2.2846739999999999</v>
      </c>
      <c r="I177" s="65">
        <f t="shared" si="8"/>
        <v>4.8286717180475758E-5</v>
      </c>
      <c r="J177" s="65">
        <f t="shared" si="10"/>
        <v>0.78529855517621672</v>
      </c>
      <c r="K177" s="58" t="str">
        <f t="shared" si="9"/>
        <v>B</v>
      </c>
    </row>
    <row r="178" spans="1:11" ht="15" customHeight="1">
      <c r="A178" s="56" t="s">
        <v>1407</v>
      </c>
      <c r="B178" s="63" t="s">
        <v>1408</v>
      </c>
      <c r="C178" s="58" t="s">
        <v>29</v>
      </c>
      <c r="D178" s="58" t="s">
        <v>1102</v>
      </c>
      <c r="E178" s="58" t="s">
        <v>37</v>
      </c>
      <c r="F178" s="58">
        <v>0.35531984</v>
      </c>
      <c r="G178" s="64">
        <v>6.14</v>
      </c>
      <c r="H178" s="64">
        <v>2.1816638176000001</v>
      </c>
      <c r="I178" s="65">
        <f t="shared" si="8"/>
        <v>4.6109591015316963E-5</v>
      </c>
      <c r="J178" s="65">
        <f t="shared" si="10"/>
        <v>0.78534466476723208</v>
      </c>
      <c r="K178" s="58" t="str">
        <f t="shared" si="9"/>
        <v>B</v>
      </c>
    </row>
    <row r="179" spans="1:11" ht="15" customHeight="1">
      <c r="A179" s="56" t="s">
        <v>118</v>
      </c>
      <c r="B179" s="63" t="s">
        <v>119</v>
      </c>
      <c r="C179" s="58" t="s">
        <v>47</v>
      </c>
      <c r="D179" s="58" t="s">
        <v>1102</v>
      </c>
      <c r="E179" s="58" t="s">
        <v>22</v>
      </c>
      <c r="F179" s="58">
        <v>4</v>
      </c>
      <c r="G179" s="64">
        <v>0.54</v>
      </c>
      <c r="H179" s="64">
        <v>2.16</v>
      </c>
      <c r="I179" s="65">
        <f t="shared" si="8"/>
        <v>4.5651724976879697E-5</v>
      </c>
      <c r="J179" s="65">
        <f t="shared" si="10"/>
        <v>0.78539031649220892</v>
      </c>
      <c r="K179" s="58" t="str">
        <f t="shared" si="9"/>
        <v>B</v>
      </c>
    </row>
    <row r="180" spans="1:11" ht="20.100000000000001" customHeight="1">
      <c r="A180" s="56" t="s">
        <v>1409</v>
      </c>
      <c r="B180" s="63" t="s">
        <v>1410</v>
      </c>
      <c r="C180" s="58" t="s">
        <v>29</v>
      </c>
      <c r="D180" s="58" t="s">
        <v>1102</v>
      </c>
      <c r="E180" s="58" t="s">
        <v>37</v>
      </c>
      <c r="F180" s="58">
        <v>0.44045999999999996</v>
      </c>
      <c r="G180" s="64">
        <v>4.9000000000000004</v>
      </c>
      <c r="H180" s="64">
        <v>2.1582539999999999</v>
      </c>
      <c r="I180" s="65">
        <f t="shared" si="8"/>
        <v>4.5614823165856714E-5</v>
      </c>
      <c r="J180" s="65">
        <f t="shared" si="10"/>
        <v>0.78543593131537481</v>
      </c>
      <c r="K180" s="58" t="str">
        <f t="shared" si="9"/>
        <v>B</v>
      </c>
    </row>
    <row r="181" spans="1:11" ht="20.100000000000001" customHeight="1">
      <c r="A181" s="56" t="s">
        <v>1411</v>
      </c>
      <c r="B181" s="63" t="s">
        <v>1412</v>
      </c>
      <c r="C181" s="58" t="s">
        <v>29</v>
      </c>
      <c r="D181" s="58" t="s">
        <v>1102</v>
      </c>
      <c r="E181" s="58" t="s">
        <v>37</v>
      </c>
      <c r="F181" s="58">
        <v>8.8829960000000024E-3</v>
      </c>
      <c r="G181" s="64">
        <v>232.73</v>
      </c>
      <c r="H181" s="64">
        <v>2.0673396590800004</v>
      </c>
      <c r="I181" s="65">
        <f t="shared" si="8"/>
        <v>4.369334331023908E-5</v>
      </c>
      <c r="J181" s="65">
        <f t="shared" si="10"/>
        <v>0.78547962465868504</v>
      </c>
      <c r="K181" s="58" t="str">
        <f t="shared" si="9"/>
        <v>B</v>
      </c>
    </row>
    <row r="182" spans="1:11" ht="20.100000000000001" customHeight="1">
      <c r="A182" s="56" t="s">
        <v>1413</v>
      </c>
      <c r="B182" s="63" t="s">
        <v>1414</v>
      </c>
      <c r="C182" s="58" t="s">
        <v>16</v>
      </c>
      <c r="D182" s="58" t="s">
        <v>1102</v>
      </c>
      <c r="E182" s="58" t="s">
        <v>214</v>
      </c>
      <c r="F182" s="58">
        <v>5.63</v>
      </c>
      <c r="G182" s="64">
        <v>0.34</v>
      </c>
      <c r="H182" s="64">
        <v>1.9141999999999999</v>
      </c>
      <c r="I182" s="65">
        <f t="shared" si="8"/>
        <v>4.0456727754973662E-5</v>
      </c>
      <c r="J182" s="65">
        <f t="shared" si="10"/>
        <v>0.78552008138644003</v>
      </c>
      <c r="K182" s="58" t="str">
        <f t="shared" si="9"/>
        <v>B</v>
      </c>
    </row>
    <row r="183" spans="1:11" ht="20.100000000000001" customHeight="1">
      <c r="A183" s="56" t="s">
        <v>1415</v>
      </c>
      <c r="B183" s="63" t="s">
        <v>1416</v>
      </c>
      <c r="C183" s="58" t="s">
        <v>172</v>
      </c>
      <c r="D183" s="58" t="s">
        <v>1102</v>
      </c>
      <c r="E183" s="58" t="s">
        <v>1171</v>
      </c>
      <c r="F183" s="58">
        <v>7.4970000000000009E-2</v>
      </c>
      <c r="G183" s="64">
        <v>25</v>
      </c>
      <c r="H183" s="64">
        <v>1.8742500000000002</v>
      </c>
      <c r="I183" s="65">
        <f t="shared" si="8"/>
        <v>3.9612382193479989E-5</v>
      </c>
      <c r="J183" s="65">
        <f t="shared" si="10"/>
        <v>0.78555969376863355</v>
      </c>
      <c r="K183" s="58" t="str">
        <f t="shared" si="9"/>
        <v>B</v>
      </c>
    </row>
    <row r="184" spans="1:11" ht="15" customHeight="1">
      <c r="A184" s="56" t="s">
        <v>1417</v>
      </c>
      <c r="B184" s="63" t="s">
        <v>1418</v>
      </c>
      <c r="C184" s="58" t="s">
        <v>172</v>
      </c>
      <c r="D184" s="58" t="s">
        <v>1102</v>
      </c>
      <c r="E184" s="58" t="s">
        <v>1272</v>
      </c>
      <c r="F184" s="58">
        <v>0.16800000000000001</v>
      </c>
      <c r="G184" s="64">
        <v>10.55</v>
      </c>
      <c r="H184" s="64">
        <v>1.7724</v>
      </c>
      <c r="I184" s="65">
        <f t="shared" si="8"/>
        <v>3.7459776550472954E-5</v>
      </c>
      <c r="J184" s="65">
        <f t="shared" si="10"/>
        <v>0.785597153545184</v>
      </c>
      <c r="K184" s="58" t="str">
        <f t="shared" si="9"/>
        <v>B</v>
      </c>
    </row>
    <row r="185" spans="1:11" ht="15" customHeight="1">
      <c r="A185" s="56" t="s">
        <v>1419</v>
      </c>
      <c r="B185" s="63" t="s">
        <v>1420</v>
      </c>
      <c r="C185" s="58" t="s">
        <v>16</v>
      </c>
      <c r="D185" s="58" t="s">
        <v>1102</v>
      </c>
      <c r="E185" s="58" t="s">
        <v>1171</v>
      </c>
      <c r="F185" s="58">
        <v>3.2541399999999998E-2</v>
      </c>
      <c r="G185" s="64">
        <v>51</v>
      </c>
      <c r="H185" s="64">
        <v>1.6596114</v>
      </c>
      <c r="I185" s="65">
        <f t="shared" si="8"/>
        <v>3.5075982963562162E-5</v>
      </c>
      <c r="J185" s="65">
        <f t="shared" si="10"/>
        <v>0.7856322295281476</v>
      </c>
      <c r="K185" s="58" t="str">
        <f t="shared" si="9"/>
        <v>B</v>
      </c>
    </row>
    <row r="186" spans="1:11" ht="20.100000000000001" customHeight="1">
      <c r="A186" s="56" t="s">
        <v>1421</v>
      </c>
      <c r="B186" s="63" t="s">
        <v>1422</v>
      </c>
      <c r="C186" s="58" t="s">
        <v>172</v>
      </c>
      <c r="D186" s="58" t="s">
        <v>1102</v>
      </c>
      <c r="E186" s="58" t="s">
        <v>1171</v>
      </c>
      <c r="F186" s="58">
        <v>2.3562000000000003E-2</v>
      </c>
      <c r="G186" s="64">
        <v>64.58</v>
      </c>
      <c r="H186" s="64">
        <v>1.5216339600000002</v>
      </c>
      <c r="I186" s="65">
        <f t="shared" si="8"/>
        <v>3.2159821785833503E-5</v>
      </c>
      <c r="J186" s="65">
        <f t="shared" si="10"/>
        <v>0.78566438934993343</v>
      </c>
      <c r="K186" s="58" t="str">
        <f t="shared" si="9"/>
        <v>B</v>
      </c>
    </row>
    <row r="187" spans="1:11" ht="20.100000000000001" customHeight="1">
      <c r="A187" s="56" t="s">
        <v>1423</v>
      </c>
      <c r="B187" s="63" t="s">
        <v>1424</v>
      </c>
      <c r="C187" s="58" t="s">
        <v>47</v>
      </c>
      <c r="D187" s="58" t="s">
        <v>1105</v>
      </c>
      <c r="E187" s="58" t="s">
        <v>214</v>
      </c>
      <c r="F187" s="58">
        <v>0.10500000000000001</v>
      </c>
      <c r="G187" s="64">
        <v>14.14</v>
      </c>
      <c r="H187" s="64">
        <v>1.4847000000000001</v>
      </c>
      <c r="I187" s="65">
        <f t="shared" si="8"/>
        <v>3.1379220404246895E-5</v>
      </c>
      <c r="J187" s="65">
        <f t="shared" si="10"/>
        <v>0.78569576857033763</v>
      </c>
      <c r="K187" s="58" t="str">
        <f t="shared" si="9"/>
        <v>B</v>
      </c>
    </row>
    <row r="188" spans="1:11" ht="20.100000000000001" customHeight="1">
      <c r="A188" s="56" t="s">
        <v>1425</v>
      </c>
      <c r="B188" s="63" t="s">
        <v>1426</v>
      </c>
      <c r="C188" s="58" t="s">
        <v>16</v>
      </c>
      <c r="D188" s="58" t="s">
        <v>1105</v>
      </c>
      <c r="E188" s="58" t="s">
        <v>214</v>
      </c>
      <c r="F188" s="58">
        <v>7.0651000000000005E-2</v>
      </c>
      <c r="G188" s="64">
        <v>19.77</v>
      </c>
      <c r="H188" s="64">
        <v>1.39677027</v>
      </c>
      <c r="I188" s="65">
        <f t="shared" si="8"/>
        <v>2.9520820473112033E-5</v>
      </c>
      <c r="J188" s="65">
        <f t="shared" si="10"/>
        <v>0.78572528939081077</v>
      </c>
      <c r="K188" s="58" t="str">
        <f t="shared" si="9"/>
        <v>B</v>
      </c>
    </row>
    <row r="189" spans="1:11" ht="20.100000000000001" customHeight="1">
      <c r="A189" s="56" t="s">
        <v>1427</v>
      </c>
      <c r="B189" s="63" t="s">
        <v>1428</v>
      </c>
      <c r="C189" s="58" t="s">
        <v>29</v>
      </c>
      <c r="D189" s="58" t="s">
        <v>1102</v>
      </c>
      <c r="E189" s="58" t="s">
        <v>37</v>
      </c>
      <c r="F189" s="58">
        <v>5.7739473999999985E-2</v>
      </c>
      <c r="G189" s="64">
        <v>24.13</v>
      </c>
      <c r="H189" s="64">
        <v>1.3932535076199997</v>
      </c>
      <c r="I189" s="65">
        <f t="shared" si="8"/>
        <v>2.9446493496732031E-5</v>
      </c>
      <c r="J189" s="65">
        <f t="shared" si="10"/>
        <v>0.78575473588430755</v>
      </c>
      <c r="K189" s="58" t="str">
        <f t="shared" si="9"/>
        <v>B</v>
      </c>
    </row>
    <row r="190" spans="1:11" ht="20.100000000000001" customHeight="1">
      <c r="A190" s="56" t="s">
        <v>1429</v>
      </c>
      <c r="B190" s="63" t="s">
        <v>1430</v>
      </c>
      <c r="C190" s="58" t="s">
        <v>29</v>
      </c>
      <c r="D190" s="58" t="s">
        <v>1102</v>
      </c>
      <c r="E190" s="58" t="s">
        <v>37</v>
      </c>
      <c r="F190" s="58">
        <v>8.8829960000000024E-3</v>
      </c>
      <c r="G190" s="64">
        <v>154.46</v>
      </c>
      <c r="H190" s="64">
        <v>1.3720675621600003</v>
      </c>
      <c r="I190" s="65">
        <f t="shared" si="8"/>
        <v>2.8998727313623203E-5</v>
      </c>
      <c r="J190" s="65">
        <f t="shared" si="10"/>
        <v>0.78578373461162121</v>
      </c>
      <c r="K190" s="58" t="str">
        <f t="shared" si="9"/>
        <v>B</v>
      </c>
    </row>
    <row r="191" spans="1:11" ht="15" customHeight="1">
      <c r="A191" s="56" t="s">
        <v>1431</v>
      </c>
      <c r="B191" s="63" t="s">
        <v>1432</v>
      </c>
      <c r="C191" s="58" t="s">
        <v>29</v>
      </c>
      <c r="D191" s="58" t="s">
        <v>1100</v>
      </c>
      <c r="E191" s="58" t="s">
        <v>1128</v>
      </c>
      <c r="F191" s="58">
        <v>0.61599999999999999</v>
      </c>
      <c r="G191" s="64">
        <v>2.14</v>
      </c>
      <c r="H191" s="64">
        <v>1.3182400000000001</v>
      </c>
      <c r="I191" s="65">
        <f t="shared" si="8"/>
        <v>2.7861078672926802E-5</v>
      </c>
      <c r="J191" s="65">
        <f t="shared" si="10"/>
        <v>0.78581159569029413</v>
      </c>
      <c r="K191" s="58" t="str">
        <f t="shared" si="9"/>
        <v>B</v>
      </c>
    </row>
    <row r="192" spans="1:11" ht="20.100000000000001" customHeight="1">
      <c r="A192" s="56" t="s">
        <v>1433</v>
      </c>
      <c r="B192" s="63" t="s">
        <v>1434</v>
      </c>
      <c r="C192" s="58" t="s">
        <v>29</v>
      </c>
      <c r="D192" s="58" t="s">
        <v>1102</v>
      </c>
      <c r="E192" s="58" t="s">
        <v>37</v>
      </c>
      <c r="F192" s="58">
        <v>9.8880000000000027E-3</v>
      </c>
      <c r="G192" s="64">
        <v>119.9</v>
      </c>
      <c r="H192" s="64">
        <v>1.1855712000000003</v>
      </c>
      <c r="I192" s="65">
        <f t="shared" si="8"/>
        <v>2.5057115908754282E-5</v>
      </c>
      <c r="J192" s="65">
        <f t="shared" si="10"/>
        <v>0.78583665280620285</v>
      </c>
      <c r="K192" s="58" t="str">
        <f t="shared" si="9"/>
        <v>B</v>
      </c>
    </row>
    <row r="193" spans="1:11" ht="20.100000000000001" customHeight="1">
      <c r="A193" s="56" t="s">
        <v>1435</v>
      </c>
      <c r="B193" s="63" t="s">
        <v>1436</v>
      </c>
      <c r="C193" s="58" t="s">
        <v>16</v>
      </c>
      <c r="D193" s="58" t="s">
        <v>1105</v>
      </c>
      <c r="E193" s="58" t="s">
        <v>214</v>
      </c>
      <c r="F193" s="58">
        <v>8.3882270800000006E-2</v>
      </c>
      <c r="G193" s="64">
        <v>13.57</v>
      </c>
      <c r="H193" s="64">
        <v>1.138282414756</v>
      </c>
      <c r="I193" s="65">
        <f t="shared" si="8"/>
        <v>2.4057664696508989E-5</v>
      </c>
      <c r="J193" s="65">
        <f t="shared" si="10"/>
        <v>0.78586071047089934</v>
      </c>
      <c r="K193" s="58" t="str">
        <f t="shared" si="9"/>
        <v>B</v>
      </c>
    </row>
    <row r="194" spans="1:11" ht="20.100000000000001" customHeight="1">
      <c r="A194" s="56" t="s">
        <v>1437</v>
      </c>
      <c r="B194" s="63" t="s">
        <v>1438</v>
      </c>
      <c r="C194" s="58" t="s">
        <v>29</v>
      </c>
      <c r="D194" s="58" t="s">
        <v>1102</v>
      </c>
      <c r="E194" s="58" t="s">
        <v>1298</v>
      </c>
      <c r="F194" s="58">
        <v>5.7739473999999985E-2</v>
      </c>
      <c r="G194" s="64">
        <v>16.53</v>
      </c>
      <c r="H194" s="64">
        <v>0.9544335052199997</v>
      </c>
      <c r="I194" s="65">
        <f t="shared" si="8"/>
        <v>2.0172007356029027E-5</v>
      </c>
      <c r="J194" s="65">
        <f t="shared" si="10"/>
        <v>0.78588088247825538</v>
      </c>
      <c r="K194" s="58" t="str">
        <f t="shared" si="9"/>
        <v>B</v>
      </c>
    </row>
    <row r="195" spans="1:11" ht="20.100000000000001" customHeight="1">
      <c r="A195" s="56" t="s">
        <v>1439</v>
      </c>
      <c r="B195" s="63" t="s">
        <v>1440</v>
      </c>
      <c r="C195" s="58" t="s">
        <v>29</v>
      </c>
      <c r="D195" s="58" t="s">
        <v>1102</v>
      </c>
      <c r="E195" s="58" t="s">
        <v>37</v>
      </c>
      <c r="F195" s="58">
        <v>0.11103745000000002</v>
      </c>
      <c r="G195" s="64">
        <v>8</v>
      </c>
      <c r="H195" s="64">
        <v>0.88829960000000019</v>
      </c>
      <c r="I195" s="65">
        <f t="shared" si="8"/>
        <v>1.8774263442718636E-5</v>
      </c>
      <c r="J195" s="65">
        <f t="shared" si="10"/>
        <v>0.78589965674169815</v>
      </c>
      <c r="K195" s="58" t="str">
        <f t="shared" si="9"/>
        <v>B</v>
      </c>
    </row>
    <row r="196" spans="1:11" ht="20.100000000000001" customHeight="1">
      <c r="A196" s="56" t="s">
        <v>1441</v>
      </c>
      <c r="B196" s="63" t="s">
        <v>1442</v>
      </c>
      <c r="C196" s="58" t="s">
        <v>47</v>
      </c>
      <c r="D196" s="58" t="s">
        <v>1102</v>
      </c>
      <c r="E196" s="58" t="s">
        <v>72</v>
      </c>
      <c r="F196" s="58">
        <v>0.60000000000000009</v>
      </c>
      <c r="G196" s="64">
        <v>1.29</v>
      </c>
      <c r="H196" s="64">
        <v>0.77400000000000013</v>
      </c>
      <c r="I196" s="65">
        <f t="shared" ref="I196:I234" si="11">(H196/$I$236)*$H$236</f>
        <v>1.6358534783381893E-5</v>
      </c>
      <c r="J196" s="65">
        <f t="shared" si="10"/>
        <v>0.78591601527648158</v>
      </c>
      <c r="K196" s="58" t="str">
        <f t="shared" ref="K196:K234" si="12">IF(J196&lt;=$O$4,"A",IF(J196&lt;=$O$5,"B","C"))</f>
        <v>B</v>
      </c>
    </row>
    <row r="197" spans="1:11" ht="20.100000000000001" customHeight="1">
      <c r="A197" s="56" t="s">
        <v>1443</v>
      </c>
      <c r="B197" s="63" t="s">
        <v>1444</v>
      </c>
      <c r="C197" s="58" t="s">
        <v>29</v>
      </c>
      <c r="D197" s="58" t="s">
        <v>1164</v>
      </c>
      <c r="E197" s="58" t="s">
        <v>37</v>
      </c>
      <c r="F197" s="58">
        <v>2.4000000000000003E-6</v>
      </c>
      <c r="G197" s="64">
        <v>265639.38</v>
      </c>
      <c r="H197" s="64">
        <v>0.63753451200000011</v>
      </c>
      <c r="I197" s="65">
        <f t="shared" si="11"/>
        <v>1.3474328798654265E-5</v>
      </c>
      <c r="J197" s="65">
        <f t="shared" ref="J197:J234" si="13">J196+I197</f>
        <v>0.7859294896052802</v>
      </c>
      <c r="K197" s="58" t="str">
        <f t="shared" si="12"/>
        <v>B</v>
      </c>
    </row>
    <row r="198" spans="1:11" ht="20.100000000000001" customHeight="1">
      <c r="A198" s="56" t="s">
        <v>1445</v>
      </c>
      <c r="B198" s="63" t="s">
        <v>1446</v>
      </c>
      <c r="C198" s="58" t="s">
        <v>29</v>
      </c>
      <c r="D198" s="58" t="s">
        <v>1102</v>
      </c>
      <c r="E198" s="58" t="s">
        <v>37</v>
      </c>
      <c r="F198" s="58">
        <v>5.7739473999999985E-2</v>
      </c>
      <c r="G198" s="64">
        <v>10.88</v>
      </c>
      <c r="H198" s="64">
        <v>0.62820547711999986</v>
      </c>
      <c r="I198" s="65">
        <f t="shared" si="11"/>
        <v>1.3277159106690612E-5</v>
      </c>
      <c r="J198" s="65">
        <f t="shared" si="13"/>
        <v>0.7859427667643869</v>
      </c>
      <c r="K198" s="58" t="str">
        <f t="shared" si="12"/>
        <v>B</v>
      </c>
    </row>
    <row r="199" spans="1:11" ht="20.100000000000001" customHeight="1">
      <c r="A199" s="56" t="s">
        <v>1447</v>
      </c>
      <c r="B199" s="63" t="s">
        <v>1448</v>
      </c>
      <c r="C199" s="58" t="s">
        <v>29</v>
      </c>
      <c r="D199" s="58" t="s">
        <v>1105</v>
      </c>
      <c r="E199" s="58" t="s">
        <v>1128</v>
      </c>
      <c r="F199" s="58">
        <v>3.6147600000000002E-2</v>
      </c>
      <c r="G199" s="64">
        <v>14.69</v>
      </c>
      <c r="H199" s="64">
        <v>0.53100824400000002</v>
      </c>
      <c r="I199" s="65">
        <f t="shared" si="11"/>
        <v>1.1222889960899921E-5</v>
      </c>
      <c r="J199" s="65">
        <f t="shared" si="13"/>
        <v>0.78595398965434782</v>
      </c>
      <c r="K199" s="58" t="str">
        <f t="shared" si="12"/>
        <v>B</v>
      </c>
    </row>
    <row r="200" spans="1:11" ht="20.100000000000001" customHeight="1">
      <c r="A200" s="56" t="s">
        <v>1449</v>
      </c>
      <c r="B200" s="63" t="s">
        <v>1450</v>
      </c>
      <c r="C200" s="58" t="s">
        <v>172</v>
      </c>
      <c r="D200" s="58" t="s">
        <v>1102</v>
      </c>
      <c r="E200" s="58" t="s">
        <v>1225</v>
      </c>
      <c r="F200" s="58">
        <v>0.11610000000000001</v>
      </c>
      <c r="G200" s="64">
        <v>4.53</v>
      </c>
      <c r="H200" s="64">
        <v>0.52593300000000009</v>
      </c>
      <c r="I200" s="65">
        <f t="shared" si="11"/>
        <v>1.1115624385307996E-5</v>
      </c>
      <c r="J200" s="65">
        <f t="shared" si="13"/>
        <v>0.78596510527873309</v>
      </c>
      <c r="K200" s="58" t="str">
        <f t="shared" si="12"/>
        <v>B</v>
      </c>
    </row>
    <row r="201" spans="1:11" ht="15" customHeight="1">
      <c r="A201" s="56" t="s">
        <v>1451</v>
      </c>
      <c r="B201" s="63" t="s">
        <v>1452</v>
      </c>
      <c r="C201" s="58" t="s">
        <v>29</v>
      </c>
      <c r="D201" s="58" t="s">
        <v>1102</v>
      </c>
      <c r="E201" s="58" t="s">
        <v>37</v>
      </c>
      <c r="F201" s="58">
        <v>5.8728000000000002E-2</v>
      </c>
      <c r="G201" s="64">
        <v>8.07</v>
      </c>
      <c r="H201" s="64">
        <v>0.47393496000000002</v>
      </c>
      <c r="I201" s="65">
        <f t="shared" si="11"/>
        <v>1.0016642801318742E-5</v>
      </c>
      <c r="J201" s="65">
        <f t="shared" si="13"/>
        <v>0.7859751219215344</v>
      </c>
      <c r="K201" s="58" t="str">
        <f t="shared" si="12"/>
        <v>B</v>
      </c>
    </row>
    <row r="202" spans="1:11" ht="15" customHeight="1">
      <c r="A202" s="56" t="s">
        <v>1453</v>
      </c>
      <c r="B202" s="63" t="s">
        <v>1454</v>
      </c>
      <c r="C202" s="58" t="s">
        <v>29</v>
      </c>
      <c r="D202" s="58" t="s">
        <v>1102</v>
      </c>
      <c r="E202" s="58" t="s">
        <v>1455</v>
      </c>
      <c r="F202" s="58">
        <v>7.8303999999999999E-2</v>
      </c>
      <c r="G202" s="64">
        <v>5.9</v>
      </c>
      <c r="H202" s="64">
        <v>0.4619936</v>
      </c>
      <c r="I202" s="65">
        <f t="shared" si="11"/>
        <v>9.7642614667956346E-6</v>
      </c>
      <c r="J202" s="65">
        <f t="shared" si="13"/>
        <v>0.78598488618300122</v>
      </c>
      <c r="K202" s="58" t="str">
        <f t="shared" si="12"/>
        <v>B</v>
      </c>
    </row>
    <row r="203" spans="1:11" ht="18">
      <c r="A203" s="56" t="s">
        <v>1456</v>
      </c>
      <c r="B203" s="63" t="s">
        <v>1457</v>
      </c>
      <c r="C203" s="58" t="s">
        <v>16</v>
      </c>
      <c r="D203" s="58" t="s">
        <v>1102</v>
      </c>
      <c r="E203" s="58" t="s">
        <v>214</v>
      </c>
      <c r="F203" s="58">
        <v>0.47520000000000001</v>
      </c>
      <c r="G203" s="64">
        <v>0.97</v>
      </c>
      <c r="H203" s="64">
        <v>0.46094400000000002</v>
      </c>
      <c r="I203" s="65">
        <f t="shared" si="11"/>
        <v>9.7420781100661269E-6</v>
      </c>
      <c r="J203" s="65">
        <f t="shared" si="13"/>
        <v>0.78599462826111133</v>
      </c>
      <c r="K203" s="58" t="str">
        <f t="shared" si="12"/>
        <v>B</v>
      </c>
    </row>
    <row r="204" spans="1:11" ht="20.100000000000001" customHeight="1">
      <c r="A204" s="56" t="s">
        <v>1458</v>
      </c>
      <c r="B204" s="63" t="s">
        <v>1459</v>
      </c>
      <c r="C204" s="58" t="s">
        <v>29</v>
      </c>
      <c r="D204" s="58" t="s">
        <v>1100</v>
      </c>
      <c r="E204" s="58" t="s">
        <v>1460</v>
      </c>
      <c r="F204" s="58">
        <v>0.43270499999999995</v>
      </c>
      <c r="G204" s="64">
        <v>0.74</v>
      </c>
      <c r="H204" s="64">
        <v>0.32020169999999998</v>
      </c>
      <c r="I204" s="65">
        <f t="shared" si="11"/>
        <v>6.7674814562635819E-6</v>
      </c>
      <c r="J204" s="65">
        <f t="shared" si="13"/>
        <v>0.78600139574256755</v>
      </c>
      <c r="K204" s="58" t="str">
        <f t="shared" si="12"/>
        <v>B</v>
      </c>
    </row>
    <row r="205" spans="1:11" ht="20.100000000000001" customHeight="1">
      <c r="A205" s="56" t="s">
        <v>1461</v>
      </c>
      <c r="B205" s="63" t="s">
        <v>1462</v>
      </c>
      <c r="C205" s="58" t="s">
        <v>47</v>
      </c>
      <c r="D205" s="58" t="s">
        <v>1164</v>
      </c>
      <c r="E205" s="58" t="s">
        <v>214</v>
      </c>
      <c r="F205" s="58">
        <v>5.04E-2</v>
      </c>
      <c r="G205" s="64">
        <v>5.14</v>
      </c>
      <c r="H205" s="64">
        <v>0.25905600000000001</v>
      </c>
      <c r="I205" s="65">
        <f t="shared" si="11"/>
        <v>5.4751635488937714E-6</v>
      </c>
      <c r="J205" s="65">
        <f t="shared" si="13"/>
        <v>0.78600687090611643</v>
      </c>
      <c r="K205" s="58" t="str">
        <f t="shared" si="12"/>
        <v>B</v>
      </c>
    </row>
    <row r="206" spans="1:11" ht="20.100000000000001" customHeight="1">
      <c r="A206" s="56" t="s">
        <v>1463</v>
      </c>
      <c r="B206" s="63" t="s">
        <v>1464</v>
      </c>
      <c r="C206" s="58" t="s">
        <v>172</v>
      </c>
      <c r="D206" s="58" t="s">
        <v>1164</v>
      </c>
      <c r="E206" s="58" t="s">
        <v>214</v>
      </c>
      <c r="F206" s="58">
        <v>7.6469400000000007E-2</v>
      </c>
      <c r="G206" s="64">
        <v>3.2</v>
      </c>
      <c r="H206" s="64">
        <v>0.24470207999999999</v>
      </c>
      <c r="I206" s="65">
        <f t="shared" si="11"/>
        <v>5.1717926191807473E-6</v>
      </c>
      <c r="J206" s="65">
        <f t="shared" si="13"/>
        <v>0.78601204269873559</v>
      </c>
      <c r="K206" s="58" t="str">
        <f t="shared" si="12"/>
        <v>B</v>
      </c>
    </row>
    <row r="207" spans="1:11" ht="20.100000000000001" customHeight="1">
      <c r="A207" s="56" t="s">
        <v>1465</v>
      </c>
      <c r="B207" s="63" t="s">
        <v>1466</v>
      </c>
      <c r="C207" s="58" t="s">
        <v>29</v>
      </c>
      <c r="D207" s="58" t="s">
        <v>1164</v>
      </c>
      <c r="E207" s="58" t="s">
        <v>37</v>
      </c>
      <c r="F207" s="58">
        <v>1.8800000000000003E-5</v>
      </c>
      <c r="G207" s="64">
        <v>12636.03</v>
      </c>
      <c r="H207" s="64">
        <v>0.23755736400000005</v>
      </c>
      <c r="I207" s="65">
        <f t="shared" si="11"/>
        <v>5.0207886331298629E-6</v>
      </c>
      <c r="J207" s="65">
        <f t="shared" si="13"/>
        <v>0.78601706348736877</v>
      </c>
      <c r="K207" s="58" t="str">
        <f t="shared" si="12"/>
        <v>B</v>
      </c>
    </row>
    <row r="208" spans="1:11" ht="20.100000000000001" customHeight="1">
      <c r="A208" s="56" t="s">
        <v>1467</v>
      </c>
      <c r="B208" s="63" t="s">
        <v>1468</v>
      </c>
      <c r="C208" s="58" t="s">
        <v>29</v>
      </c>
      <c r="D208" s="58" t="s">
        <v>1102</v>
      </c>
      <c r="E208" s="58" t="s">
        <v>37</v>
      </c>
      <c r="F208" s="58">
        <v>4.9440000000000013E-3</v>
      </c>
      <c r="G208" s="64">
        <v>47</v>
      </c>
      <c r="H208" s="64">
        <v>0.23236800000000005</v>
      </c>
      <c r="I208" s="65">
        <f t="shared" si="11"/>
        <v>4.9111111247349921E-6</v>
      </c>
      <c r="J208" s="65">
        <f t="shared" si="13"/>
        <v>0.78602197459849354</v>
      </c>
      <c r="K208" s="58" t="str">
        <f t="shared" si="12"/>
        <v>B</v>
      </c>
    </row>
    <row r="209" spans="1:11" ht="20.100000000000001" customHeight="1">
      <c r="A209" s="56" t="s">
        <v>1469</v>
      </c>
      <c r="B209" s="63" t="s">
        <v>1470</v>
      </c>
      <c r="C209" s="58" t="s">
        <v>16</v>
      </c>
      <c r="D209" s="58" t="s">
        <v>1102</v>
      </c>
      <c r="E209" s="58" t="s">
        <v>214</v>
      </c>
      <c r="F209" s="58">
        <v>0.47520000000000001</v>
      </c>
      <c r="G209" s="64">
        <v>0.48</v>
      </c>
      <c r="H209" s="64">
        <v>0.22809599999999999</v>
      </c>
      <c r="I209" s="65">
        <f t="shared" si="11"/>
        <v>4.8208221575584957E-6</v>
      </c>
      <c r="J209" s="65">
        <f t="shared" si="13"/>
        <v>0.78602679542065113</v>
      </c>
      <c r="K209" s="58" t="str">
        <f t="shared" si="12"/>
        <v>B</v>
      </c>
    </row>
    <row r="210" spans="1:11" ht="20.100000000000001" customHeight="1">
      <c r="A210" s="56" t="s">
        <v>1471</v>
      </c>
      <c r="B210" s="63" t="s">
        <v>1472</v>
      </c>
      <c r="C210" s="58" t="s">
        <v>29</v>
      </c>
      <c r="D210" s="58" t="s">
        <v>1102</v>
      </c>
      <c r="E210" s="58" t="s">
        <v>37</v>
      </c>
      <c r="F210" s="58">
        <v>9.8880000000000027E-3</v>
      </c>
      <c r="G210" s="64">
        <v>22.9</v>
      </c>
      <c r="H210" s="64">
        <v>0.22643520000000006</v>
      </c>
      <c r="I210" s="65">
        <f t="shared" si="11"/>
        <v>4.7857210534651632E-6</v>
      </c>
      <c r="J210" s="65">
        <f t="shared" si="13"/>
        <v>0.78603158114170457</v>
      </c>
      <c r="K210" s="58" t="str">
        <f t="shared" si="12"/>
        <v>B</v>
      </c>
    </row>
    <row r="211" spans="1:11" ht="20.100000000000001" customHeight="1">
      <c r="A211" s="56" t="s">
        <v>1473</v>
      </c>
      <c r="B211" s="63" t="s">
        <v>1474</v>
      </c>
      <c r="C211" s="58" t="s">
        <v>172</v>
      </c>
      <c r="D211" s="58" t="s">
        <v>1102</v>
      </c>
      <c r="E211" s="58" t="s">
        <v>72</v>
      </c>
      <c r="F211" s="58">
        <v>9.0000000000000011E-2</v>
      </c>
      <c r="G211" s="64">
        <v>2.41</v>
      </c>
      <c r="H211" s="64">
        <v>0.21690000000000004</v>
      </c>
      <c r="I211" s="65">
        <f t="shared" si="11"/>
        <v>4.5841940497616698E-6</v>
      </c>
      <c r="J211" s="65">
        <f t="shared" si="13"/>
        <v>0.78603616533575438</v>
      </c>
      <c r="K211" s="58" t="str">
        <f t="shared" si="12"/>
        <v>B</v>
      </c>
    </row>
    <row r="212" spans="1:11" ht="15" customHeight="1">
      <c r="A212" s="56" t="s">
        <v>1475</v>
      </c>
      <c r="B212" s="63" t="s">
        <v>1476</v>
      </c>
      <c r="C212" s="58" t="s">
        <v>29</v>
      </c>
      <c r="D212" s="58" t="s">
        <v>1102</v>
      </c>
      <c r="E212" s="58" t="s">
        <v>37</v>
      </c>
      <c r="F212" s="58">
        <v>1.9576E-2</v>
      </c>
      <c r="G212" s="64">
        <v>10.49</v>
      </c>
      <c r="H212" s="64">
        <v>0.20535223999999999</v>
      </c>
      <c r="I212" s="65">
        <f t="shared" si="11"/>
        <v>4.3401314740121268E-6</v>
      </c>
      <c r="J212" s="65">
        <f t="shared" si="13"/>
        <v>0.78604050546722837</v>
      </c>
      <c r="K212" s="58" t="str">
        <f t="shared" si="12"/>
        <v>B</v>
      </c>
    </row>
    <row r="213" spans="1:11" ht="20.100000000000001" customHeight="1">
      <c r="A213" s="56" t="s">
        <v>1477</v>
      </c>
      <c r="B213" s="63" t="s">
        <v>1478</v>
      </c>
      <c r="C213" s="58" t="s">
        <v>172</v>
      </c>
      <c r="D213" s="58" t="s">
        <v>1164</v>
      </c>
      <c r="E213" s="58" t="s">
        <v>214</v>
      </c>
      <c r="F213" s="58">
        <v>4.0800000000000003E-2</v>
      </c>
      <c r="G213" s="64">
        <v>4.5599999999999996</v>
      </c>
      <c r="H213" s="64">
        <v>0.18604799999999999</v>
      </c>
      <c r="I213" s="65">
        <f t="shared" si="11"/>
        <v>3.9321352446752381E-6</v>
      </c>
      <c r="J213" s="65">
        <f t="shared" si="13"/>
        <v>0.786044437602473</v>
      </c>
      <c r="K213" s="58" t="str">
        <f t="shared" si="12"/>
        <v>B</v>
      </c>
    </row>
    <row r="214" spans="1:11" ht="20.100000000000001" customHeight="1">
      <c r="A214" s="56" t="s">
        <v>1479</v>
      </c>
      <c r="B214" s="63" t="s">
        <v>1480</v>
      </c>
      <c r="C214" s="58" t="s">
        <v>172</v>
      </c>
      <c r="D214" s="58" t="s">
        <v>1164</v>
      </c>
      <c r="E214" s="58" t="s">
        <v>214</v>
      </c>
      <c r="F214" s="58">
        <v>4.0800000000000003E-2</v>
      </c>
      <c r="G214" s="64">
        <v>4.5599999999999996</v>
      </c>
      <c r="H214" s="64">
        <v>0.18604799999999999</v>
      </c>
      <c r="I214" s="65">
        <f t="shared" si="11"/>
        <v>3.9321352446752381E-6</v>
      </c>
      <c r="J214" s="65">
        <f t="shared" si="13"/>
        <v>0.78604836973771763</v>
      </c>
      <c r="K214" s="58" t="str">
        <f t="shared" si="12"/>
        <v>B</v>
      </c>
    </row>
    <row r="215" spans="1:11" ht="20.100000000000001" customHeight="1">
      <c r="A215" s="56" t="s">
        <v>1481</v>
      </c>
      <c r="B215" s="63" t="s">
        <v>1482</v>
      </c>
      <c r="C215" s="58" t="s">
        <v>29</v>
      </c>
      <c r="D215" s="58" t="s">
        <v>1102</v>
      </c>
      <c r="E215" s="58" t="s">
        <v>37</v>
      </c>
      <c r="F215" s="58">
        <v>9.8880000000000027E-3</v>
      </c>
      <c r="G215" s="64">
        <v>18.45</v>
      </c>
      <c r="H215" s="64">
        <v>0.18243360000000006</v>
      </c>
      <c r="I215" s="65">
        <f t="shared" si="11"/>
        <v>3.8557446915472602E-6</v>
      </c>
      <c r="J215" s="65">
        <f t="shared" si="13"/>
        <v>0.78605222548240916</v>
      </c>
      <c r="K215" s="58" t="str">
        <f t="shared" si="12"/>
        <v>B</v>
      </c>
    </row>
    <row r="216" spans="1:11" ht="15" customHeight="1">
      <c r="A216" s="56" t="s">
        <v>1483</v>
      </c>
      <c r="B216" s="63" t="s">
        <v>1484</v>
      </c>
      <c r="C216" s="58" t="s">
        <v>29</v>
      </c>
      <c r="D216" s="58" t="s">
        <v>1102</v>
      </c>
      <c r="E216" s="58" t="s">
        <v>1298</v>
      </c>
      <c r="F216" s="58">
        <v>3.7760000000000002E-2</v>
      </c>
      <c r="G216" s="64">
        <v>4.62</v>
      </c>
      <c r="H216" s="64">
        <v>0.1744512</v>
      </c>
      <c r="I216" s="65">
        <f t="shared" si="11"/>
        <v>3.687036205688257E-6</v>
      </c>
      <c r="J216" s="65">
        <f t="shared" si="13"/>
        <v>0.78605591251861484</v>
      </c>
      <c r="K216" s="58" t="str">
        <f t="shared" si="12"/>
        <v>B</v>
      </c>
    </row>
    <row r="217" spans="1:11" ht="20.100000000000001" customHeight="1">
      <c r="A217" s="56" t="s">
        <v>1485</v>
      </c>
      <c r="B217" s="63" t="s">
        <v>1486</v>
      </c>
      <c r="C217" s="58" t="s">
        <v>29</v>
      </c>
      <c r="D217" s="58" t="s">
        <v>1102</v>
      </c>
      <c r="E217" s="58" t="s">
        <v>37</v>
      </c>
      <c r="F217" s="58">
        <v>9.6880000000000022E-3</v>
      </c>
      <c r="G217" s="64">
        <v>17.29</v>
      </c>
      <c r="H217" s="64">
        <v>0.16750552000000005</v>
      </c>
      <c r="I217" s="65">
        <f t="shared" si="11"/>
        <v>3.5402388570135299E-6</v>
      </c>
      <c r="J217" s="65">
        <f t="shared" si="13"/>
        <v>0.7860594527574718</v>
      </c>
      <c r="K217" s="58" t="str">
        <f t="shared" si="12"/>
        <v>B</v>
      </c>
    </row>
    <row r="218" spans="1:11" ht="20.100000000000001" customHeight="1">
      <c r="A218" s="56" t="s">
        <v>1487</v>
      </c>
      <c r="B218" s="63" t="s">
        <v>1488</v>
      </c>
      <c r="C218" s="58" t="s">
        <v>65</v>
      </c>
      <c r="D218" s="58" t="s">
        <v>1109</v>
      </c>
      <c r="E218" s="58" t="s">
        <v>1489</v>
      </c>
      <c r="F218" s="58">
        <v>1</v>
      </c>
      <c r="G218" s="64">
        <v>0.14230000000000001</v>
      </c>
      <c r="H218" s="64">
        <v>0.14230000000000001</v>
      </c>
      <c r="I218" s="65">
        <f t="shared" si="11"/>
        <v>3.0075187334305469E-6</v>
      </c>
      <c r="J218" s="65">
        <f t="shared" si="13"/>
        <v>0.78606246027620519</v>
      </c>
      <c r="K218" s="58" t="str">
        <f t="shared" si="12"/>
        <v>B</v>
      </c>
    </row>
    <row r="219" spans="1:11" ht="15" customHeight="1">
      <c r="A219" s="56" t="s">
        <v>1490</v>
      </c>
      <c r="B219" s="63" t="s">
        <v>1491</v>
      </c>
      <c r="C219" s="58" t="s">
        <v>29</v>
      </c>
      <c r="D219" s="58" t="s">
        <v>1102</v>
      </c>
      <c r="E219" s="58" t="s">
        <v>37</v>
      </c>
      <c r="F219" s="58">
        <v>1.4532E-2</v>
      </c>
      <c r="G219" s="64">
        <v>9.4499999999999993</v>
      </c>
      <c r="H219" s="64">
        <v>0.13732739999999999</v>
      </c>
      <c r="I219" s="65">
        <f t="shared" si="11"/>
        <v>2.9024225447175686E-6</v>
      </c>
      <c r="J219" s="65">
        <f t="shared" si="13"/>
        <v>0.78606536269874994</v>
      </c>
      <c r="K219" s="58" t="str">
        <f t="shared" si="12"/>
        <v>B</v>
      </c>
    </row>
    <row r="220" spans="1:11" ht="20.100000000000001" customHeight="1">
      <c r="A220" s="56" t="s">
        <v>1492</v>
      </c>
      <c r="B220" s="63" t="s">
        <v>1493</v>
      </c>
      <c r="C220" s="58" t="s">
        <v>29</v>
      </c>
      <c r="D220" s="58" t="s">
        <v>1164</v>
      </c>
      <c r="E220" s="58" t="s">
        <v>37</v>
      </c>
      <c r="F220" s="58">
        <v>2.4000000000000003E-6</v>
      </c>
      <c r="G220" s="64">
        <v>48000</v>
      </c>
      <c r="H220" s="64">
        <v>0.11520000000000001</v>
      </c>
      <c r="I220" s="65">
        <f t="shared" si="11"/>
        <v>2.4347586654335841E-6</v>
      </c>
      <c r="J220" s="65">
        <f t="shared" si="13"/>
        <v>0.7860677974574154</v>
      </c>
      <c r="K220" s="58" t="str">
        <f t="shared" si="12"/>
        <v>B</v>
      </c>
    </row>
    <row r="221" spans="1:11" ht="20.100000000000001" customHeight="1">
      <c r="A221" s="56" t="s">
        <v>1494</v>
      </c>
      <c r="B221" s="63" t="s">
        <v>1495</v>
      </c>
      <c r="C221" s="58" t="s">
        <v>16</v>
      </c>
      <c r="D221" s="58" t="s">
        <v>1102</v>
      </c>
      <c r="E221" s="58" t="s">
        <v>214</v>
      </c>
      <c r="F221" s="58">
        <v>0.15332400000000002</v>
      </c>
      <c r="G221" s="64">
        <v>0.65</v>
      </c>
      <c r="H221" s="64">
        <v>9.9660600000000016E-2</v>
      </c>
      <c r="I221" s="65">
        <f t="shared" si="11"/>
        <v>2.1063325473290821E-6</v>
      </c>
      <c r="J221" s="65">
        <f t="shared" si="13"/>
        <v>0.78606990378996278</v>
      </c>
      <c r="K221" s="58" t="str">
        <f t="shared" si="12"/>
        <v>B</v>
      </c>
    </row>
    <row r="222" spans="1:11" ht="20.100000000000001" customHeight="1">
      <c r="A222" s="56" t="s">
        <v>1496</v>
      </c>
      <c r="B222" s="63" t="s">
        <v>1497</v>
      </c>
      <c r="C222" s="58" t="s">
        <v>29</v>
      </c>
      <c r="D222" s="58" t="s">
        <v>1164</v>
      </c>
      <c r="E222" s="58" t="s">
        <v>37</v>
      </c>
      <c r="F222" s="58">
        <v>7.2449999999999999E-5</v>
      </c>
      <c r="G222" s="64">
        <v>1181.21</v>
      </c>
      <c r="H222" s="64">
        <v>8.5578664499999998E-2</v>
      </c>
      <c r="I222" s="65">
        <f t="shared" si="11"/>
        <v>1.8087100257604895E-6</v>
      </c>
      <c r="J222" s="65">
        <f t="shared" si="13"/>
        <v>0.78607171249998853</v>
      </c>
      <c r="K222" s="58" t="str">
        <f t="shared" si="12"/>
        <v>B</v>
      </c>
    </row>
    <row r="223" spans="1:11" ht="20.100000000000001" customHeight="1">
      <c r="A223" s="56" t="s">
        <v>1498</v>
      </c>
      <c r="B223" s="63" t="s">
        <v>1499</v>
      </c>
      <c r="C223" s="58" t="s">
        <v>29</v>
      </c>
      <c r="D223" s="58" t="s">
        <v>1102</v>
      </c>
      <c r="E223" s="58" t="s">
        <v>37</v>
      </c>
      <c r="F223" s="58">
        <v>4.8440000000000011E-3</v>
      </c>
      <c r="G223" s="64">
        <v>15.8</v>
      </c>
      <c r="H223" s="64">
        <v>7.6535200000000012E-2</v>
      </c>
      <c r="I223" s="65">
        <f t="shared" si="11"/>
        <v>1.6175758803011498E-6</v>
      </c>
      <c r="J223" s="65">
        <f t="shared" si="13"/>
        <v>0.78607333007586888</v>
      </c>
      <c r="K223" s="58" t="str">
        <f t="shared" si="12"/>
        <v>B</v>
      </c>
    </row>
    <row r="224" spans="1:11" ht="15" customHeight="1">
      <c r="A224" s="56" t="s">
        <v>1500</v>
      </c>
      <c r="B224" s="63" t="s">
        <v>1501</v>
      </c>
      <c r="C224" s="58" t="s">
        <v>16</v>
      </c>
      <c r="D224" s="58" t="s">
        <v>1102</v>
      </c>
      <c r="E224" s="58" t="s">
        <v>1502</v>
      </c>
      <c r="F224" s="58">
        <v>5.3484999999999998E-2</v>
      </c>
      <c r="G224" s="64">
        <v>0.85</v>
      </c>
      <c r="H224" s="64">
        <v>4.5462250000000003E-2</v>
      </c>
      <c r="I224" s="65">
        <f t="shared" si="11"/>
        <v>9.6084728418062467E-7</v>
      </c>
      <c r="J224" s="65">
        <f t="shared" si="13"/>
        <v>0.78607429092315306</v>
      </c>
      <c r="K224" s="58" t="str">
        <f t="shared" si="12"/>
        <v>B</v>
      </c>
    </row>
    <row r="225" spans="1:14" ht="20.100000000000001" customHeight="1">
      <c r="A225" s="56" t="s">
        <v>1503</v>
      </c>
      <c r="B225" s="63" t="s">
        <v>1504</v>
      </c>
      <c r="C225" s="58" t="s">
        <v>16</v>
      </c>
      <c r="D225" s="58" t="s">
        <v>1164</v>
      </c>
      <c r="E225" s="58" t="s">
        <v>22</v>
      </c>
      <c r="F225" s="58">
        <v>9.0998816000000001E-6</v>
      </c>
      <c r="G225" s="64">
        <v>3377.04</v>
      </c>
      <c r="H225" s="64">
        <v>3.0730664158464E-2</v>
      </c>
      <c r="I225" s="65">
        <f t="shared" si="11"/>
        <v>6.4949436505511694E-7</v>
      </c>
      <c r="J225" s="65">
        <f t="shared" si="13"/>
        <v>0.78607494041751813</v>
      </c>
      <c r="K225" s="58" t="str">
        <f t="shared" si="12"/>
        <v>B</v>
      </c>
    </row>
    <row r="226" spans="1:14" ht="20.100000000000001" customHeight="1">
      <c r="A226" s="56" t="s">
        <v>1505</v>
      </c>
      <c r="B226" s="63" t="s">
        <v>1506</v>
      </c>
      <c r="C226" s="58" t="s">
        <v>172</v>
      </c>
      <c r="D226" s="58" t="s">
        <v>1102</v>
      </c>
      <c r="E226" s="58" t="s">
        <v>1171</v>
      </c>
      <c r="F226" s="58">
        <v>7.8119999999999991E-4</v>
      </c>
      <c r="G226" s="64">
        <v>26.84</v>
      </c>
      <c r="H226" s="64">
        <v>2.0967407999999996E-2</v>
      </c>
      <c r="I226" s="65">
        <f t="shared" si="11"/>
        <v>4.431473812472347E-7</v>
      </c>
      <c r="J226" s="65">
        <f t="shared" si="13"/>
        <v>0.78607538356489937</v>
      </c>
      <c r="K226" s="58" t="str">
        <f t="shared" si="12"/>
        <v>B</v>
      </c>
    </row>
    <row r="227" spans="1:14" ht="20.100000000000001" customHeight="1">
      <c r="A227" s="56" t="s">
        <v>1507</v>
      </c>
      <c r="B227" s="63" t="s">
        <v>1508</v>
      </c>
      <c r="C227" s="58" t="s">
        <v>172</v>
      </c>
      <c r="D227" s="58" t="s">
        <v>1164</v>
      </c>
      <c r="E227" s="58" t="s">
        <v>214</v>
      </c>
      <c r="F227" s="58">
        <v>1.035E-2</v>
      </c>
      <c r="G227" s="64">
        <v>0.73</v>
      </c>
      <c r="H227" s="64">
        <v>7.5554999999999997E-3</v>
      </c>
      <c r="I227" s="65">
        <f t="shared" si="11"/>
        <v>1.5968592965871044E-7</v>
      </c>
      <c r="J227" s="65">
        <f t="shared" si="13"/>
        <v>0.78607554325082907</v>
      </c>
      <c r="K227" s="58" t="str">
        <f t="shared" si="12"/>
        <v>B</v>
      </c>
    </row>
    <row r="228" spans="1:14" ht="20.100000000000001" customHeight="1">
      <c r="A228" s="56" t="s">
        <v>1509</v>
      </c>
      <c r="B228" s="63" t="s">
        <v>1510</v>
      </c>
      <c r="C228" s="58" t="s">
        <v>172</v>
      </c>
      <c r="D228" s="58" t="s">
        <v>1164</v>
      </c>
      <c r="E228" s="58" t="s">
        <v>214</v>
      </c>
      <c r="F228" s="58">
        <v>7.4970000000000019E-3</v>
      </c>
      <c r="G228" s="64">
        <v>0.84</v>
      </c>
      <c r="H228" s="64">
        <v>6.297480000000002E-3</v>
      </c>
      <c r="I228" s="65">
        <f t="shared" si="11"/>
        <v>1.330976041700928E-7</v>
      </c>
      <c r="J228" s="65">
        <f t="shared" si="13"/>
        <v>0.78607567634843323</v>
      </c>
      <c r="K228" s="58" t="str">
        <f t="shared" si="12"/>
        <v>B</v>
      </c>
    </row>
    <row r="229" spans="1:14" ht="20.100000000000001" customHeight="1">
      <c r="A229" s="56" t="s">
        <v>1511</v>
      </c>
      <c r="B229" s="63" t="s">
        <v>1512</v>
      </c>
      <c r="C229" s="58" t="s">
        <v>172</v>
      </c>
      <c r="D229" s="58" t="s">
        <v>1164</v>
      </c>
      <c r="E229" s="58" t="s">
        <v>214</v>
      </c>
      <c r="F229" s="58">
        <v>7.4970000000000019E-3</v>
      </c>
      <c r="G229" s="64">
        <v>0.61</v>
      </c>
      <c r="H229" s="64">
        <v>4.5731700000000014E-3</v>
      </c>
      <c r="I229" s="65">
        <f t="shared" si="11"/>
        <v>9.6654212552091193E-8</v>
      </c>
      <c r="J229" s="65">
        <f t="shared" si="13"/>
        <v>0.78607577300264575</v>
      </c>
      <c r="K229" s="58" t="str">
        <f t="shared" si="12"/>
        <v>B</v>
      </c>
    </row>
    <row r="230" spans="1:14" ht="20.100000000000001" customHeight="1">
      <c r="A230" s="56" t="s">
        <v>1513</v>
      </c>
      <c r="B230" s="63" t="s">
        <v>1514</v>
      </c>
      <c r="C230" s="58" t="s">
        <v>16</v>
      </c>
      <c r="D230" s="58" t="s">
        <v>1102</v>
      </c>
      <c r="E230" s="58" t="s">
        <v>214</v>
      </c>
      <c r="F230" s="58">
        <v>0.15332400000000002</v>
      </c>
      <c r="G230" s="64">
        <v>0.01</v>
      </c>
      <c r="H230" s="64">
        <v>1.5332400000000002E-3</v>
      </c>
      <c r="I230" s="65">
        <f t="shared" si="11"/>
        <v>3.2405116112755109E-8</v>
      </c>
      <c r="J230" s="65">
        <f t="shared" si="13"/>
        <v>0.7860758054077619</v>
      </c>
      <c r="K230" s="58" t="str">
        <f t="shared" si="12"/>
        <v>B</v>
      </c>
    </row>
    <row r="231" spans="1:14" ht="15" customHeight="1">
      <c r="A231" s="56" t="s">
        <v>1515</v>
      </c>
      <c r="B231" s="63" t="s">
        <v>1516</v>
      </c>
      <c r="C231" s="58" t="s">
        <v>29</v>
      </c>
      <c r="D231" s="58" t="s">
        <v>1102</v>
      </c>
      <c r="E231" s="58" t="s">
        <v>37</v>
      </c>
      <c r="F231" s="58">
        <v>0</v>
      </c>
      <c r="G231" s="64">
        <v>347.41</v>
      </c>
      <c r="H231" s="64">
        <v>0</v>
      </c>
      <c r="I231" s="65">
        <f t="shared" si="11"/>
        <v>0</v>
      </c>
      <c r="J231" s="65">
        <f t="shared" si="13"/>
        <v>0.7860758054077619</v>
      </c>
      <c r="K231" s="58" t="str">
        <f t="shared" si="12"/>
        <v>B</v>
      </c>
    </row>
    <row r="232" spans="1:14" ht="20.100000000000001" customHeight="1">
      <c r="A232" s="56" t="s">
        <v>1517</v>
      </c>
      <c r="B232" s="63" t="s">
        <v>1518</v>
      </c>
      <c r="C232" s="58" t="s">
        <v>29</v>
      </c>
      <c r="D232" s="58" t="s">
        <v>1164</v>
      </c>
      <c r="E232" s="58" t="s">
        <v>37</v>
      </c>
      <c r="F232" s="58">
        <v>0</v>
      </c>
      <c r="G232" s="64">
        <v>1257.99</v>
      </c>
      <c r="H232" s="64">
        <v>0</v>
      </c>
      <c r="I232" s="65">
        <f t="shared" si="11"/>
        <v>0</v>
      </c>
      <c r="J232" s="65">
        <f t="shared" si="13"/>
        <v>0.7860758054077619</v>
      </c>
      <c r="K232" s="58" t="str">
        <f t="shared" si="12"/>
        <v>B</v>
      </c>
    </row>
    <row r="233" spans="1:14" ht="20.100000000000001" customHeight="1">
      <c r="A233" s="56" t="s">
        <v>1519</v>
      </c>
      <c r="B233" s="63" t="s">
        <v>1520</v>
      </c>
      <c r="C233" s="58" t="s">
        <v>29</v>
      </c>
      <c r="D233" s="58" t="s">
        <v>1164</v>
      </c>
      <c r="E233" s="58" t="s">
        <v>37</v>
      </c>
      <c r="F233" s="58">
        <v>0</v>
      </c>
      <c r="G233" s="64">
        <v>809.33</v>
      </c>
      <c r="H233" s="64">
        <v>0</v>
      </c>
      <c r="I233" s="65">
        <f t="shared" si="11"/>
        <v>0</v>
      </c>
      <c r="J233" s="65">
        <f t="shared" si="13"/>
        <v>0.7860758054077619</v>
      </c>
      <c r="K233" s="58" t="str">
        <f t="shared" si="12"/>
        <v>B</v>
      </c>
    </row>
    <row r="234" spans="1:14" ht="15" customHeight="1">
      <c r="A234" s="56" t="s">
        <v>1521</v>
      </c>
      <c r="B234" s="63" t="s">
        <v>1522</v>
      </c>
      <c r="C234" s="58" t="s">
        <v>29</v>
      </c>
      <c r="D234" s="58" t="s">
        <v>1102</v>
      </c>
      <c r="E234" s="58" t="s">
        <v>37</v>
      </c>
      <c r="F234" s="58">
        <v>0</v>
      </c>
      <c r="G234" s="64">
        <v>659.09</v>
      </c>
      <c r="H234" s="64">
        <v>0</v>
      </c>
      <c r="I234" s="65">
        <f t="shared" si="11"/>
        <v>0</v>
      </c>
      <c r="J234" s="65">
        <f t="shared" si="13"/>
        <v>0.7860758054077619</v>
      </c>
      <c r="K234" s="58" t="str">
        <f t="shared" si="12"/>
        <v>B</v>
      </c>
    </row>
    <row r="235" spans="1:14" ht="20.100000000000001" customHeight="1">
      <c r="A235" s="7"/>
      <c r="B235" s="7"/>
      <c r="C235" s="131" t="s">
        <v>1111</v>
      </c>
      <c r="D235" s="132"/>
      <c r="E235" s="132"/>
      <c r="F235" s="132"/>
      <c r="G235" s="7"/>
      <c r="H235" s="7"/>
      <c r="I235" s="55"/>
      <c r="J235" s="7"/>
      <c r="K235" s="7"/>
    </row>
    <row r="236" spans="1:14" ht="18" customHeight="1">
      <c r="A236" s="7"/>
      <c r="B236" s="7"/>
      <c r="C236" s="7"/>
      <c r="D236" s="7"/>
      <c r="E236" s="7"/>
      <c r="F236" s="7"/>
      <c r="G236" s="61" t="s">
        <v>1752</v>
      </c>
      <c r="H236" s="62">
        <f>I236/I238</f>
        <v>0.78607580540776301</v>
      </c>
      <c r="I236" s="129">
        <f>SUM(H3:H234)</f>
        <v>37192.980999966181</v>
      </c>
      <c r="J236" s="130"/>
      <c r="K236" s="130"/>
      <c r="N236" s="54"/>
    </row>
    <row r="237" spans="1:14" ht="18" customHeight="1">
      <c r="A237" s="7"/>
      <c r="B237" s="7"/>
      <c r="C237" s="7"/>
      <c r="D237" s="7"/>
      <c r="E237" s="7"/>
      <c r="F237" s="7"/>
      <c r="G237" s="127" t="s">
        <v>1113</v>
      </c>
      <c r="H237" s="128"/>
      <c r="I237" s="129">
        <v>10121.77</v>
      </c>
      <c r="J237" s="130"/>
      <c r="K237" s="130"/>
    </row>
    <row r="238" spans="1:14" ht="18" customHeight="1">
      <c r="A238" s="7"/>
      <c r="B238" s="7"/>
      <c r="C238" s="7"/>
      <c r="D238" s="7"/>
      <c r="E238" s="7"/>
      <c r="F238" s="7"/>
      <c r="G238" s="127" t="s">
        <v>1114</v>
      </c>
      <c r="H238" s="128"/>
      <c r="I238" s="129">
        <f>SUM(I236:K237)</f>
        <v>47314.750999966185</v>
      </c>
      <c r="J238" s="130"/>
      <c r="K238" s="130"/>
      <c r="N238" s="54"/>
    </row>
  </sheetData>
  <sortState ref="A4:H235">
    <sortCondition descending="1" ref="H4:H235"/>
  </sortState>
  <mergeCells count="7">
    <mergeCell ref="G237:H237"/>
    <mergeCell ref="I237:K237"/>
    <mergeCell ref="G238:H238"/>
    <mergeCell ref="I238:K238"/>
    <mergeCell ref="A1:K1"/>
    <mergeCell ref="C235:F235"/>
    <mergeCell ref="I236:K236"/>
  </mergeCells>
  <conditionalFormatting sqref="K3:K234">
    <cfRule type="cellIs" dxfId="1" priority="1" operator="equal">
      <formula>"B"</formula>
    </cfRule>
    <cfRule type="cellIs" dxfId="0" priority="2" operator="equal">
      <formula>"A"</formula>
    </cfRule>
  </conditionalFormatting>
  <pageMargins left="0.27777777777777779" right="0.27777777777777779" top="0.27777777777777779" bottom="0.27777777777777779" header="0" footer="0"/>
  <pageSetup scale="85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12</vt:i4>
      </vt:variant>
      <vt:variant>
        <vt:lpstr>Intervalos nomeados</vt:lpstr>
      </vt:variant>
      <vt:variant>
        <vt:i4>11</vt:i4>
      </vt:variant>
    </vt:vector>
  </HeadingPairs>
  <TitlesOfParts>
    <vt:vector size="23" baseType="lpstr">
      <vt:lpstr>ORCAMENTO</vt:lpstr>
      <vt:lpstr>CUSTO DIRETO</vt:lpstr>
      <vt:lpstr>RESUMO</vt:lpstr>
      <vt:lpstr>COMPOSICOES</vt:lpstr>
      <vt:lpstr>COMPOSICOES PROPRIAS</vt:lpstr>
      <vt:lpstr>COMPOSICOES AUXILIARES</vt:lpstr>
      <vt:lpstr>COTAÇÕES</vt:lpstr>
      <vt:lpstr>CURVA ABC SERVICOS</vt:lpstr>
      <vt:lpstr>CURVA ABC INSUMOS</vt:lpstr>
      <vt:lpstr>CRONOGRAMA</vt:lpstr>
      <vt:lpstr>CRONOGRAMA INSUMOS</vt:lpstr>
      <vt:lpstr>ENCARGOS SOCIAIS</vt:lpstr>
      <vt:lpstr>JR_PAGE_ANCHOR_0_1</vt:lpstr>
      <vt:lpstr>JR_PAGE_ANCHOR_1_1</vt:lpstr>
      <vt:lpstr>JR_PAGE_ANCHOR_10_1</vt:lpstr>
      <vt:lpstr>JR_PAGE_ANCHOR_2_1</vt:lpstr>
      <vt:lpstr>JR_PAGE_ANCHOR_3_1</vt:lpstr>
      <vt:lpstr>JR_PAGE_ANCHOR_4_1</vt:lpstr>
      <vt:lpstr>JR_PAGE_ANCHOR_5_1</vt:lpstr>
      <vt:lpstr>JR_PAGE_ANCHOR_6_1</vt:lpstr>
      <vt:lpstr>JR_PAGE_ANCHOR_7_1</vt:lpstr>
      <vt:lpstr>CRONOGRAMA!JR_PAGE_ANCHOR_8_1</vt:lpstr>
      <vt:lpstr>JR_PAGE_ANCHOR_9_1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modified xsi:type="dcterms:W3CDTF">2019-09-13T14:06:45Z</dcterms:modified>
</cp:coreProperties>
</file>