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Servidor\Meu Drive\Documentos\2023\P. E. 31 2023 - Trabalhador Agropecuário\PÓS JURIDICO\"/>
    </mc:Choice>
  </mc:AlternateContent>
  <xr:revisionPtr revIDLastSave="0" documentId="13_ncr:1_{2D4615B1-E7ED-485E-8B16-FAE2B6362C55}" xr6:coauthVersionLast="47" xr6:coauthVersionMax="47" xr10:uidLastSave="{00000000-0000-0000-0000-000000000000}"/>
  <bookViews>
    <workbookView xWindow="28680" yWindow="-120" windowWidth="29040" windowHeight="15840" xr2:uid="{00000000-000D-0000-FFFF-FFFF00000000}"/>
  </bookViews>
  <sheets>
    <sheet name="MODELO"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7" roundtripDataChecksum="etjPpkEYpwIntZaFsi6KByGshZH8bTv1LWoHCDwVfag="/>
    </ext>
  </extLst>
</workbook>
</file>

<file path=xl/calcChain.xml><?xml version="1.0" encoding="utf-8"?>
<calcChain xmlns="http://schemas.openxmlformats.org/spreadsheetml/2006/main">
  <c r="I153" i="1" l="1"/>
  <c r="J65" i="1"/>
  <c r="J61" i="1"/>
  <c r="I55" i="1"/>
  <c r="J114" i="1" s="1"/>
  <c r="J115" i="1" s="1"/>
  <c r="J122" i="1" s="1"/>
  <c r="J23" i="1"/>
  <c r="J73" i="1" l="1"/>
  <c r="J81" i="1" s="1"/>
  <c r="J25" i="1"/>
  <c r="J30" i="1" s="1"/>
  <c r="J99" i="1" l="1"/>
  <c r="J52" i="1"/>
  <c r="J51" i="1"/>
  <c r="J49" i="1"/>
  <c r="J48" i="1"/>
  <c r="J89" i="1"/>
  <c r="J90" i="1" s="1"/>
  <c r="J38" i="1"/>
  <c r="J50" i="1"/>
  <c r="J91" i="1"/>
  <c r="J47" i="1"/>
  <c r="J54" i="1"/>
  <c r="J53" i="1"/>
  <c r="J88" i="1"/>
  <c r="J37" i="1"/>
  <c r="J39" i="1" s="1"/>
  <c r="J162" i="1"/>
  <c r="J103" i="1"/>
  <c r="J131" i="1"/>
  <c r="J166" i="1" s="1"/>
  <c r="J40" i="1" l="1"/>
  <c r="J41" i="1" s="1"/>
  <c r="J79" i="1" s="1"/>
  <c r="J86" i="1"/>
  <c r="J55" i="1"/>
  <c r="J80" i="1" s="1"/>
  <c r="J96" i="1"/>
  <c r="J82" i="1" l="1"/>
  <c r="J163" i="1" s="1"/>
  <c r="J102" i="1"/>
  <c r="J101" i="1"/>
  <c r="J100" i="1"/>
  <c r="J105" i="1" s="1"/>
  <c r="J87" i="1"/>
  <c r="J92" i="1" s="1"/>
  <c r="J164" i="1" l="1"/>
  <c r="J106" i="1"/>
  <c r="J107" i="1" s="1"/>
  <c r="J121" i="1" s="1"/>
  <c r="J123" i="1" s="1"/>
  <c r="J165" i="1" l="1"/>
  <c r="J167" i="1" s="1"/>
  <c r="J137" i="1"/>
  <c r="J138" i="1" s="1"/>
  <c r="J139" i="1" l="1"/>
  <c r="J140" i="1" s="1"/>
  <c r="J141" i="1" l="1"/>
  <c r="J150" i="1" l="1"/>
  <c r="J145" i="1"/>
  <c r="J144" i="1"/>
  <c r="J153" i="1" l="1"/>
  <c r="J151" i="1"/>
  <c r="J168" i="1" s="1"/>
  <c r="J169" i="1" s="1"/>
  <c r="C173" i="1" s="1"/>
  <c r="I179" i="1" l="1"/>
  <c r="G173" i="1"/>
  <c r="I173" i="1" s="1"/>
  <c r="I180" i="1" l="1"/>
  <c r="I181" i="1" s="1"/>
  <c r="I182" i="1" s="1"/>
  <c r="I174" i="1"/>
</calcChain>
</file>

<file path=xl/sharedStrings.xml><?xml version="1.0" encoding="utf-8"?>
<sst xmlns="http://schemas.openxmlformats.org/spreadsheetml/2006/main" count="274" uniqueCount="175">
  <si>
    <t xml:space="preserve">Trabalhador Agropecuário - Regime de Tributação: Lucro (Preencher conforme empresa= Real ou Presumido) </t>
  </si>
  <si>
    <t xml:space="preserve">Pregão nº 31/2023 – CONTA VINCULADA
MODELO DE PLANILHA DE CUSTOS E FORMAÇÃO DE PREÇOS   </t>
  </si>
  <si>
    <t>Nº do processo:</t>
  </si>
  <si>
    <t>23740.000257/2023-06</t>
  </si>
  <si>
    <t>Licitação nº:</t>
  </si>
  <si>
    <t>31/2023</t>
  </si>
  <si>
    <t>DISCRIMINAÇÃO DOS SERVIÇOS (DADOS REFERENTES À CONTRATAÇÃO)</t>
  </si>
  <si>
    <t>A</t>
  </si>
  <si>
    <t>Data de apresentação da proposta (dia/mês/ano)</t>
  </si>
  <si>
    <t>B</t>
  </si>
  <si>
    <t>Município/UF</t>
  </si>
  <si>
    <t>C</t>
  </si>
  <si>
    <t>Ano do Acordo, Convenção ou Dissídio Coletivo</t>
  </si>
  <si>
    <t>D</t>
  </si>
  <si>
    <t>Número de meses de execução contratual</t>
  </si>
  <si>
    <t>IDENTIFICAÇÃO DO SERVIÇO</t>
  </si>
  <si>
    <r>
      <rPr>
        <b/>
        <sz val="15"/>
        <color theme="1"/>
        <rFont val="Arial"/>
      </rPr>
      <t xml:space="preserve">1. MÓDULOS 
</t>
    </r>
    <r>
      <rPr>
        <b/>
        <sz val="12"/>
        <color theme="1"/>
        <rFont val="Arial"/>
      </rPr>
      <t xml:space="preserve">Mão de obra
</t>
    </r>
    <r>
      <rPr>
        <b/>
        <sz val="11"/>
        <color theme="1"/>
        <rFont val="Arial"/>
      </rPr>
      <t>Mão de obra vinculada à execução contratual</t>
    </r>
  </si>
  <si>
    <t>Dados para composição dos custos referente à mão de obra</t>
  </si>
  <si>
    <t>Tipo de Serviço (mesmo serviço com características distintas)</t>
  </si>
  <si>
    <t>Trabalhador Agropecuário</t>
  </si>
  <si>
    <t>Classificação Brasileira de Ocupações (CBO)</t>
  </si>
  <si>
    <t>6210-05</t>
  </si>
  <si>
    <t>Salário Normativo da Categoria Profissional - para a jornada de 44 h/sem</t>
  </si>
  <si>
    <t>Categoria Profissional (vinculada à execução contratual)</t>
  </si>
  <si>
    <t>Módulo 1: Composição da Remuneração</t>
  </si>
  <si>
    <t xml:space="preserve">Composição da Remuneração </t>
  </si>
  <si>
    <t>Percentual
(R$)</t>
  </si>
  <si>
    <t xml:space="preserve">Valor
(R$) </t>
  </si>
  <si>
    <r>
      <rPr>
        <b/>
        <sz val="10"/>
        <color theme="1"/>
        <rFont val="Arial"/>
      </rPr>
      <t xml:space="preserve">Salário-Base </t>
    </r>
  </si>
  <si>
    <t>Adicional de Periculosidade</t>
  </si>
  <si>
    <r>
      <rPr>
        <b/>
        <sz val="10"/>
        <color theme="1"/>
        <rFont val="Arial"/>
      </rPr>
      <t xml:space="preserve">Adicional Noturno  </t>
    </r>
    <r>
      <rPr>
        <b/>
        <sz val="10"/>
        <color rgb="FF0000FF"/>
        <rFont val="Arial"/>
      </rPr>
      <t xml:space="preserve"> </t>
    </r>
  </si>
  <si>
    <t>E</t>
  </si>
  <si>
    <r>
      <rPr>
        <b/>
        <sz val="10"/>
        <color theme="1"/>
        <rFont val="Arial"/>
      </rPr>
      <t xml:space="preserve">Adicional de Hora Noturna Reduzida </t>
    </r>
    <r>
      <rPr>
        <b/>
        <sz val="10"/>
        <color rgb="FF3366FF"/>
        <rFont val="Arial"/>
      </rPr>
      <t xml:space="preserve"> </t>
    </r>
  </si>
  <si>
    <t>F</t>
  </si>
  <si>
    <t xml:space="preserve">Adicional de Hora Extra no Feriado Trabalhado </t>
  </si>
  <si>
    <t>G</t>
  </si>
  <si>
    <t>Horas de Operação de Máquinas Automotrizes (horas) - (Cláusula Quarta CCT STR e SRVP)</t>
  </si>
  <si>
    <t xml:space="preserve">Total </t>
  </si>
  <si>
    <t>Nota1:  O Módulo 1 refere-se ao valor mensal devido ao empegado pela prestação do serviço no período de 12 meses.
Nota 2:  Para o empregado que labora jornada de 12x36, em caso de não concessão ou concessão parcial do intervalo intrajornada (§ 4º do art. 71 da CLT), o valor a ser pago será inserido na remuneração utilizando a alínea “G”</t>
  </si>
  <si>
    <t>Módulo 2 – Encargos e Benefícios Anuais, Mensais e Diários</t>
  </si>
  <si>
    <r>
      <rPr>
        <b/>
        <sz val="11"/>
        <color theme="1"/>
        <rFont val="Arial"/>
      </rPr>
      <t>Submódulo 2.1 – 13º (décimo terceiro) Salário</t>
    </r>
    <r>
      <rPr>
        <b/>
        <sz val="11"/>
        <color theme="1"/>
        <rFont val="Arial"/>
      </rPr>
      <t xml:space="preserve"> e Adicional de Férias</t>
    </r>
  </si>
  <si>
    <t>2.1</t>
  </si>
  <si>
    <r>
      <rPr>
        <b/>
        <sz val="11"/>
        <color theme="1"/>
        <rFont val="Arial"/>
      </rPr>
      <t>13º (décimo terceiro) Salário</t>
    </r>
    <r>
      <rPr>
        <b/>
        <sz val="11"/>
        <color theme="1"/>
        <rFont val="Arial"/>
      </rPr>
      <t xml:space="preserve"> e Adicional de Férias</t>
    </r>
  </si>
  <si>
    <t>Valor (R$)</t>
  </si>
  <si>
    <r>
      <rPr>
        <b/>
        <sz val="10"/>
        <color theme="1"/>
        <rFont val="Arial"/>
      </rPr>
      <t>13º (décimo terceiro) Salário</t>
    </r>
    <r>
      <rPr>
        <b/>
        <sz val="11"/>
        <color rgb="FF000000"/>
        <rFont val="Arial"/>
      </rPr>
      <t xml:space="preserve"> </t>
    </r>
    <r>
      <rPr>
        <b/>
        <sz val="8"/>
        <color rgb="FFFF0000"/>
        <rFont val="Arial"/>
      </rPr>
      <t>Obrigatória a cotação de 8,33% sobre o valor do Módulo 1 – Composição da Remuneração, conforme Anexo XII da IN 5/17</t>
    </r>
  </si>
  <si>
    <r>
      <rPr>
        <b/>
        <sz val="10"/>
        <color rgb="FF000000"/>
        <rFont val="Arial"/>
      </rPr>
      <t xml:space="preserve"> Férias e Adicional de Férias</t>
    </r>
    <r>
      <rPr>
        <b/>
        <sz val="10"/>
        <color rgb="FF808000"/>
        <rFont val="Arial"/>
      </rPr>
      <t xml:space="preserve"> </t>
    </r>
    <r>
      <rPr>
        <b/>
        <sz val="8"/>
        <color rgb="FFFF0000"/>
        <rFont val="Arial"/>
      </rPr>
      <t>Obrigatória a cotação de 3,025% sobre o valor do Módulo 1 – Composição da Remuneração, conforme Anexo XII da IN 5/17 (Férias + Adicional = 9,075% + 3,025% = 12,10%)</t>
    </r>
  </si>
  <si>
    <t>Total</t>
  </si>
  <si>
    <r>
      <rPr>
        <b/>
        <sz val="10"/>
        <color theme="1"/>
        <rFont val="Arial"/>
      </rPr>
      <t xml:space="preserve">Incidência dos encargos do Submódulo 2.2 </t>
    </r>
    <r>
      <rPr>
        <b/>
        <sz val="10"/>
        <color rgb="FFFF0000"/>
        <rFont val="Arial"/>
      </rPr>
      <t>(36,80%)</t>
    </r>
    <r>
      <rPr>
        <b/>
        <sz val="10"/>
        <color theme="1"/>
        <rFont val="Arial"/>
      </rPr>
      <t>, sobre o total do Submódulo 2.1</t>
    </r>
  </si>
  <si>
    <t>Nota 1:  Como a planilha de custos e formação de preços é calculada mensalmente, provisiona-se proporcionalmente 1/12 (um doze avos) dos valores referentes à gratificação natalina e adicional de férias.
Nota 2:  O adicional de férias contido no Submódulo 2.1 corresponde a 1/3 (um terço) da remuneração que por sua vez é dividido por 12 (doze) conforme Nota 1 acima.</t>
  </si>
  <si>
    <t>Submódulo 2.2 - Encargos Previdenciários (GPS), Fundo de Garantia por Tempo de Serviço (FGTS) e outras contribuições</t>
  </si>
  <si>
    <t>2.2</t>
  </si>
  <si>
    <t>GPS, FGTS e outras contribuições</t>
  </si>
  <si>
    <t>Percentual (%)</t>
  </si>
  <si>
    <t>Valor
 (R$)</t>
  </si>
  <si>
    <t>INSS</t>
  </si>
  <si>
    <t>Salário Educação</t>
  </si>
  <si>
    <t>SAT (Seguro Acidente de Trabalho)</t>
  </si>
  <si>
    <t>SESC ou SESI</t>
  </si>
  <si>
    <t>SENAC ou SENAI</t>
  </si>
  <si>
    <t>SEBRAE</t>
  </si>
  <si>
    <t>INCRA</t>
  </si>
  <si>
    <t>H</t>
  </si>
  <si>
    <t>FGTS</t>
  </si>
  <si>
    <t>Nota 1: Os percentuais dos encargos previdenciários, do FGTS e demais contribuições são aqueles estabelecidos pela legislação vigente.
Nota 2: O SAT a depender do grau de risco do serviço irá variar entre 1%, para risco leve, de 2% para risco médio, e de 3% para risco grave.
Nota 3: Esses percentuais incidem sobre o Módulo 1, o Submódulo 2.1, o Módulo 3, o Módulo 4 e o Módulo 6</t>
  </si>
  <si>
    <t>Submódulo 2.3 – Benefícios Mensais e Diários</t>
  </si>
  <si>
    <t>2.3</t>
  </si>
  <si>
    <t>Benefícios Mensais e Diários</t>
  </si>
  <si>
    <r>
      <rPr>
        <b/>
        <sz val="10"/>
        <color theme="1"/>
        <rFont val="Arial"/>
      </rPr>
      <t>Transporte -</t>
    </r>
    <r>
      <rPr>
        <b/>
        <sz val="10"/>
        <color rgb="FFFF0000"/>
        <rFont val="Arial"/>
      </rPr>
      <t xml:space="preserve"> Cálculo do valor: [(4xVTx22) – (6%xSB)]</t>
    </r>
  </si>
  <si>
    <t xml:space="preserve">      A.1) Valor da passagem do transporte coletivo no município de prestação dos serviços: </t>
  </si>
  <si>
    <t>-</t>
  </si>
  <si>
    <t xml:space="preserve">      A.2) Quantidade de passagens por dia por empregado:</t>
  </si>
  <si>
    <t xml:space="preserve">      A.3) Quantidade de dias do mês de recebimento de passagens</t>
  </si>
  <si>
    <r>
      <rPr>
        <sz val="10"/>
        <color theme="1"/>
        <rFont val="Arial"/>
      </rPr>
      <t xml:space="preserve">Auxílio-Refeição/Alimentação </t>
    </r>
    <r>
      <rPr>
        <sz val="10"/>
        <color rgb="FFFF0000"/>
        <rFont val="Arial"/>
      </rPr>
      <t>Cálculo do valor = [(22xVA)x(1-</t>
    </r>
    <r>
      <rPr>
        <sz val="10"/>
        <color rgb="FF0000FF"/>
        <rFont val="Arial"/>
      </rPr>
      <t>0,</t>
    </r>
    <r>
      <rPr>
        <sz val="10"/>
        <color rgb="FF0000FF"/>
        <rFont val="Arial"/>
      </rPr>
      <t>19</t>
    </r>
    <r>
      <rPr>
        <sz val="10"/>
        <color rgb="FFFF0000"/>
        <rFont val="Arial"/>
      </rPr>
      <t>)]</t>
    </r>
  </si>
  <si>
    <t xml:space="preserve">      B.1) Valor do auxílio-alimentação (clausula 18 da CCT 2023): </t>
  </si>
  <si>
    <t xml:space="preserve">      B.2) Quantidade de dias do mês de recebimento de auxílio-alimentação</t>
  </si>
  <si>
    <r>
      <rPr>
        <b/>
        <sz val="10"/>
        <color rgb="FFFF0000"/>
        <rFont val="Arial"/>
      </rPr>
      <t xml:space="preserve">     B.3) Participação do empregado em percentual sobre o auxílio-alimentação </t>
    </r>
    <r>
      <rPr>
        <b/>
        <sz val="8"/>
        <color rgb="FFFF0000"/>
        <rFont val="Arial"/>
      </rPr>
      <t>*Cláusula 18º CCT - desconto de até 19% sobre o valor proporcionado</t>
    </r>
  </si>
  <si>
    <t>Assistência Médica e Familiar</t>
  </si>
  <si>
    <t>Plano de Benefício Social Familiar (Cláusula 29 da CCT Sindasseio)</t>
  </si>
  <si>
    <t xml:space="preserve">Cláusula 22º da CCT 2023
...
7) Os editais de licitações para a contratação de serviços/empresas do segmento deverão prever, nas respectivas planilhas de custos, a provisão financeira para cumprimento do “plano de benefício social familiar”, de modo a preservar o patrimônio jurídico dos trabalhadores, em consonância com o artigo 444 da clt.
...
10) O “plano de benefício social familiar” proporcionará obrigatoriamente os auxílios e benefícios adiante definidos:
10.1.  benefício falecimento
10.1.1. do empregado(a)
10.1.2. do companheiro(a)
10.1.3. dos filhos
10.2.   benefício incapacitação permanente do empregado(a)
10.3.    benefício nascimento de filho do empregado(a)
10.4.    benefício auxílio educacional
10.5.   benefício auxílio babá/cuidadora
10.6. demais benefícios
- benefício recolocação, benefício mural de empregos, benefício qualificação, benefício conecta empresa, benefício conecta entidades, benefício gestão e cobrança
</t>
  </si>
  <si>
    <t xml:space="preserve">Outros (especificar)                                            </t>
  </si>
  <si>
    <t>Nota 1: o valor informado deverá ser o custo real do insumo (descontado o valor eventualmente pago pelo empregado).
Nota 2: Observar a previsão dos benefícios contidos em Acordos, Convenções e Dissídios Coletivos de Trabalho e atentar-se ao disposto no artigo 6º desta Instrução Normativa.</t>
  </si>
  <si>
    <t>Quadro-Resumo do Módulo 2 – Encargos e Benefícios Anuais, Mensais e Diários</t>
  </si>
  <si>
    <t>Encargos e Benefícios Anuais, Mensais e Diários</t>
  </si>
  <si>
    <r>
      <rPr>
        <b/>
        <sz val="10"/>
        <color theme="1"/>
        <rFont val="Arial"/>
      </rPr>
      <t xml:space="preserve">13º (décimo terceiro) Salário, </t>
    </r>
    <r>
      <rPr>
        <b/>
        <sz val="10"/>
        <color theme="1"/>
        <rFont val="Arial"/>
      </rPr>
      <t>Férias</t>
    </r>
    <r>
      <rPr>
        <b/>
        <sz val="10"/>
        <color rgb="FF008080"/>
        <rFont val="Arial"/>
      </rPr>
      <t xml:space="preserve"> </t>
    </r>
    <r>
      <rPr>
        <b/>
        <sz val="10"/>
        <color theme="1"/>
        <rFont val="Arial"/>
      </rPr>
      <t>e Adicional de Férias</t>
    </r>
  </si>
  <si>
    <t>Módulo 3 - Provisão para Rescisão</t>
  </si>
  <si>
    <t>Provisão para Rescisão</t>
  </si>
  <si>
    <t>Valor  (R$)</t>
  </si>
  <si>
    <r>
      <rPr>
        <b/>
        <sz val="10"/>
        <color theme="1"/>
        <rFont val="Arial"/>
      </rPr>
      <t xml:space="preserve">Aviso Prévio Indenizado     </t>
    </r>
    <r>
      <rPr>
        <b/>
        <sz val="8"/>
        <color rgb="FFFF0000"/>
        <rFont val="Arial"/>
      </rPr>
      <t>Aviso-prévio indenizado     Cálculo do valor = {Rem/12 + 13º/12=(Rem/12)/12 + Férias/12=(Rem/12)/12 + (1/3xFérias)/12=1/3x[(Rem/12)/12]} x (30/30=1) x 5% de rotatividade anual - Os reflexos de 13º, F e 1/3F são referentes a 1 mês de APInd - Na prorrogação, poderão ser considerados 3 dias conforme Lei nº 12.506/2011, dependendo da análise do nº de ocorrências deste evento no período</t>
    </r>
  </si>
  <si>
    <t>Incidência do FGTS sobre o Aviso Prévio Indenizado</t>
  </si>
  <si>
    <r>
      <rPr>
        <b/>
        <sz val="10"/>
        <color theme="1"/>
        <rFont val="Arial"/>
      </rPr>
      <t xml:space="preserve">Multa do FGTS e contribuição social sobre o Aviso Prévio Indenizado </t>
    </r>
    <r>
      <rPr>
        <b/>
        <sz val="8"/>
        <color rgb="FFFF0000"/>
        <rFont val="Arial"/>
      </rPr>
      <t xml:space="preserve">Obrigatória a cotação de 0,24% sobre o valor do Módulo 1 – Composição da Remuneração, conforme Anexo XII da IN Seges nº 5/2017 (0,24% + 4,76% = 5,0%) - </t>
    </r>
    <r>
      <rPr>
        <b/>
        <sz val="8"/>
        <color rgb="FF0000FF"/>
        <rFont val="Arial"/>
      </rPr>
      <t>Como a Lei nº  13.932/2019 extingue, a partir de 01/01/2020, , no art. 12, a Contribuição Social de 10% sobre o FGTS devida pelos empregadores em caso de despedida sem justa causa, foi utilizada uma regra de três para excluir esse valor da planilha, ficando assim (0,19% + 3,81% = 4%) - Alterando a Letra C e F do Módulo 3 da planilha de custos</t>
    </r>
  </si>
  <si>
    <r>
      <rPr>
        <b/>
        <sz val="10"/>
        <color theme="1"/>
        <rFont val="Arial"/>
      </rPr>
      <t xml:space="preserve">Aviso Prévio Trabalhado     (negociar extinção/redução na 1ª prorrogação. Em caso de prorrogação de contrato, o percentual máximo dessa parcela será de 0,194% a cada ano de prorrogação)
</t>
    </r>
    <r>
      <rPr>
        <b/>
        <sz val="10"/>
        <color rgb="FFFF0000"/>
        <rFont val="Arial"/>
      </rPr>
      <t>Cálculo do valor= [(Rem/30)x7]/12 meses do contratox90% dos empregados - ao final do contrato</t>
    </r>
  </si>
  <si>
    <t xml:space="preserve">Incidência dos encargos do Submódulo 2.2 sobre o Aviso Prévio Trabalhado         </t>
  </si>
  <si>
    <r>
      <rPr>
        <b/>
        <sz val="10"/>
        <color theme="1"/>
        <rFont val="Arial"/>
      </rPr>
      <t xml:space="preserve">Multa do FGTS e contribuição social sobre o Aviso Prévio Trabalhado </t>
    </r>
    <r>
      <rPr>
        <b/>
        <sz val="8"/>
        <color rgb="FFFF0000"/>
        <rFont val="Arial"/>
      </rPr>
      <t xml:space="preserve">Obrigatória a cotação de 4,76% sobre o valor do Módulo 1 – Composição da Remuneração, conforme Anexo XII da IN Seges nº 5/2017 (4,76%+0,24% = 5,0%) </t>
    </r>
    <r>
      <rPr>
        <b/>
        <sz val="8"/>
        <color rgb="FF0000FF"/>
        <rFont val="Arial"/>
      </rPr>
      <t>- Como a Lei nº  13.932/2019 extingue, a partir de 01/01/2020, , no art. 12, a Contribuição Social de 10% sobre o FGTS devida pelos empregadores em caso de despedida sem justa causa, foi utilizada uma regra de três para excluir esse valor da planilha, ficando assim (0,19% + 3,81% = 4%) - Alterando a Letra C e F do Módulo 3 da planilha de custos</t>
    </r>
  </si>
  <si>
    <t>Módulo 4 - Custo de Reposição do Profissional Ausente</t>
  </si>
  <si>
    <t>Nota 1: Os itens que contemplam o módulo 4 se referem ao custo dos dias trabalhados pelo repositor/substituto que por ventura venha cobrir o empregado nos casos de Ausências Legais (Submódulo 4.1) e/ou na Intrajornada (Submódulo 4.2) a depender da prestação do serviço.
Nota 2: Haverá a incidência do Submódulo 2.2 sobre esse módulo.</t>
  </si>
  <si>
    <r>
      <rPr>
        <b/>
        <sz val="11"/>
        <color rgb="FF0000FF"/>
        <rFont val="Arial"/>
      </rPr>
      <t xml:space="preserve">Base de cálculo para o Custo de Reposição do Profissional Ausente (substituto): BCCPA = Rem + 13º + Férias + 1/3Férias </t>
    </r>
    <r>
      <rPr>
        <b/>
        <sz val="11"/>
        <color rgb="FFFF0000"/>
        <rFont val="Arial"/>
      </rPr>
      <t xml:space="preserve">(exceto a linha “A” que tem % fixo pela conta vinculada e o Afastamento Maternidade) - </t>
    </r>
    <r>
      <rPr>
        <sz val="10"/>
        <color rgb="FF000000"/>
        <rFont val="Arial"/>
      </rPr>
      <t>Conforme item 89 do Relatório do Acórdão TCU n 1.753/2008 do Plenário</t>
    </r>
  </si>
  <si>
    <t>4.1</t>
  </si>
  <si>
    <t>Ausências Legais</t>
  </si>
  <si>
    <r>
      <rPr>
        <b/>
        <sz val="10"/>
        <color theme="1"/>
        <rFont val="Arial"/>
      </rPr>
      <t>Férias</t>
    </r>
    <r>
      <rPr>
        <b/>
        <sz val="10"/>
        <color rgb="FF808000"/>
        <rFont val="Arial"/>
      </rPr>
      <t xml:space="preserve"> </t>
    </r>
    <r>
      <rPr>
        <b/>
        <sz val="8"/>
        <color rgb="FFFF0000"/>
        <rFont val="Arial"/>
      </rPr>
      <t>Obrigatória a cotação de 9,075% sobre o valor do Módulo 1 – Composição da Remuneração, conforme Anexo XII da IN 5/17 (Férias + Adicional = 9,075% + 3,025% = 12,10%)</t>
    </r>
  </si>
  <si>
    <r>
      <rPr>
        <b/>
        <sz val="10"/>
        <color theme="1"/>
        <rFont val="Arial"/>
      </rPr>
      <t xml:space="preserve">Ausências Legais                                               </t>
    </r>
    <r>
      <rPr>
        <b/>
        <sz val="10"/>
        <color rgb="FFFF0000"/>
        <rFont val="Arial"/>
      </rPr>
      <t>Cálculo do valor = [(</t>
    </r>
    <r>
      <rPr>
        <b/>
        <sz val="10"/>
        <color rgb="FF0000FF"/>
        <rFont val="Arial"/>
      </rPr>
      <t>BCCPA</t>
    </r>
    <r>
      <rPr>
        <b/>
        <sz val="10"/>
        <color rgb="FFFF0000"/>
        <rFont val="Arial"/>
      </rPr>
      <t>/30)x2,96dias]/12</t>
    </r>
  </si>
  <si>
    <r>
      <rPr>
        <b/>
        <sz val="10"/>
        <color theme="1"/>
        <rFont val="Arial"/>
      </rPr>
      <t xml:space="preserve">Licença-Paternidade                                   </t>
    </r>
    <r>
      <rPr>
        <b/>
        <sz val="10"/>
        <color rgb="FFFF0000"/>
        <rFont val="Arial"/>
      </rPr>
      <t>Cálculo do valor = {[(</t>
    </r>
    <r>
      <rPr>
        <b/>
        <sz val="10"/>
        <color rgb="FF0000FF"/>
        <rFont val="Arial"/>
      </rPr>
      <t>BCCPA</t>
    </r>
    <r>
      <rPr>
        <b/>
        <sz val="10"/>
        <color rgb="FFFF0000"/>
        <rFont val="Arial"/>
      </rPr>
      <t>/30)x5dias]/12}x1,5%</t>
    </r>
  </si>
  <si>
    <r>
      <rPr>
        <b/>
        <sz val="10"/>
        <color theme="1"/>
        <rFont val="Arial"/>
      </rPr>
      <t xml:space="preserve">Ausência por acidente de trabalho           </t>
    </r>
    <r>
      <rPr>
        <b/>
        <sz val="10"/>
        <color rgb="FFFF0000"/>
        <rFont val="Arial"/>
      </rPr>
      <t>Cálculo do valor  = {[(</t>
    </r>
    <r>
      <rPr>
        <b/>
        <sz val="10"/>
        <color rgb="FF0000FF"/>
        <rFont val="Arial"/>
      </rPr>
      <t>BCCPA</t>
    </r>
    <r>
      <rPr>
        <b/>
        <sz val="10"/>
        <color rgb="FFFF0000"/>
        <rFont val="Arial"/>
      </rPr>
      <t>/30)x15dias]/12}x0,78%</t>
    </r>
  </si>
  <si>
    <r>
      <rPr>
        <b/>
        <sz val="10"/>
        <color theme="1"/>
        <rFont val="Arial"/>
      </rPr>
      <t xml:space="preserve">Afastamento Maternidade                           </t>
    </r>
    <r>
      <rPr>
        <b/>
        <sz val="10"/>
        <color rgb="FFFF0000"/>
        <rFont val="Arial"/>
      </rPr>
      <t>Cálculo do valor = {[(</t>
    </r>
    <r>
      <rPr>
        <b/>
        <sz val="10"/>
        <color rgb="FF0000FF"/>
        <rFont val="Arial"/>
      </rPr>
      <t>Rem</t>
    </r>
    <r>
      <rPr>
        <b/>
        <sz val="10"/>
        <color rgb="FFFF0000"/>
        <rFont val="Arial"/>
      </rPr>
      <t>+1/3</t>
    </r>
    <r>
      <rPr>
        <b/>
        <sz val="10"/>
        <color rgb="FF0000FF"/>
        <rFont val="Arial"/>
      </rPr>
      <t>Rem</t>
    </r>
    <r>
      <rPr>
        <b/>
        <sz val="10"/>
        <color rgb="FFFF0000"/>
        <rFont val="Arial"/>
      </rPr>
      <t>)/12]x(4/12)}x2%</t>
    </r>
  </si>
  <si>
    <r>
      <rPr>
        <b/>
        <sz val="10"/>
        <color rgb="FF000000"/>
        <rFont val="Arial"/>
      </rPr>
      <t xml:space="preserve">Outros (Especificar) </t>
    </r>
  </si>
  <si>
    <t>Incidência dos encargos do Submódulo 2.2 sobre o  total do Submódulo 4.1</t>
  </si>
  <si>
    <t>Nota: As alíneas “A” a “F” referem-se somente ao custo que será pago ao repositor pelos dias trabalhados quando da necessidade de substituir a mão de obra alocada na prestação do serviço.</t>
  </si>
  <si>
    <t>Submódulo 4.2 – Intrajornada</t>
  </si>
  <si>
    <t xml:space="preserve">4.2 </t>
  </si>
  <si>
    <t>Intrajornada</t>
  </si>
  <si>
    <t>Intervalo para repouso ou alimentação</t>
  </si>
  <si>
    <t>Incidência dos encargos do Submódulo 2.2 sobre o total do Submódulo 4.2</t>
  </si>
  <si>
    <t>Nota: Quando houver a necessidade de reposição de um empregado durante sua ausência nos intervalos para repouso ou alimentação deve-se contemplar o Submódulo 4.2.</t>
  </si>
  <si>
    <t>Quadro-Resumo do Módulo 4 – Custo de Reposição do Profissional Ausente</t>
  </si>
  <si>
    <t>Custo de Reposição do Profissional Ausente</t>
  </si>
  <si>
    <t>4.2</t>
  </si>
  <si>
    <t>Módulo 5 – Insumos Diversos</t>
  </si>
  <si>
    <t>Insumos diversos</t>
  </si>
  <si>
    <t xml:space="preserve">Uniformes </t>
  </si>
  <si>
    <t xml:space="preserve">Materiais </t>
  </si>
  <si>
    <t xml:space="preserve">Equipamentos </t>
  </si>
  <si>
    <t>Outros (insumos operacionais administrativos)</t>
  </si>
  <si>
    <t>Nota: Valores mensais por empregado.</t>
  </si>
  <si>
    <t>Módulo 6 -  Custos Indiretos, Lucro e Tributos</t>
  </si>
  <si>
    <t xml:space="preserve">Custos Indiretos, Lucro e Tributos </t>
  </si>
  <si>
    <t>Valor
(R$)</t>
  </si>
  <si>
    <t>BASE DE CÁLCULO DOS CUSTOS INDIRETOS  = (Total do Módulo 1 – Composição da  Remuneração + Total do Módulo 2 - Encargos e Benefícios Anuais, Mensais e Diários + Total do Módulo 3 – Provisão da Rescisão + Total do Módulo 4 - Custo de Reposição do Profissional Ausente + Total do Módulo 5 - Insumos Diversos)</t>
  </si>
  <si>
    <t>Custos Indiretos</t>
  </si>
  <si>
    <t>BASE DE CÁLCULO DO LUCRO =  (Total do Módulo 1 – Composição da  Remuneração + Total do Módulo 2 - Encargos e Benefícios Anuais, Mensais e Diários + Total do Módulo 3 – Provisão da Rescisão + Total do Módulo 4 - Custo de Reposição do Profissional Ausente + Total do Módulo 5 - Insumos Diversos + Custos Indiretos)</t>
  </si>
  <si>
    <t>Lucro</t>
  </si>
  <si>
    <t>BASE DE CÁLCULO DOS TRIBUTOS = (Total do Módulo 1 – Composição da  Remuneração + Total do Módulo 2 - Encargos e Benefícios Anuais, Mensais e Diários + Total do Módulo 3 – Provisão da Rescisão + Total do Módulo 4 - Custo de Reposição do Profissional Ausente + Total do Módulo 5 - Insumos Diversos + Custos Indiretos + Lucro)</t>
  </si>
  <si>
    <t>Tributos</t>
  </si>
  <si>
    <t>C.1    Tributos Federais (especificar)</t>
  </si>
  <si>
    <r>
      <rPr>
        <b/>
        <sz val="10"/>
        <color theme="1"/>
        <rFont val="Arial"/>
      </rPr>
      <t xml:space="preserve">  a) Cofins  </t>
    </r>
    <r>
      <rPr>
        <sz val="10"/>
        <color rgb="FFFF0000"/>
        <rFont val="Arial"/>
      </rPr>
      <t>(depende do regime de tributação - utilizada a hipótese de Lucro Real)</t>
    </r>
  </si>
  <si>
    <r>
      <rPr>
        <b/>
        <sz val="10"/>
        <color theme="1"/>
        <rFont val="Arial"/>
      </rPr>
      <t xml:space="preserve">  b) PIS </t>
    </r>
    <r>
      <rPr>
        <sz val="10"/>
        <color rgb="FFFF0000"/>
        <rFont val="Arial"/>
      </rPr>
      <t>(depende do regime de tributação - utilizada a hipótese de Lucro Real)</t>
    </r>
  </si>
  <si>
    <r>
      <rPr>
        <b/>
        <sz val="10"/>
        <color theme="1"/>
        <rFont val="Arial"/>
      </rPr>
      <t xml:space="preserve"> c) IRPJ - </t>
    </r>
    <r>
      <rPr>
        <b/>
        <sz val="10"/>
        <color rgb="FF0000FF"/>
        <rFont val="Arial"/>
      </rPr>
      <t>Em face do Ac. TCU nº 648/2016-P, o licitante pode cotar este tributo, porém a Administração não pode inclui-lo no orçamento-base</t>
    </r>
  </si>
  <si>
    <r>
      <rPr>
        <b/>
        <sz val="10"/>
        <color theme="1"/>
        <rFont val="Arial"/>
      </rPr>
      <t xml:space="preserve"> d) CSLL - </t>
    </r>
    <r>
      <rPr>
        <b/>
        <sz val="10"/>
        <color rgb="FF0000FF"/>
        <rFont val="Arial"/>
      </rPr>
      <t>Em face do Ac. TCU nº 648/2016-P, o licitante pode cotar este tributo, porém a Administração não pode inclui-lo no orçamento-base</t>
    </r>
  </si>
  <si>
    <t>C.2   Tributos Estaduais (especificar)</t>
  </si>
  <si>
    <t>C.3   Tributos Municipais (especificar):</t>
  </si>
  <si>
    <r>
      <rPr>
        <b/>
        <sz val="10"/>
        <color theme="1"/>
        <rFont val="Arial"/>
      </rPr>
      <t xml:space="preserve">  a) ISS    </t>
    </r>
    <r>
      <rPr>
        <sz val="10"/>
        <color rgb="FFFF0000"/>
        <rFont val="Arial"/>
      </rPr>
      <t xml:space="preserve"> (§1º, art. 22, Lei 3338/13, Rolante/RS)</t>
    </r>
  </si>
  <si>
    <t xml:space="preserve">Percentual Total e Valor Total de Tributos  </t>
  </si>
  <si>
    <t>Cálculo dos Tributos</t>
  </si>
  <si>
    <t xml:space="preserve">                  Base de Cálculo para os Tributos</t>
  </si>
  <si>
    <t xml:space="preserve"> = ( ---------------------------------------------------------------- ) x Alíquota do Tributo</t>
  </si>
  <si>
    <t xml:space="preserve">         1 - (Total de Tributos em % dividido por 100)</t>
  </si>
  <si>
    <t>Nota 1: Custos Indiretos, Lucro e Tributos por empregado.
Nota 2: O valor referente a tributos é obtido aplicando-se o percentual sobre o valor do faturamento.</t>
  </si>
  <si>
    <t xml:space="preserve">
2. QUADRO-RESUMO DO CUSTO POR EMPREGADO
</t>
  </si>
  <si>
    <t xml:space="preserve">                          Mão de obra vinculada à execução contratual (valor por empregado)</t>
  </si>
  <si>
    <t>Módulo 1 - Composição da Remuneração</t>
  </si>
  <si>
    <t>Módulo 3 – Provisão para Rescisão</t>
  </si>
  <si>
    <t>Módulo 4 – Custo de Reposição do Profissional Ausente</t>
  </si>
  <si>
    <t xml:space="preserve">Módulo 5 - Insumo Diversos </t>
  </si>
  <si>
    <t>Subtotal (A + B + C + D + E)</t>
  </si>
  <si>
    <t>Módulo 6 - Custos Indiretos, Lucro e Tributos</t>
  </si>
  <si>
    <t>Valor Total por Empregado</t>
  </si>
  <si>
    <t>Quadro Resumo - VALOR MENSAL DOS SERVIÇOS</t>
  </si>
  <si>
    <t>Tipo de Serviço (A)</t>
  </si>
  <si>
    <t>Valor Por Empregado(B)</t>
  </si>
  <si>
    <t>Qde de Empregados por posto ( C )</t>
  </si>
  <si>
    <t>Valor Proposto por Posto (D) = (B x C)</t>
  </si>
  <si>
    <t>Qde Postos (E)</t>
  </si>
  <si>
    <t>VALOR (R$)</t>
  </si>
  <si>
    <t>VALOR MENSAL DOS SERVIÇOS (I + II + III + ...)</t>
  </si>
  <si>
    <t>Anexo III-D</t>
  </si>
  <si>
    <t>Quadro Demonstrativo - VALOR GLOBAL DA PROPOSTA</t>
  </si>
  <si>
    <t>VALOR GLOBAL DA PROPOSTA</t>
  </si>
  <si>
    <t>Descrição</t>
  </si>
  <si>
    <t>Valor proposto por unidade de medida*</t>
  </si>
  <si>
    <t>Valor mensal do serviço</t>
  </si>
  <si>
    <t>Valor Global da Proposta (valor mensal do serviço X 12 meses do contrato).</t>
  </si>
  <si>
    <t>TOTAL GLOBAL</t>
  </si>
  <si>
    <t>Nota(1):</t>
  </si>
  <si>
    <t>Informar o valor da unidade de medida por tipo de serviço.</t>
  </si>
  <si>
    <r>
      <t xml:space="preserve">Dia: </t>
    </r>
    <r>
      <rPr>
        <b/>
        <sz val="10"/>
        <color rgb="FFFF0000"/>
        <rFont val="Arial"/>
      </rPr>
      <t xml:space="preserve">23/08/2023 às 10:00 horas </t>
    </r>
  </si>
  <si>
    <t xml:space="preserve">Data-Base da Categoria (dia/mês/ano) </t>
  </si>
  <si>
    <t xml:space="preserve">Adicional de Insalubridade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</si>
</sst>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_);_(@_)"/>
    <numFmt numFmtId="165" formatCode="0.000%"/>
    <numFmt numFmtId="166" formatCode="0.0000%"/>
    <numFmt numFmtId="167" formatCode="&quot;R$ &quot;#,##0.00"/>
    <numFmt numFmtId="168" formatCode="_-&quot;R$&quot;\ * #,##0.00_-;\-&quot;R$&quot;\ * #,##0.00_-;_-&quot;R$&quot;\ * &quot;-&quot;??_-;_-@"/>
  </numFmts>
  <fonts count="26" x14ac:knownFonts="1">
    <font>
      <sz val="10"/>
      <color rgb="FF000000"/>
      <name val="Arial"/>
      <scheme val="minor"/>
    </font>
    <font>
      <b/>
      <sz val="18"/>
      <color theme="1"/>
      <name val="Arial"/>
    </font>
    <font>
      <sz val="10"/>
      <name val="Arial"/>
    </font>
    <font>
      <sz val="10"/>
      <color theme="1"/>
      <name val="Arial"/>
    </font>
    <font>
      <b/>
      <sz val="10"/>
      <color theme="1"/>
      <name val="Arial"/>
    </font>
    <font>
      <b/>
      <sz val="11"/>
      <color theme="1"/>
      <name val="Arial"/>
    </font>
    <font>
      <b/>
      <sz val="10"/>
      <color rgb="FFFF0000"/>
      <name val="Arial"/>
    </font>
    <font>
      <b/>
      <sz val="15"/>
      <color theme="1"/>
      <name val="Arial"/>
    </font>
    <font>
      <b/>
      <sz val="11"/>
      <color rgb="FFFF0000"/>
      <name val="Arial"/>
    </font>
    <font>
      <sz val="11"/>
      <color theme="1"/>
      <name val="Arial"/>
    </font>
    <font>
      <b/>
      <sz val="10"/>
      <color rgb="FF008080"/>
      <name val="Arial"/>
    </font>
    <font>
      <b/>
      <sz val="10"/>
      <color rgb="FF000000"/>
      <name val="Arial"/>
    </font>
    <font>
      <sz val="9"/>
      <color theme="1"/>
      <name val="Arial"/>
    </font>
    <font>
      <b/>
      <sz val="9"/>
      <color rgb="FFFF0000"/>
      <name val="Arial"/>
    </font>
    <font>
      <sz val="10"/>
      <color rgb="FF000000"/>
      <name val="Arial"/>
    </font>
    <font>
      <b/>
      <strike/>
      <sz val="10"/>
      <color rgb="FF808000"/>
      <name val="Arial"/>
    </font>
    <font>
      <b/>
      <sz val="10"/>
      <color rgb="FF0000FF"/>
      <name val="Arial"/>
    </font>
    <font>
      <b/>
      <sz val="11"/>
      <color rgb="FF0000FF"/>
      <name val="Arial"/>
    </font>
    <font>
      <b/>
      <sz val="12"/>
      <color theme="1"/>
      <name val="Arial"/>
    </font>
    <font>
      <sz val="10"/>
      <color rgb="FFFF0000"/>
      <name val="Arial"/>
    </font>
    <font>
      <b/>
      <sz val="10"/>
      <color rgb="FF3366FF"/>
      <name val="Arial"/>
    </font>
    <font>
      <b/>
      <sz val="11"/>
      <color rgb="FF000000"/>
      <name val="Arial"/>
    </font>
    <font>
      <b/>
      <sz val="8"/>
      <color rgb="FFFF0000"/>
      <name val="Arial"/>
    </font>
    <font>
      <b/>
      <sz val="10"/>
      <color rgb="FF808000"/>
      <name val="Arial"/>
    </font>
    <font>
      <sz val="10"/>
      <color rgb="FF0000FF"/>
      <name val="Arial"/>
    </font>
    <font>
      <b/>
      <sz val="8"/>
      <color rgb="FF0000FF"/>
      <name val="Arial"/>
    </font>
  </fonts>
  <fills count="9">
    <fill>
      <patternFill patternType="none"/>
    </fill>
    <fill>
      <patternFill patternType="gray125"/>
    </fill>
    <fill>
      <patternFill patternType="solid">
        <fgColor rgb="FFFFFF99"/>
        <bgColor rgb="FFFFFF99"/>
      </patternFill>
    </fill>
    <fill>
      <patternFill patternType="solid">
        <fgColor rgb="FFFFFF00"/>
        <bgColor rgb="FFFFFF00"/>
      </patternFill>
    </fill>
    <fill>
      <patternFill patternType="solid">
        <fgColor rgb="FF7F7F7F"/>
        <bgColor rgb="FF7F7F7F"/>
      </patternFill>
    </fill>
    <fill>
      <patternFill patternType="solid">
        <fgColor rgb="FFFFFFFF"/>
        <bgColor rgb="FFFFFFFF"/>
      </patternFill>
    </fill>
    <fill>
      <patternFill patternType="solid">
        <fgColor theme="0"/>
        <bgColor theme="0"/>
      </patternFill>
    </fill>
    <fill>
      <patternFill patternType="solid">
        <fgColor rgb="FF92D050"/>
        <bgColor rgb="FF92D050"/>
      </patternFill>
    </fill>
    <fill>
      <patternFill patternType="solid">
        <fgColor theme="4"/>
        <bgColor theme="4"/>
      </patternFill>
    </fill>
  </fills>
  <borders count="28">
    <border>
      <left/>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top/>
      <bottom/>
      <diagonal/>
    </border>
    <border>
      <left/>
      <right style="hair">
        <color rgb="FF000000"/>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medium">
        <color rgb="FF000000"/>
      </left>
      <right/>
      <top/>
      <bottom/>
      <diagonal/>
    </border>
    <border>
      <left style="thin">
        <color rgb="FF000000"/>
      </left>
      <right/>
      <top style="hair">
        <color rgb="FF000000"/>
      </top>
      <bottom style="hair">
        <color rgb="FF000000"/>
      </bottom>
      <diagonal/>
    </border>
  </borders>
  <cellStyleXfs count="1">
    <xf numFmtId="0" fontId="0" fillId="0" borderId="0"/>
  </cellStyleXfs>
  <cellXfs count="140">
    <xf numFmtId="0" fontId="0" fillId="0" borderId="0" xfId="0"/>
    <xf numFmtId="0" fontId="3" fillId="0" borderId="0" xfId="0" applyFont="1"/>
    <xf numFmtId="0" fontId="4" fillId="0" borderId="7" xfId="0" applyFont="1" applyBorder="1" applyAlignment="1">
      <alignment horizontal="center" vertical="center" wrapText="1"/>
    </xf>
    <xf numFmtId="0" fontId="5" fillId="2" borderId="7" xfId="0" applyFont="1" applyFill="1" applyBorder="1" applyAlignment="1">
      <alignment horizontal="center" vertical="center" wrapText="1"/>
    </xf>
    <xf numFmtId="4" fontId="4" fillId="0" borderId="7" xfId="0" applyNumberFormat="1" applyFont="1" applyBorder="1" applyAlignment="1">
      <alignment vertical="center"/>
    </xf>
    <xf numFmtId="10" fontId="4" fillId="0" borderId="7" xfId="0" applyNumberFormat="1" applyFont="1" applyBorder="1" applyAlignment="1">
      <alignment vertical="center"/>
    </xf>
    <xf numFmtId="4" fontId="10" fillId="0" borderId="7" xfId="0" applyNumberFormat="1" applyFont="1" applyBorder="1" applyAlignment="1">
      <alignment vertical="center"/>
    </xf>
    <xf numFmtId="2" fontId="4" fillId="0" borderId="7" xfId="0" applyNumberFormat="1" applyFont="1" applyBorder="1" applyAlignment="1">
      <alignment vertical="center"/>
    </xf>
    <xf numFmtId="4" fontId="5" fillId="2" borderId="7" xfId="0" applyNumberFormat="1" applyFont="1" applyFill="1" applyBorder="1" applyAlignment="1">
      <alignment vertical="center"/>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4" fillId="0" borderId="7" xfId="0" applyFont="1" applyBorder="1" applyAlignment="1">
      <alignment horizontal="center" vertical="center"/>
    </xf>
    <xf numFmtId="10" fontId="4" fillId="0" borderId="7" xfId="0" applyNumberFormat="1" applyFont="1" applyBorder="1" applyAlignment="1">
      <alignment horizontal="center" vertical="center"/>
    </xf>
    <xf numFmtId="2" fontId="4" fillId="0" borderId="7" xfId="0" applyNumberFormat="1" applyFont="1" applyBorder="1" applyAlignment="1">
      <alignment horizontal="right" vertical="center"/>
    </xf>
    <xf numFmtId="165" fontId="4" fillId="0" borderId="7" xfId="0" applyNumberFormat="1" applyFont="1" applyBorder="1" applyAlignment="1">
      <alignment horizontal="center" vertical="center"/>
    </xf>
    <xf numFmtId="0" fontId="4" fillId="0" borderId="7" xfId="0" applyFont="1" applyBorder="1" applyAlignment="1">
      <alignment horizontal="center"/>
    </xf>
    <xf numFmtId="4" fontId="4" fillId="0" borderId="7" xfId="0" applyNumberFormat="1" applyFont="1" applyBorder="1" applyAlignment="1">
      <alignment horizontal="right"/>
    </xf>
    <xf numFmtId="0" fontId="6" fillId="0" borderId="0" xfId="0" applyFont="1" applyAlignment="1">
      <alignment horizontal="left" vertical="center"/>
    </xf>
    <xf numFmtId="4" fontId="4" fillId="2" borderId="7" xfId="0" applyNumberFormat="1" applyFont="1" applyFill="1" applyBorder="1" applyAlignment="1">
      <alignment horizontal="right" vertical="center"/>
    </xf>
    <xf numFmtId="0" fontId="5" fillId="2" borderId="7" xfId="0" applyFont="1" applyFill="1" applyBorder="1" applyAlignment="1">
      <alignment horizontal="center" vertical="center"/>
    </xf>
    <xf numFmtId="10" fontId="4" fillId="0" borderId="7" xfId="0" applyNumberFormat="1" applyFont="1" applyBorder="1" applyAlignment="1">
      <alignment horizontal="right" vertical="center"/>
    </xf>
    <xf numFmtId="4" fontId="4" fillId="0" borderId="7" xfId="0" applyNumberFormat="1" applyFont="1" applyBorder="1" applyAlignment="1">
      <alignment horizontal="right" vertical="center"/>
    </xf>
    <xf numFmtId="166" fontId="4" fillId="0" borderId="7" xfId="0" applyNumberFormat="1" applyFont="1" applyBorder="1" applyAlignment="1">
      <alignment horizontal="right" vertical="center"/>
    </xf>
    <xf numFmtId="166" fontId="4" fillId="2" borderId="7" xfId="0" applyNumberFormat="1" applyFont="1" applyFill="1" applyBorder="1" applyAlignment="1">
      <alignment horizontal="right" vertical="center"/>
    </xf>
    <xf numFmtId="167" fontId="13" fillId="0" borderId="7" xfId="0" applyNumberFormat="1" applyFont="1" applyBorder="1" applyAlignment="1">
      <alignment vertical="center"/>
    </xf>
    <xf numFmtId="4" fontId="4" fillId="0" borderId="7" xfId="0" applyNumberFormat="1" applyFont="1" applyBorder="1" applyAlignment="1">
      <alignment horizontal="center" vertical="center"/>
    </xf>
    <xf numFmtId="4" fontId="13" fillId="0" borderId="7" xfId="0" applyNumberFormat="1" applyFont="1" applyBorder="1" applyAlignment="1">
      <alignment vertical="center"/>
    </xf>
    <xf numFmtId="3" fontId="13" fillId="0" borderId="7" xfId="0" applyNumberFormat="1" applyFont="1" applyBorder="1" applyAlignment="1">
      <alignment vertical="center"/>
    </xf>
    <xf numFmtId="0" fontId="14" fillId="0" borderId="0" xfId="0" applyFont="1"/>
    <xf numFmtId="167" fontId="13" fillId="6" borderId="7" xfId="0" applyNumberFormat="1" applyFont="1" applyFill="1" applyBorder="1" applyAlignment="1">
      <alignment vertical="center"/>
    </xf>
    <xf numFmtId="0" fontId="15" fillId="0" borderId="7" xfId="0" applyFont="1" applyBorder="1" applyAlignment="1">
      <alignment horizontal="center" vertical="center"/>
    </xf>
    <xf numFmtId="2" fontId="3" fillId="0" borderId="0" xfId="0" applyNumberFormat="1" applyFont="1"/>
    <xf numFmtId="10" fontId="13" fillId="0" borderId="7" xfId="0" applyNumberFormat="1" applyFont="1" applyBorder="1" applyAlignment="1">
      <alignment vertical="center"/>
    </xf>
    <xf numFmtId="4" fontId="4" fillId="0" borderId="7" xfId="0" applyNumberFormat="1" applyFont="1" applyBorder="1" applyAlignment="1">
      <alignment horizontal="right" vertical="center" wrapText="1"/>
    </xf>
    <xf numFmtId="4" fontId="4" fillId="0" borderId="7" xfId="0" applyNumberFormat="1" applyFont="1" applyBorder="1" applyAlignment="1">
      <alignment horizontal="center" vertical="center" wrapText="1"/>
    </xf>
    <xf numFmtId="2" fontId="4" fillId="0" borderId="7" xfId="0" applyNumberFormat="1" applyFont="1" applyBorder="1" applyAlignment="1">
      <alignment horizontal="right" vertical="center" wrapText="1"/>
    </xf>
    <xf numFmtId="2" fontId="4" fillId="2" borderId="7" xfId="0" applyNumberFormat="1" applyFont="1" applyFill="1" applyBorder="1" applyAlignment="1">
      <alignment horizontal="right" vertical="center" wrapText="1"/>
    </xf>
    <xf numFmtId="0" fontId="4" fillId="7" borderId="7" xfId="0" applyFont="1" applyFill="1" applyBorder="1" applyAlignment="1">
      <alignment horizontal="center" vertical="center"/>
    </xf>
    <xf numFmtId="10" fontId="16" fillId="7" borderId="7" xfId="0" applyNumberFormat="1" applyFont="1" applyFill="1" applyBorder="1" applyAlignment="1">
      <alignment horizontal="center" vertical="center" wrapText="1"/>
    </xf>
    <xf numFmtId="4" fontId="4" fillId="7" borderId="7" xfId="0" applyNumberFormat="1" applyFont="1" applyFill="1" applyBorder="1" applyAlignment="1">
      <alignment horizontal="right" vertical="center"/>
    </xf>
    <xf numFmtId="4" fontId="5" fillId="0" borderId="7" xfId="0" applyNumberFormat="1" applyFont="1" applyBorder="1" applyAlignment="1">
      <alignment horizontal="right" vertical="center" wrapText="1"/>
    </xf>
    <xf numFmtId="0" fontId="5" fillId="2" borderId="7" xfId="0" applyFont="1" applyFill="1" applyBorder="1" applyAlignment="1">
      <alignment horizontal="center"/>
    </xf>
    <xf numFmtId="4" fontId="4" fillId="0" borderId="7" xfId="0" applyNumberFormat="1" applyFont="1" applyBorder="1"/>
    <xf numFmtId="0" fontId="11" fillId="0" borderId="7" xfId="0" applyFont="1" applyBorder="1" applyAlignment="1">
      <alignment horizontal="center"/>
    </xf>
    <xf numFmtId="4" fontId="4" fillId="2" borderId="7" xfId="0" applyNumberFormat="1" applyFont="1" applyFill="1" applyBorder="1" applyAlignment="1">
      <alignment horizontal="right"/>
    </xf>
    <xf numFmtId="4" fontId="5" fillId="2" borderId="7" xfId="0" applyNumberFormat="1" applyFont="1" applyFill="1" applyBorder="1" applyAlignment="1">
      <alignment horizontal="center" vertical="center"/>
    </xf>
    <xf numFmtId="4" fontId="4" fillId="2" borderId="7" xfId="0" applyNumberFormat="1" applyFont="1" applyFill="1" applyBorder="1" applyAlignment="1">
      <alignment horizontal="right" vertical="center" wrapText="1"/>
    </xf>
    <xf numFmtId="4" fontId="5" fillId="2" borderId="7" xfId="0" applyNumberFormat="1" applyFont="1" applyFill="1" applyBorder="1" applyAlignment="1">
      <alignment horizontal="center" vertical="center" wrapText="1"/>
    </xf>
    <xf numFmtId="0" fontId="6" fillId="0" borderId="7" xfId="0" applyFont="1" applyBorder="1" applyAlignment="1">
      <alignment horizontal="center" vertical="center"/>
    </xf>
    <xf numFmtId="4" fontId="6" fillId="0" borderId="7" xfId="0" applyNumberFormat="1" applyFont="1" applyBorder="1" applyAlignment="1">
      <alignment horizontal="right" vertical="center"/>
    </xf>
    <xf numFmtId="0" fontId="18" fillId="0" borderId="7" xfId="0" applyFont="1" applyBorder="1" applyAlignment="1">
      <alignment horizontal="center" vertical="center"/>
    </xf>
    <xf numFmtId="10" fontId="6" fillId="0" borderId="7" xfId="0" applyNumberFormat="1" applyFont="1" applyBorder="1" applyAlignment="1">
      <alignment horizontal="center" vertical="center"/>
    </xf>
    <xf numFmtId="10" fontId="4" fillId="0" borderId="7" xfId="0" applyNumberFormat="1" applyFont="1" applyBorder="1" applyAlignment="1">
      <alignment horizontal="right" vertical="center" wrapText="1"/>
    </xf>
    <xf numFmtId="10" fontId="4" fillId="0" borderId="7" xfId="0" applyNumberFormat="1" applyFont="1" applyBorder="1" applyAlignment="1">
      <alignment horizontal="center" vertical="center" wrapText="1"/>
    </xf>
    <xf numFmtId="10" fontId="6" fillId="0" borderId="7" xfId="0" applyNumberFormat="1" applyFont="1" applyBorder="1" applyAlignment="1">
      <alignment horizontal="right" vertical="center"/>
    </xf>
    <xf numFmtId="0" fontId="4" fillId="2" borderId="7" xfId="0" applyFont="1" applyFill="1" applyBorder="1" applyAlignment="1">
      <alignment horizontal="center" vertical="center" wrapText="1"/>
    </xf>
    <xf numFmtId="49" fontId="4" fillId="0" borderId="7" xfId="0" applyNumberFormat="1" applyFont="1" applyBorder="1" applyAlignment="1">
      <alignment horizontal="center" vertical="center" wrapText="1"/>
    </xf>
    <xf numFmtId="49" fontId="4" fillId="2" borderId="25" xfId="0" applyNumberFormat="1" applyFont="1" applyFill="1" applyBorder="1" applyAlignment="1">
      <alignment horizontal="center" vertical="center" wrapText="1"/>
    </xf>
    <xf numFmtId="168" fontId="4" fillId="0" borderId="7" xfId="0" applyNumberFormat="1" applyFont="1" applyBorder="1" applyAlignment="1">
      <alignment vertical="center" wrapText="1"/>
    </xf>
    <xf numFmtId="4" fontId="4" fillId="0" borderId="7" xfId="0" applyNumberFormat="1" applyFont="1" applyBorder="1" applyAlignment="1">
      <alignment vertical="center" wrapText="1"/>
    </xf>
    <xf numFmtId="0" fontId="3" fillId="0" borderId="0" xfId="0" applyFont="1" applyAlignment="1">
      <alignment horizontal="center"/>
    </xf>
    <xf numFmtId="0" fontId="4" fillId="4" borderId="26" xfId="0" applyFont="1" applyFill="1" applyBorder="1" applyAlignment="1">
      <alignment horizontal="center" vertical="center"/>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4" fillId="0" borderId="1" xfId="0" applyFont="1" applyBorder="1" applyAlignment="1">
      <alignment horizontal="left" vertical="center" wrapText="1"/>
    </xf>
    <xf numFmtId="0" fontId="4" fillId="0" borderId="4" xfId="0" applyFont="1" applyBorder="1" applyAlignment="1">
      <alignment horizontal="center" vertical="center" wrapText="1"/>
    </xf>
    <xf numFmtId="0" fontId="2" fillId="0" borderId="5" xfId="0" applyFont="1" applyBorder="1"/>
    <xf numFmtId="0" fontId="2" fillId="0" borderId="6" xfId="0" applyFont="1" applyBorder="1"/>
    <xf numFmtId="0" fontId="5"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14" fontId="4" fillId="0" borderId="4" xfId="0" applyNumberFormat="1" applyFont="1" applyBorder="1" applyAlignment="1">
      <alignment horizontal="center" vertical="center" wrapText="1"/>
    </xf>
    <xf numFmtId="14" fontId="6" fillId="0" borderId="4"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0" fontId="4" fillId="3"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8" fillId="0" borderId="8" xfId="0" applyFont="1" applyBorder="1" applyAlignment="1">
      <alignment horizontal="left" vertical="center" wrapText="1"/>
    </xf>
    <xf numFmtId="0" fontId="2" fillId="0" borderId="9" xfId="0" applyFont="1" applyBorder="1"/>
    <xf numFmtId="0" fontId="2" fillId="0" borderId="10" xfId="0" applyFont="1" applyBorder="1"/>
    <xf numFmtId="0" fontId="9" fillId="0" borderId="4" xfId="0" applyFont="1" applyBorder="1" applyAlignment="1">
      <alignment horizontal="right" vertical="center" wrapText="1"/>
    </xf>
    <xf numFmtId="164" fontId="9" fillId="0" borderId="4" xfId="0" applyNumberFormat="1" applyFont="1" applyBorder="1" applyAlignment="1">
      <alignment horizontal="right" vertical="center" wrapText="1"/>
    </xf>
    <xf numFmtId="0" fontId="7" fillId="4" borderId="1" xfId="0" applyFont="1" applyFill="1" applyBorder="1" applyAlignment="1">
      <alignment horizontal="center" vertical="center" wrapText="1"/>
    </xf>
    <xf numFmtId="0" fontId="4" fillId="2" borderId="1" xfId="0" applyFont="1" applyFill="1" applyBorder="1" applyAlignment="1">
      <alignment horizontal="right" vertical="center" wrapText="1"/>
    </xf>
    <xf numFmtId="0" fontId="3" fillId="5"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2" borderId="1" xfId="0" applyFont="1" applyFill="1" applyBorder="1" applyAlignment="1">
      <alignment horizontal="left" vertical="center"/>
    </xf>
    <xf numFmtId="0" fontId="5" fillId="0" borderId="1" xfId="0" applyFont="1" applyBorder="1" applyAlignment="1">
      <alignment horizontal="left" vertical="center"/>
    </xf>
    <xf numFmtId="0" fontId="6" fillId="0" borderId="1" xfId="0" applyFont="1" applyBorder="1" applyAlignment="1">
      <alignment horizontal="left" vertical="center" wrapText="1"/>
    </xf>
    <xf numFmtId="0" fontId="11" fillId="0" borderId="1" xfId="0" applyFont="1" applyBorder="1" applyAlignment="1">
      <alignment horizontal="right" vertical="center"/>
    </xf>
    <xf numFmtId="0" fontId="4" fillId="0" borderId="1" xfId="0" applyFont="1" applyBorder="1" applyAlignment="1">
      <alignment horizontal="left" vertical="center"/>
    </xf>
    <xf numFmtId="0" fontId="4" fillId="2" borderId="1" xfId="0" applyFont="1" applyFill="1" applyBorder="1" applyAlignment="1">
      <alignment horizontal="right" vertical="center"/>
    </xf>
    <xf numFmtId="0" fontId="12"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center" vertical="center"/>
    </xf>
    <xf numFmtId="0" fontId="6" fillId="0" borderId="1" xfId="0" applyFont="1" applyBorder="1" applyAlignment="1">
      <alignment horizontal="left" vertical="center"/>
    </xf>
    <xf numFmtId="0" fontId="3" fillId="6" borderId="1" xfId="0" applyFont="1" applyFill="1" applyBorder="1" applyAlignment="1">
      <alignment horizontal="left" vertical="center" wrapText="1"/>
    </xf>
    <xf numFmtId="0" fontId="6" fillId="6" borderId="1" xfId="0" applyFont="1" applyFill="1" applyBorder="1" applyAlignment="1">
      <alignment horizontal="left" vertical="center"/>
    </xf>
    <xf numFmtId="0" fontId="6" fillId="0" borderId="11" xfId="0" applyFont="1" applyBorder="1" applyAlignment="1">
      <alignment horizontal="left" vertical="center" wrapText="1"/>
    </xf>
    <xf numFmtId="0" fontId="0" fillId="0" borderId="0" xfId="0"/>
    <xf numFmtId="0" fontId="2" fillId="0" borderId="12" xfId="0" applyFont="1" applyBorder="1"/>
    <xf numFmtId="0" fontId="4" fillId="6"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8"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4" fillId="2" borderId="1" xfId="0" applyFont="1" applyFill="1" applyBorder="1" applyAlignment="1">
      <alignment horizontal="center" vertical="center"/>
    </xf>
    <xf numFmtId="0" fontId="4" fillId="0" borderId="1" xfId="0" applyFont="1" applyBorder="1" applyAlignment="1">
      <alignment horizontal="right" vertical="center"/>
    </xf>
    <xf numFmtId="49" fontId="4" fillId="0" borderId="17" xfId="0" applyNumberFormat="1" applyFont="1" applyBorder="1" applyAlignment="1">
      <alignment horizontal="left" vertical="center" wrapText="1"/>
    </xf>
    <xf numFmtId="0" fontId="2" fillId="0" borderId="18" xfId="0" applyFont="1" applyBorder="1"/>
    <xf numFmtId="0" fontId="2" fillId="0" borderId="19" xfId="0" applyFont="1" applyBorder="1"/>
    <xf numFmtId="49" fontId="4" fillId="0" borderId="1" xfId="0" applyNumberFormat="1" applyFont="1" applyBorder="1" applyAlignment="1">
      <alignment horizontal="left" vertical="center" wrapText="1"/>
    </xf>
    <xf numFmtId="168" fontId="4" fillId="0" borderId="1" xfId="0" applyNumberFormat="1" applyFont="1" applyBorder="1" applyAlignment="1">
      <alignment horizontal="right" vertical="center" wrapText="1"/>
    </xf>
    <xf numFmtId="49" fontId="4" fillId="2" borderId="1" xfId="0" applyNumberFormat="1" applyFont="1" applyFill="1" applyBorder="1" applyAlignment="1">
      <alignment horizontal="right" vertical="center" wrapText="1"/>
    </xf>
    <xf numFmtId="4" fontId="4" fillId="2" borderId="27" xfId="0" applyNumberFormat="1" applyFont="1" applyFill="1" applyBorder="1" applyAlignment="1">
      <alignment horizontal="right" vertical="center" wrapText="1"/>
    </xf>
    <xf numFmtId="0" fontId="4" fillId="0" borderId="13" xfId="0" applyFont="1" applyBorder="1" applyAlignment="1">
      <alignment horizontal="center"/>
    </xf>
    <xf numFmtId="0" fontId="2" fillId="0" borderId="14" xfId="0" applyFont="1" applyBorder="1"/>
    <xf numFmtId="0" fontId="2" fillId="0" borderId="15" xfId="0" applyFont="1" applyBorder="1"/>
    <xf numFmtId="168" fontId="4" fillId="0" borderId="13" xfId="0" applyNumberFormat="1" applyFont="1" applyBorder="1" applyAlignment="1">
      <alignment horizontal="center" vertical="center" wrapText="1"/>
    </xf>
    <xf numFmtId="49" fontId="18" fillId="4" borderId="20" xfId="0" applyNumberFormat="1" applyFont="1" applyFill="1" applyBorder="1" applyAlignment="1">
      <alignment horizontal="center" vertical="center" wrapText="1"/>
    </xf>
    <xf numFmtId="0" fontId="2" fillId="0" borderId="21" xfId="0" applyFont="1" applyBorder="1"/>
    <xf numFmtId="0" fontId="2" fillId="0" borderId="22" xfId="0" applyFont="1" applyBorder="1"/>
    <xf numFmtId="49" fontId="4" fillId="0" borderId="16"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8" fillId="0" borderId="1" xfId="0" applyFont="1" applyBorder="1" applyAlignment="1">
      <alignment horizontal="left" vertical="center"/>
    </xf>
    <xf numFmtId="0" fontId="6" fillId="0" borderId="1" xfId="0" applyFont="1" applyBorder="1" applyAlignment="1">
      <alignment horizontal="right" vertical="center" wrapText="1"/>
    </xf>
    <xf numFmtId="4" fontId="6" fillId="0" borderId="13" xfId="0" applyNumberFormat="1" applyFont="1" applyBorder="1" applyAlignment="1">
      <alignment horizontal="center" vertical="center"/>
    </xf>
    <xf numFmtId="0" fontId="2" fillId="0" borderId="16" xfId="0" applyFont="1" applyBorder="1"/>
    <xf numFmtId="0" fontId="2" fillId="0" borderId="17" xfId="0" applyFont="1" applyBorder="1"/>
    <xf numFmtId="0" fontId="13" fillId="0" borderId="1" xfId="0" applyFont="1" applyBorder="1" applyAlignment="1">
      <alignment horizontal="left" vertical="center"/>
    </xf>
    <xf numFmtId="49" fontId="18" fillId="4"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0" fontId="2" fillId="0" borderId="24" xfId="0" applyFont="1" applyBorder="1"/>
    <xf numFmtId="168" fontId="4" fillId="0" borderId="1" xfId="0" applyNumberFormat="1" applyFont="1" applyBorder="1" applyAlignment="1">
      <alignment horizontal="center" vertical="center" wrapText="1"/>
    </xf>
    <xf numFmtId="0" fontId="3" fillId="0" borderId="0" xfId="0" applyFont="1" applyAlignment="1">
      <alignment horizontal="center"/>
    </xf>
    <xf numFmtId="49"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00"/>
  <sheetViews>
    <sheetView tabSelected="1" topLeftCell="A166" workbookViewId="0">
      <selection activeCell="I181" sqref="I181:J181"/>
    </sheetView>
  </sheetViews>
  <sheetFormatPr defaultColWidth="12.5703125" defaultRowHeight="15" customHeight="1" x14ac:dyDescent="0.2"/>
  <cols>
    <col min="1" max="6" width="11.5703125" customWidth="1"/>
    <col min="7" max="7" width="12.140625" customWidth="1"/>
    <col min="8" max="10" width="11.5703125" customWidth="1"/>
    <col min="11" max="11" width="7.28515625" customWidth="1"/>
    <col min="12" max="26" width="11.5703125" customWidth="1"/>
  </cols>
  <sheetData>
    <row r="1" spans="1:11" ht="42.75" customHeight="1" x14ac:dyDescent="0.2">
      <c r="A1" s="62" t="s">
        <v>0</v>
      </c>
      <c r="B1" s="63"/>
      <c r="C1" s="63"/>
      <c r="D1" s="63"/>
      <c r="E1" s="63"/>
      <c r="F1" s="63"/>
      <c r="G1" s="63"/>
      <c r="H1" s="63"/>
      <c r="I1" s="63"/>
      <c r="J1" s="64"/>
      <c r="K1" s="1"/>
    </row>
    <row r="2" spans="1:11" ht="46.5" customHeight="1" x14ac:dyDescent="0.2">
      <c r="A2" s="62" t="s">
        <v>1</v>
      </c>
      <c r="B2" s="63"/>
      <c r="C2" s="63"/>
      <c r="D2" s="63"/>
      <c r="E2" s="63"/>
      <c r="F2" s="63"/>
      <c r="G2" s="63"/>
      <c r="H2" s="63"/>
      <c r="I2" s="63"/>
      <c r="J2" s="64"/>
    </row>
    <row r="3" spans="1:11" ht="14.25" customHeight="1" x14ac:dyDescent="0.2">
      <c r="A3" s="65" t="s">
        <v>2</v>
      </c>
      <c r="B3" s="63"/>
      <c r="C3" s="63"/>
      <c r="D3" s="63"/>
      <c r="E3" s="63"/>
      <c r="F3" s="63"/>
      <c r="G3" s="64"/>
      <c r="H3" s="66" t="s">
        <v>3</v>
      </c>
      <c r="I3" s="67"/>
      <c r="J3" s="68"/>
    </row>
    <row r="4" spans="1:11" ht="14.25" customHeight="1" x14ac:dyDescent="0.2">
      <c r="A4" s="65" t="s">
        <v>4</v>
      </c>
      <c r="B4" s="63"/>
      <c r="C4" s="63"/>
      <c r="D4" s="63"/>
      <c r="E4" s="63"/>
      <c r="F4" s="63"/>
      <c r="G4" s="64"/>
      <c r="H4" s="66" t="s">
        <v>5</v>
      </c>
      <c r="I4" s="67"/>
      <c r="J4" s="68"/>
    </row>
    <row r="5" spans="1:11" ht="14.25" customHeight="1" x14ac:dyDescent="0.2">
      <c r="A5" s="65" t="s">
        <v>172</v>
      </c>
      <c r="B5" s="63"/>
      <c r="C5" s="63"/>
      <c r="D5" s="63"/>
      <c r="E5" s="63"/>
      <c r="F5" s="63"/>
      <c r="G5" s="63"/>
      <c r="H5" s="63"/>
      <c r="I5" s="63"/>
      <c r="J5" s="64"/>
    </row>
    <row r="6" spans="1:11" ht="15.75" customHeight="1" x14ac:dyDescent="0.2">
      <c r="A6" s="69" t="s">
        <v>6</v>
      </c>
      <c r="B6" s="63"/>
      <c r="C6" s="63"/>
      <c r="D6" s="63"/>
      <c r="E6" s="63"/>
      <c r="F6" s="63"/>
      <c r="G6" s="63"/>
      <c r="H6" s="63"/>
      <c r="I6" s="63"/>
      <c r="J6" s="64"/>
    </row>
    <row r="7" spans="1:11" ht="14.25" customHeight="1" x14ac:dyDescent="0.2">
      <c r="A7" s="2" t="s">
        <v>7</v>
      </c>
      <c r="B7" s="65" t="s">
        <v>8</v>
      </c>
      <c r="C7" s="63"/>
      <c r="D7" s="63"/>
      <c r="E7" s="63"/>
      <c r="F7" s="63"/>
      <c r="G7" s="64"/>
      <c r="H7" s="70"/>
      <c r="I7" s="63"/>
      <c r="J7" s="64"/>
    </row>
    <row r="8" spans="1:11" ht="14.25" customHeight="1" x14ac:dyDescent="0.2">
      <c r="A8" s="2" t="s">
        <v>9</v>
      </c>
      <c r="B8" s="65" t="s">
        <v>10</v>
      </c>
      <c r="C8" s="63"/>
      <c r="D8" s="63"/>
      <c r="E8" s="63"/>
      <c r="F8" s="63"/>
      <c r="G8" s="64"/>
      <c r="H8" s="71"/>
      <c r="I8" s="67"/>
      <c r="J8" s="68"/>
    </row>
    <row r="9" spans="1:11" ht="59.25" customHeight="1" x14ac:dyDescent="0.2">
      <c r="A9" s="2" t="s">
        <v>11</v>
      </c>
      <c r="B9" s="65" t="s">
        <v>12</v>
      </c>
      <c r="C9" s="63"/>
      <c r="D9" s="63"/>
      <c r="E9" s="63"/>
      <c r="F9" s="63"/>
      <c r="G9" s="64"/>
      <c r="H9" s="72"/>
      <c r="I9" s="67"/>
      <c r="J9" s="68"/>
    </row>
    <row r="10" spans="1:11" ht="12.75" x14ac:dyDescent="0.2">
      <c r="A10" s="2" t="s">
        <v>13</v>
      </c>
      <c r="B10" s="65" t="s">
        <v>14</v>
      </c>
      <c r="C10" s="63"/>
      <c r="D10" s="63"/>
      <c r="E10" s="63"/>
      <c r="F10" s="63"/>
      <c r="G10" s="64"/>
      <c r="H10" s="70">
        <v>12</v>
      </c>
      <c r="I10" s="63"/>
      <c r="J10" s="64"/>
    </row>
    <row r="11" spans="1:11" ht="15.75" customHeight="1" x14ac:dyDescent="0.2">
      <c r="A11" s="73" t="s">
        <v>15</v>
      </c>
      <c r="B11" s="63"/>
      <c r="C11" s="63"/>
      <c r="D11" s="63"/>
      <c r="E11" s="63"/>
      <c r="F11" s="63"/>
      <c r="G11" s="63"/>
      <c r="H11" s="63"/>
      <c r="I11" s="63"/>
      <c r="J11" s="64"/>
    </row>
    <row r="12" spans="1:11" ht="48.75" customHeight="1" x14ac:dyDescent="0.2">
      <c r="A12" s="74" t="s">
        <v>16</v>
      </c>
      <c r="B12" s="63"/>
      <c r="C12" s="63"/>
      <c r="D12" s="63"/>
      <c r="E12" s="63"/>
      <c r="F12" s="63"/>
      <c r="G12" s="63"/>
      <c r="H12" s="63"/>
      <c r="I12" s="63"/>
      <c r="J12" s="64"/>
    </row>
    <row r="13" spans="1:11" ht="12.75" customHeight="1" x14ac:dyDescent="0.2">
      <c r="A13" s="75"/>
      <c r="B13" s="63"/>
      <c r="C13" s="63"/>
      <c r="D13" s="63"/>
      <c r="E13" s="63"/>
      <c r="F13" s="63"/>
      <c r="G13" s="63"/>
      <c r="H13" s="63"/>
      <c r="I13" s="63"/>
      <c r="J13" s="64"/>
    </row>
    <row r="14" spans="1:11" ht="15.75" customHeight="1" x14ac:dyDescent="0.2">
      <c r="A14" s="76" t="s">
        <v>17</v>
      </c>
      <c r="B14" s="63"/>
      <c r="C14" s="63"/>
      <c r="D14" s="63"/>
      <c r="E14" s="63"/>
      <c r="F14" s="63"/>
      <c r="G14" s="63"/>
      <c r="H14" s="63"/>
      <c r="I14" s="63"/>
      <c r="J14" s="64"/>
    </row>
    <row r="15" spans="1:11" ht="33.75" customHeight="1" x14ac:dyDescent="0.2">
      <c r="A15" s="2">
        <v>1</v>
      </c>
      <c r="B15" s="65" t="s">
        <v>18</v>
      </c>
      <c r="C15" s="63"/>
      <c r="D15" s="63"/>
      <c r="E15" s="63"/>
      <c r="F15" s="63"/>
      <c r="G15" s="64"/>
      <c r="H15" s="77" t="s">
        <v>19</v>
      </c>
      <c r="I15" s="78"/>
      <c r="J15" s="79"/>
    </row>
    <row r="16" spans="1:11" ht="15.75" customHeight="1" x14ac:dyDescent="0.2">
      <c r="A16" s="2">
        <v>2</v>
      </c>
      <c r="B16" s="65" t="s">
        <v>20</v>
      </c>
      <c r="C16" s="63"/>
      <c r="D16" s="63"/>
      <c r="E16" s="63"/>
      <c r="F16" s="63"/>
      <c r="G16" s="64"/>
      <c r="H16" s="80" t="s">
        <v>21</v>
      </c>
      <c r="I16" s="67"/>
      <c r="J16" s="68"/>
    </row>
    <row r="17" spans="1:11" ht="15.75" customHeight="1" x14ac:dyDescent="0.2">
      <c r="A17" s="2">
        <v>3</v>
      </c>
      <c r="B17" s="65" t="s">
        <v>22</v>
      </c>
      <c r="C17" s="63"/>
      <c r="D17" s="63"/>
      <c r="E17" s="63"/>
      <c r="F17" s="63"/>
      <c r="G17" s="64"/>
      <c r="H17" s="81">
        <v>0</v>
      </c>
      <c r="I17" s="67"/>
      <c r="J17" s="68"/>
      <c r="K17" s="1"/>
    </row>
    <row r="18" spans="1:11" ht="15.75" customHeight="1" x14ac:dyDescent="0.2">
      <c r="A18" s="2">
        <v>4</v>
      </c>
      <c r="B18" s="65" t="s">
        <v>23</v>
      </c>
      <c r="C18" s="63"/>
      <c r="D18" s="63"/>
      <c r="E18" s="63"/>
      <c r="F18" s="63"/>
      <c r="G18" s="64"/>
      <c r="H18" s="80" t="s">
        <v>19</v>
      </c>
      <c r="I18" s="67"/>
      <c r="J18" s="68"/>
    </row>
    <row r="19" spans="1:11" ht="15.75" customHeight="1" x14ac:dyDescent="0.2">
      <c r="A19" s="2">
        <v>5</v>
      </c>
      <c r="B19" s="65" t="s">
        <v>173</v>
      </c>
      <c r="C19" s="63"/>
      <c r="D19" s="63"/>
      <c r="E19" s="63"/>
      <c r="F19" s="63"/>
      <c r="G19" s="64"/>
      <c r="H19" s="80"/>
      <c r="I19" s="67"/>
      <c r="J19" s="68"/>
    </row>
    <row r="20" spans="1:11" ht="12.75" customHeight="1" x14ac:dyDescent="0.2">
      <c r="A20" s="75"/>
      <c r="B20" s="63"/>
      <c r="C20" s="63"/>
      <c r="D20" s="63"/>
      <c r="E20" s="63"/>
      <c r="F20" s="63"/>
      <c r="G20" s="63"/>
      <c r="H20" s="63"/>
      <c r="I20" s="63"/>
      <c r="J20" s="64"/>
    </row>
    <row r="21" spans="1:11" ht="20.25" customHeight="1" x14ac:dyDescent="0.2">
      <c r="A21" s="82" t="s">
        <v>24</v>
      </c>
      <c r="B21" s="63"/>
      <c r="C21" s="63"/>
      <c r="D21" s="63"/>
      <c r="E21" s="63"/>
      <c r="F21" s="63"/>
      <c r="G21" s="63"/>
      <c r="H21" s="63"/>
      <c r="I21" s="63"/>
      <c r="J21" s="64"/>
    </row>
    <row r="22" spans="1:11" ht="30" customHeight="1" x14ac:dyDescent="0.2">
      <c r="A22" s="3">
        <v>1</v>
      </c>
      <c r="B22" s="76" t="s">
        <v>25</v>
      </c>
      <c r="C22" s="63"/>
      <c r="D22" s="63"/>
      <c r="E22" s="63"/>
      <c r="F22" s="63"/>
      <c r="G22" s="64"/>
      <c r="H22" s="76" t="s">
        <v>26</v>
      </c>
      <c r="I22" s="64"/>
      <c r="J22" s="3" t="s">
        <v>27</v>
      </c>
    </row>
    <row r="23" spans="1:11" ht="12.75" customHeight="1" x14ac:dyDescent="0.2">
      <c r="A23" s="2" t="s">
        <v>7</v>
      </c>
      <c r="B23" s="65" t="s">
        <v>28</v>
      </c>
      <c r="C23" s="63"/>
      <c r="D23" s="63"/>
      <c r="E23" s="63"/>
      <c r="F23" s="63"/>
      <c r="G23" s="63"/>
      <c r="H23" s="63"/>
      <c r="I23" s="64"/>
      <c r="J23" s="4">
        <f>H17/220*220</f>
        <v>0</v>
      </c>
    </row>
    <row r="24" spans="1:11" ht="14.25" customHeight="1" x14ac:dyDescent="0.2">
      <c r="A24" s="2" t="s">
        <v>9</v>
      </c>
      <c r="B24" s="65" t="s">
        <v>29</v>
      </c>
      <c r="C24" s="63"/>
      <c r="D24" s="63"/>
      <c r="E24" s="63"/>
      <c r="F24" s="63"/>
      <c r="G24" s="63"/>
      <c r="H24" s="63"/>
      <c r="I24" s="64"/>
      <c r="J24" s="4"/>
    </row>
    <row r="25" spans="1:11" ht="26.25" customHeight="1" x14ac:dyDescent="0.2">
      <c r="A25" s="2" t="s">
        <v>11</v>
      </c>
      <c r="B25" s="65" t="s">
        <v>174</v>
      </c>
      <c r="C25" s="63"/>
      <c r="D25" s="63"/>
      <c r="E25" s="63"/>
      <c r="F25" s="63"/>
      <c r="G25" s="63"/>
      <c r="H25" s="64"/>
      <c r="I25" s="5">
        <v>0.2</v>
      </c>
      <c r="J25" s="4">
        <f>ROUND(I25*J23,2)</f>
        <v>0</v>
      </c>
      <c r="K25" s="1"/>
    </row>
    <row r="26" spans="1:11" ht="14.25" customHeight="1" x14ac:dyDescent="0.2">
      <c r="A26" s="2" t="s">
        <v>13</v>
      </c>
      <c r="B26" s="65" t="s">
        <v>30</v>
      </c>
      <c r="C26" s="63"/>
      <c r="D26" s="63"/>
      <c r="E26" s="63"/>
      <c r="F26" s="63"/>
      <c r="G26" s="63"/>
      <c r="H26" s="63"/>
      <c r="I26" s="64"/>
      <c r="J26" s="4">
        <v>0</v>
      </c>
    </row>
    <row r="27" spans="1:11" ht="14.25" customHeight="1" x14ac:dyDescent="0.2">
      <c r="A27" s="2" t="s">
        <v>31</v>
      </c>
      <c r="B27" s="65" t="s">
        <v>32</v>
      </c>
      <c r="C27" s="63"/>
      <c r="D27" s="63"/>
      <c r="E27" s="63"/>
      <c r="F27" s="63"/>
      <c r="G27" s="63"/>
      <c r="H27" s="63"/>
      <c r="I27" s="64"/>
      <c r="J27" s="6">
        <v>0</v>
      </c>
    </row>
    <row r="28" spans="1:11" ht="14.25" customHeight="1" x14ac:dyDescent="0.2">
      <c r="A28" s="2" t="s">
        <v>33</v>
      </c>
      <c r="B28" s="65" t="s">
        <v>34</v>
      </c>
      <c r="C28" s="63"/>
      <c r="D28" s="63"/>
      <c r="E28" s="63"/>
      <c r="F28" s="63"/>
      <c r="G28" s="63"/>
      <c r="H28" s="63"/>
      <c r="I28" s="64"/>
      <c r="J28" s="6">
        <v>0</v>
      </c>
    </row>
    <row r="29" spans="1:11" ht="21" customHeight="1" x14ac:dyDescent="0.2">
      <c r="A29" s="2" t="s">
        <v>35</v>
      </c>
      <c r="B29" s="65" t="s">
        <v>36</v>
      </c>
      <c r="C29" s="63"/>
      <c r="D29" s="63"/>
      <c r="E29" s="63"/>
      <c r="F29" s="63"/>
      <c r="G29" s="63"/>
      <c r="H29" s="63"/>
      <c r="I29" s="7">
        <v>10</v>
      </c>
      <c r="J29" s="4">
        <v>0</v>
      </c>
    </row>
    <row r="30" spans="1:11" ht="15.75" customHeight="1" x14ac:dyDescent="0.2">
      <c r="A30" s="83" t="s">
        <v>37</v>
      </c>
      <c r="B30" s="63"/>
      <c r="C30" s="63"/>
      <c r="D30" s="63"/>
      <c r="E30" s="63"/>
      <c r="F30" s="63"/>
      <c r="G30" s="63"/>
      <c r="H30" s="63"/>
      <c r="I30" s="64"/>
      <c r="J30" s="8">
        <f>SUM(J23:J29)</f>
        <v>0</v>
      </c>
    </row>
    <row r="31" spans="1:11" ht="12.75" customHeight="1" x14ac:dyDescent="0.2">
      <c r="A31" s="75"/>
      <c r="B31" s="63"/>
      <c r="C31" s="63"/>
      <c r="D31" s="63"/>
      <c r="E31" s="63"/>
      <c r="F31" s="63"/>
      <c r="G31" s="63"/>
      <c r="H31" s="63"/>
      <c r="I31" s="63"/>
      <c r="J31" s="64"/>
    </row>
    <row r="32" spans="1:11" ht="39" customHeight="1" x14ac:dyDescent="0.2">
      <c r="A32" s="84" t="s">
        <v>38</v>
      </c>
      <c r="B32" s="63"/>
      <c r="C32" s="63"/>
      <c r="D32" s="63"/>
      <c r="E32" s="63"/>
      <c r="F32" s="63"/>
      <c r="G32" s="63"/>
      <c r="H32" s="63"/>
      <c r="I32" s="63"/>
      <c r="J32" s="64"/>
    </row>
    <row r="33" spans="1:11" ht="12.75" customHeight="1" x14ac:dyDescent="0.2">
      <c r="A33" s="75"/>
      <c r="B33" s="63"/>
      <c r="C33" s="63"/>
      <c r="D33" s="63"/>
      <c r="E33" s="63"/>
      <c r="F33" s="63"/>
      <c r="G33" s="63"/>
      <c r="H33" s="63"/>
      <c r="I33" s="63"/>
      <c r="J33" s="64"/>
    </row>
    <row r="34" spans="1:11" ht="15.75" customHeight="1" x14ac:dyDescent="0.2">
      <c r="A34" s="85" t="s">
        <v>39</v>
      </c>
      <c r="B34" s="63"/>
      <c r="C34" s="63"/>
      <c r="D34" s="63"/>
      <c r="E34" s="63"/>
      <c r="F34" s="63"/>
      <c r="G34" s="63"/>
      <c r="H34" s="63"/>
      <c r="I34" s="63"/>
      <c r="J34" s="64"/>
    </row>
    <row r="35" spans="1:11" ht="12.75" customHeight="1" x14ac:dyDescent="0.2">
      <c r="A35" s="86" t="s">
        <v>40</v>
      </c>
      <c r="B35" s="63"/>
      <c r="C35" s="63"/>
      <c r="D35" s="63"/>
      <c r="E35" s="63"/>
      <c r="F35" s="63"/>
      <c r="G35" s="63"/>
      <c r="H35" s="63"/>
      <c r="I35" s="63"/>
      <c r="J35" s="64"/>
    </row>
    <row r="36" spans="1:11" ht="12.75" customHeight="1" x14ac:dyDescent="0.2">
      <c r="A36" s="9" t="s">
        <v>41</v>
      </c>
      <c r="B36" s="87" t="s">
        <v>42</v>
      </c>
      <c r="C36" s="63"/>
      <c r="D36" s="63"/>
      <c r="E36" s="63"/>
      <c r="F36" s="63"/>
      <c r="G36" s="63"/>
      <c r="H36" s="63"/>
      <c r="I36" s="64"/>
      <c r="J36" s="10" t="s">
        <v>43</v>
      </c>
    </row>
    <row r="37" spans="1:11" ht="27" customHeight="1" x14ac:dyDescent="0.2">
      <c r="A37" s="11" t="s">
        <v>7</v>
      </c>
      <c r="B37" s="65" t="s">
        <v>44</v>
      </c>
      <c r="C37" s="63"/>
      <c r="D37" s="63"/>
      <c r="E37" s="63"/>
      <c r="F37" s="63"/>
      <c r="G37" s="63"/>
      <c r="H37" s="64"/>
      <c r="I37" s="12">
        <v>8.3299999999999999E-2</v>
      </c>
      <c r="J37" s="13">
        <f t="shared" ref="J37:J38" si="0">ROUND($J$30*I37,2)</f>
        <v>0</v>
      </c>
    </row>
    <row r="38" spans="1:11" ht="36" customHeight="1" x14ac:dyDescent="0.2">
      <c r="A38" s="11" t="s">
        <v>9</v>
      </c>
      <c r="B38" s="88" t="s">
        <v>45</v>
      </c>
      <c r="C38" s="63"/>
      <c r="D38" s="63"/>
      <c r="E38" s="63"/>
      <c r="F38" s="63"/>
      <c r="G38" s="63"/>
      <c r="H38" s="64"/>
      <c r="I38" s="14">
        <v>3.0249999999999999E-2</v>
      </c>
      <c r="J38" s="13">
        <f t="shared" si="0"/>
        <v>0</v>
      </c>
    </row>
    <row r="39" spans="1:11" ht="12.75" customHeight="1" x14ac:dyDescent="0.2">
      <c r="A39" s="89" t="s">
        <v>46</v>
      </c>
      <c r="B39" s="63"/>
      <c r="C39" s="63"/>
      <c r="D39" s="63"/>
      <c r="E39" s="63"/>
      <c r="F39" s="63"/>
      <c r="G39" s="63"/>
      <c r="H39" s="63"/>
      <c r="I39" s="64"/>
      <c r="J39" s="13">
        <f>SUM(J37+J38)</f>
        <v>0</v>
      </c>
    </row>
    <row r="40" spans="1:11" ht="12.75" customHeight="1" x14ac:dyDescent="0.2">
      <c r="A40" s="15" t="s">
        <v>11</v>
      </c>
      <c r="B40" s="90" t="s">
        <v>47</v>
      </c>
      <c r="C40" s="63"/>
      <c r="D40" s="63"/>
      <c r="E40" s="63"/>
      <c r="F40" s="63"/>
      <c r="G40" s="63"/>
      <c r="H40" s="63"/>
      <c r="I40" s="64"/>
      <c r="J40" s="16">
        <f>ROUND(I55*J39,2)</f>
        <v>0</v>
      </c>
      <c r="K40" s="17"/>
    </row>
    <row r="41" spans="1:11" ht="12.75" customHeight="1" x14ac:dyDescent="0.2">
      <c r="A41" s="91" t="s">
        <v>46</v>
      </c>
      <c r="B41" s="63"/>
      <c r="C41" s="63"/>
      <c r="D41" s="63"/>
      <c r="E41" s="63"/>
      <c r="F41" s="63"/>
      <c r="G41" s="63"/>
      <c r="H41" s="63"/>
      <c r="I41" s="64"/>
      <c r="J41" s="18">
        <f>J39+J40</f>
        <v>0</v>
      </c>
    </row>
    <row r="42" spans="1:11" ht="12.75" customHeight="1" x14ac:dyDescent="0.2">
      <c r="A42" s="75"/>
      <c r="B42" s="63"/>
      <c r="C42" s="63"/>
      <c r="D42" s="63"/>
      <c r="E42" s="63"/>
      <c r="F42" s="63"/>
      <c r="G42" s="63"/>
      <c r="H42" s="63"/>
      <c r="I42" s="63"/>
      <c r="J42" s="64"/>
    </row>
    <row r="43" spans="1:11" ht="48" customHeight="1" x14ac:dyDescent="0.2">
      <c r="A43" s="92" t="s">
        <v>48</v>
      </c>
      <c r="B43" s="63"/>
      <c r="C43" s="63"/>
      <c r="D43" s="63"/>
      <c r="E43" s="63"/>
      <c r="F43" s="63"/>
      <c r="G43" s="63"/>
      <c r="H43" s="63"/>
      <c r="I43" s="63"/>
      <c r="J43" s="64"/>
    </row>
    <row r="44" spans="1:11" ht="12.75" customHeight="1" x14ac:dyDescent="0.2">
      <c r="A44" s="75"/>
      <c r="B44" s="63"/>
      <c r="C44" s="63"/>
      <c r="D44" s="63"/>
      <c r="E44" s="63"/>
      <c r="F44" s="63"/>
      <c r="G44" s="63"/>
      <c r="H44" s="63"/>
      <c r="I44" s="63"/>
      <c r="J44" s="64"/>
    </row>
    <row r="45" spans="1:11" ht="30" customHeight="1" x14ac:dyDescent="0.2">
      <c r="A45" s="93" t="s">
        <v>49</v>
      </c>
      <c r="B45" s="63"/>
      <c r="C45" s="63"/>
      <c r="D45" s="63"/>
      <c r="E45" s="63"/>
      <c r="F45" s="63"/>
      <c r="G45" s="63"/>
      <c r="H45" s="63"/>
      <c r="I45" s="63"/>
      <c r="J45" s="64"/>
    </row>
    <row r="46" spans="1:11" ht="30" customHeight="1" x14ac:dyDescent="0.2">
      <c r="A46" s="19" t="s">
        <v>50</v>
      </c>
      <c r="B46" s="94" t="s">
        <v>51</v>
      </c>
      <c r="C46" s="63"/>
      <c r="D46" s="63"/>
      <c r="E46" s="63"/>
      <c r="F46" s="63"/>
      <c r="G46" s="63"/>
      <c r="H46" s="64"/>
      <c r="I46" s="3" t="s">
        <v>52</v>
      </c>
      <c r="J46" s="3" t="s">
        <v>53</v>
      </c>
    </row>
    <row r="47" spans="1:11" ht="12.75" customHeight="1" x14ac:dyDescent="0.2">
      <c r="A47" s="11" t="s">
        <v>7</v>
      </c>
      <c r="B47" s="90" t="s">
        <v>54</v>
      </c>
      <c r="C47" s="63"/>
      <c r="D47" s="63"/>
      <c r="E47" s="63"/>
      <c r="F47" s="63"/>
      <c r="G47" s="63"/>
      <c r="H47" s="64"/>
      <c r="I47" s="20">
        <v>0.2</v>
      </c>
      <c r="J47" s="21">
        <f t="shared" ref="J47:J54" si="1">ROUND($J$30*I47,2)</f>
        <v>0</v>
      </c>
    </row>
    <row r="48" spans="1:11" ht="12.75" customHeight="1" x14ac:dyDescent="0.2">
      <c r="A48" s="11" t="s">
        <v>9</v>
      </c>
      <c r="B48" s="90" t="s">
        <v>55</v>
      </c>
      <c r="C48" s="63"/>
      <c r="D48" s="63"/>
      <c r="E48" s="63"/>
      <c r="F48" s="63"/>
      <c r="G48" s="63"/>
      <c r="H48" s="64"/>
      <c r="I48" s="20">
        <v>2.5000000000000001E-2</v>
      </c>
      <c r="J48" s="21">
        <f t="shared" si="1"/>
        <v>0</v>
      </c>
    </row>
    <row r="49" spans="1:11" ht="12.75" customHeight="1" x14ac:dyDescent="0.2">
      <c r="A49" s="11" t="s">
        <v>11</v>
      </c>
      <c r="B49" s="65" t="s">
        <v>56</v>
      </c>
      <c r="C49" s="63"/>
      <c r="D49" s="63"/>
      <c r="E49" s="63"/>
      <c r="F49" s="63"/>
      <c r="G49" s="63"/>
      <c r="H49" s="64"/>
      <c r="I49" s="22">
        <v>0.03</v>
      </c>
      <c r="J49" s="21">
        <f t="shared" si="1"/>
        <v>0</v>
      </c>
      <c r="K49" s="17"/>
    </row>
    <row r="50" spans="1:11" ht="12.75" customHeight="1" x14ac:dyDescent="0.2">
      <c r="A50" s="11" t="s">
        <v>13</v>
      </c>
      <c r="B50" s="90" t="s">
        <v>57</v>
      </c>
      <c r="C50" s="63"/>
      <c r="D50" s="63"/>
      <c r="E50" s="63"/>
      <c r="F50" s="63"/>
      <c r="G50" s="63"/>
      <c r="H50" s="64"/>
      <c r="I50" s="20">
        <v>1.4999999999999999E-2</v>
      </c>
      <c r="J50" s="21">
        <f t="shared" si="1"/>
        <v>0</v>
      </c>
    </row>
    <row r="51" spans="1:11" ht="12.75" customHeight="1" x14ac:dyDescent="0.2">
      <c r="A51" s="11" t="s">
        <v>31</v>
      </c>
      <c r="B51" s="90" t="s">
        <v>58</v>
      </c>
      <c r="C51" s="63"/>
      <c r="D51" s="63"/>
      <c r="E51" s="63"/>
      <c r="F51" s="63"/>
      <c r="G51" s="63"/>
      <c r="H51" s="64"/>
      <c r="I51" s="20">
        <v>0.01</v>
      </c>
      <c r="J51" s="21">
        <f t="shared" si="1"/>
        <v>0</v>
      </c>
    </row>
    <row r="52" spans="1:11" ht="12.75" customHeight="1" x14ac:dyDescent="0.2">
      <c r="A52" s="11" t="s">
        <v>33</v>
      </c>
      <c r="B52" s="90" t="s">
        <v>59</v>
      </c>
      <c r="C52" s="63"/>
      <c r="D52" s="63"/>
      <c r="E52" s="63"/>
      <c r="F52" s="63"/>
      <c r="G52" s="63"/>
      <c r="H52" s="64"/>
      <c r="I52" s="20">
        <v>6.0000000000000001E-3</v>
      </c>
      <c r="J52" s="21">
        <f t="shared" si="1"/>
        <v>0</v>
      </c>
    </row>
    <row r="53" spans="1:11" ht="12.75" customHeight="1" x14ac:dyDescent="0.2">
      <c r="A53" s="11" t="s">
        <v>35</v>
      </c>
      <c r="B53" s="90" t="s">
        <v>60</v>
      </c>
      <c r="C53" s="63"/>
      <c r="D53" s="63"/>
      <c r="E53" s="63"/>
      <c r="F53" s="63"/>
      <c r="G53" s="63"/>
      <c r="H53" s="64"/>
      <c r="I53" s="20">
        <v>2E-3</v>
      </c>
      <c r="J53" s="21">
        <f t="shared" si="1"/>
        <v>0</v>
      </c>
    </row>
    <row r="54" spans="1:11" ht="12.75" customHeight="1" x14ac:dyDescent="0.2">
      <c r="A54" s="11" t="s">
        <v>61</v>
      </c>
      <c r="B54" s="90" t="s">
        <v>62</v>
      </c>
      <c r="C54" s="63"/>
      <c r="D54" s="63"/>
      <c r="E54" s="63"/>
      <c r="F54" s="63"/>
      <c r="G54" s="63"/>
      <c r="H54" s="64"/>
      <c r="I54" s="20">
        <v>0.08</v>
      </c>
      <c r="J54" s="21">
        <f t="shared" si="1"/>
        <v>0</v>
      </c>
    </row>
    <row r="55" spans="1:11" ht="12.75" customHeight="1" x14ac:dyDescent="0.2">
      <c r="A55" s="91" t="s">
        <v>46</v>
      </c>
      <c r="B55" s="63"/>
      <c r="C55" s="63"/>
      <c r="D55" s="63"/>
      <c r="E55" s="63"/>
      <c r="F55" s="63"/>
      <c r="G55" s="63"/>
      <c r="H55" s="64"/>
      <c r="I55" s="23">
        <f t="shared" ref="I55:J55" si="2">SUM(I47:I54)</f>
        <v>0.36800000000000005</v>
      </c>
      <c r="J55" s="18">
        <f t="shared" si="2"/>
        <v>0</v>
      </c>
      <c r="K55" s="1"/>
    </row>
    <row r="56" spans="1:11" ht="12.75" customHeight="1" x14ac:dyDescent="0.2">
      <c r="A56" s="75"/>
      <c r="B56" s="63"/>
      <c r="C56" s="63"/>
      <c r="D56" s="63"/>
      <c r="E56" s="63"/>
      <c r="F56" s="63"/>
      <c r="G56" s="63"/>
      <c r="H56" s="63"/>
      <c r="I56" s="63"/>
      <c r="J56" s="64"/>
    </row>
    <row r="57" spans="1:11" ht="52.5" customHeight="1" x14ac:dyDescent="0.2">
      <c r="A57" s="92" t="s">
        <v>63</v>
      </c>
      <c r="B57" s="63"/>
      <c r="C57" s="63"/>
      <c r="D57" s="63"/>
      <c r="E57" s="63"/>
      <c r="F57" s="63"/>
      <c r="G57" s="63"/>
      <c r="H57" s="63"/>
      <c r="I57" s="63"/>
      <c r="J57" s="64"/>
      <c r="K57" s="17"/>
    </row>
    <row r="58" spans="1:11" ht="12.75" customHeight="1" x14ac:dyDescent="0.2">
      <c r="A58" s="75"/>
      <c r="B58" s="63"/>
      <c r="C58" s="63"/>
      <c r="D58" s="63"/>
      <c r="E58" s="63"/>
      <c r="F58" s="63"/>
      <c r="G58" s="63"/>
      <c r="H58" s="63"/>
      <c r="I58" s="63"/>
      <c r="J58" s="64"/>
    </row>
    <row r="59" spans="1:11" ht="15.75" customHeight="1" x14ac:dyDescent="0.2">
      <c r="A59" s="93" t="s">
        <v>64</v>
      </c>
      <c r="B59" s="63"/>
      <c r="C59" s="63"/>
      <c r="D59" s="63"/>
      <c r="E59" s="63"/>
      <c r="F59" s="63"/>
      <c r="G59" s="63"/>
      <c r="H59" s="63"/>
      <c r="I59" s="63"/>
      <c r="J59" s="64"/>
    </row>
    <row r="60" spans="1:11" ht="15.75" customHeight="1" x14ac:dyDescent="0.2">
      <c r="A60" s="19" t="s">
        <v>65</v>
      </c>
      <c r="B60" s="94" t="s">
        <v>66</v>
      </c>
      <c r="C60" s="63"/>
      <c r="D60" s="63"/>
      <c r="E60" s="63"/>
      <c r="F60" s="63"/>
      <c r="G60" s="63"/>
      <c r="H60" s="63"/>
      <c r="I60" s="64"/>
      <c r="J60" s="3" t="s">
        <v>43</v>
      </c>
    </row>
    <row r="61" spans="1:11" ht="12.75" customHeight="1" x14ac:dyDescent="0.2">
      <c r="A61" s="11" t="s">
        <v>7</v>
      </c>
      <c r="B61" s="90" t="s">
        <v>67</v>
      </c>
      <c r="C61" s="63"/>
      <c r="D61" s="63"/>
      <c r="E61" s="63"/>
      <c r="F61" s="63"/>
      <c r="G61" s="63"/>
      <c r="H61" s="63"/>
      <c r="I61" s="64"/>
      <c r="J61" s="21">
        <f>(4*I62*I64)-(6%*J23)</f>
        <v>0</v>
      </c>
    </row>
    <row r="62" spans="1:11" ht="31.5" customHeight="1" x14ac:dyDescent="0.2">
      <c r="A62" s="11"/>
      <c r="B62" s="88" t="s">
        <v>68</v>
      </c>
      <c r="C62" s="63"/>
      <c r="D62" s="63"/>
      <c r="E62" s="63"/>
      <c r="F62" s="63"/>
      <c r="G62" s="63"/>
      <c r="H62" s="64"/>
      <c r="I62" s="24">
        <v>0</v>
      </c>
      <c r="J62" s="25" t="s">
        <v>69</v>
      </c>
      <c r="K62" s="1"/>
    </row>
    <row r="63" spans="1:11" ht="12.75" customHeight="1" x14ac:dyDescent="0.2">
      <c r="A63" s="11"/>
      <c r="B63" s="95" t="s">
        <v>70</v>
      </c>
      <c r="C63" s="63"/>
      <c r="D63" s="63"/>
      <c r="E63" s="63"/>
      <c r="F63" s="63"/>
      <c r="G63" s="63"/>
      <c r="H63" s="64"/>
      <c r="I63" s="26">
        <v>0</v>
      </c>
      <c r="J63" s="25"/>
    </row>
    <row r="64" spans="1:11" ht="12.75" customHeight="1" x14ac:dyDescent="0.2">
      <c r="A64" s="11"/>
      <c r="B64" s="95" t="s">
        <v>71</v>
      </c>
      <c r="C64" s="63"/>
      <c r="D64" s="63"/>
      <c r="E64" s="63"/>
      <c r="F64" s="63"/>
      <c r="G64" s="63"/>
      <c r="H64" s="64"/>
      <c r="I64" s="27">
        <v>22</v>
      </c>
      <c r="J64" s="25"/>
      <c r="K64" s="28"/>
    </row>
    <row r="65" spans="1:15" ht="12.75" customHeight="1" x14ac:dyDescent="0.2">
      <c r="A65" s="11" t="s">
        <v>9</v>
      </c>
      <c r="B65" s="96" t="s">
        <v>72</v>
      </c>
      <c r="C65" s="63"/>
      <c r="D65" s="63"/>
      <c r="E65" s="63"/>
      <c r="F65" s="63"/>
      <c r="G65" s="63"/>
      <c r="H65" s="63"/>
      <c r="I65" s="64"/>
      <c r="J65" s="21">
        <f>(I67*I66)*(1-0.19)</f>
        <v>0</v>
      </c>
    </row>
    <row r="66" spans="1:15" ht="12.75" customHeight="1" x14ac:dyDescent="0.2">
      <c r="A66" s="11"/>
      <c r="B66" s="97" t="s">
        <v>73</v>
      </c>
      <c r="C66" s="63"/>
      <c r="D66" s="63"/>
      <c r="E66" s="63"/>
      <c r="F66" s="63"/>
      <c r="G66" s="63"/>
      <c r="H66" s="64"/>
      <c r="I66" s="29">
        <v>0</v>
      </c>
      <c r="J66" s="25" t="s">
        <v>69</v>
      </c>
      <c r="K66" s="1"/>
    </row>
    <row r="67" spans="1:15" ht="12.75" customHeight="1" x14ac:dyDescent="0.2">
      <c r="A67" s="30"/>
      <c r="B67" s="95" t="s">
        <v>74</v>
      </c>
      <c r="C67" s="63"/>
      <c r="D67" s="63"/>
      <c r="E67" s="63"/>
      <c r="F67" s="63"/>
      <c r="G67" s="63"/>
      <c r="H67" s="64"/>
      <c r="I67" s="27">
        <v>22</v>
      </c>
      <c r="J67" s="25"/>
      <c r="K67" s="28"/>
      <c r="O67" s="31"/>
    </row>
    <row r="68" spans="1:15" ht="23.25" customHeight="1" x14ac:dyDescent="0.2">
      <c r="A68" s="30"/>
      <c r="B68" s="98" t="s">
        <v>75</v>
      </c>
      <c r="C68" s="99"/>
      <c r="D68" s="99"/>
      <c r="E68" s="99"/>
      <c r="F68" s="99"/>
      <c r="G68" s="99"/>
      <c r="H68" s="100"/>
      <c r="I68" s="32">
        <v>0.19</v>
      </c>
      <c r="J68" s="25"/>
      <c r="K68" s="1"/>
      <c r="O68" s="31"/>
    </row>
    <row r="69" spans="1:15" ht="12.75" customHeight="1" x14ac:dyDescent="0.2">
      <c r="A69" s="11" t="s">
        <v>11</v>
      </c>
      <c r="B69" s="90" t="s">
        <v>76</v>
      </c>
      <c r="C69" s="63"/>
      <c r="D69" s="63"/>
      <c r="E69" s="63"/>
      <c r="F69" s="63"/>
      <c r="G69" s="63"/>
      <c r="H69" s="63"/>
      <c r="I69" s="64"/>
      <c r="J69" s="21">
        <v>0</v>
      </c>
      <c r="K69" s="1"/>
    </row>
    <row r="70" spans="1:15" ht="12.75" customHeight="1" x14ac:dyDescent="0.2">
      <c r="A70" s="11" t="s">
        <v>13</v>
      </c>
      <c r="B70" s="101" t="s">
        <v>77</v>
      </c>
      <c r="C70" s="63"/>
      <c r="D70" s="63"/>
      <c r="E70" s="63"/>
      <c r="F70" s="63"/>
      <c r="G70" s="63"/>
      <c r="H70" s="63"/>
      <c r="I70" s="64"/>
      <c r="J70" s="33">
        <v>0</v>
      </c>
      <c r="K70" s="1"/>
    </row>
    <row r="71" spans="1:15" ht="137.25" customHeight="1" x14ac:dyDescent="0.2">
      <c r="A71" s="102" t="s">
        <v>78</v>
      </c>
      <c r="B71" s="63"/>
      <c r="C71" s="63"/>
      <c r="D71" s="63"/>
      <c r="E71" s="63"/>
      <c r="F71" s="63"/>
      <c r="G71" s="63"/>
      <c r="H71" s="63"/>
      <c r="I71" s="63"/>
      <c r="J71" s="64"/>
      <c r="L71" s="28"/>
    </row>
    <row r="72" spans="1:15" ht="12.75" customHeight="1" x14ac:dyDescent="0.2">
      <c r="A72" s="11" t="s">
        <v>31</v>
      </c>
      <c r="B72" s="90" t="s">
        <v>79</v>
      </c>
      <c r="C72" s="63"/>
      <c r="D72" s="63"/>
      <c r="E72" s="63"/>
      <c r="F72" s="63"/>
      <c r="G72" s="63"/>
      <c r="H72" s="63"/>
      <c r="I72" s="64"/>
      <c r="J72" s="34" t="s">
        <v>69</v>
      </c>
    </row>
    <row r="73" spans="1:15" ht="12.75" customHeight="1" x14ac:dyDescent="0.2">
      <c r="A73" s="91" t="s">
        <v>37</v>
      </c>
      <c r="B73" s="63"/>
      <c r="C73" s="63"/>
      <c r="D73" s="63"/>
      <c r="E73" s="63"/>
      <c r="F73" s="63"/>
      <c r="G73" s="63"/>
      <c r="H73" s="63"/>
      <c r="I73" s="64"/>
      <c r="J73" s="18">
        <f>SUM(J61:J70)</f>
        <v>0</v>
      </c>
    </row>
    <row r="74" spans="1:15" ht="12.75" customHeight="1" x14ac:dyDescent="0.2">
      <c r="A74" s="75"/>
      <c r="B74" s="63"/>
      <c r="C74" s="63"/>
      <c r="D74" s="63"/>
      <c r="E74" s="63"/>
      <c r="F74" s="63"/>
      <c r="G74" s="63"/>
      <c r="H74" s="63"/>
      <c r="I74" s="63"/>
      <c r="J74" s="64"/>
    </row>
    <row r="75" spans="1:15" ht="36.75" customHeight="1" x14ac:dyDescent="0.2">
      <c r="A75" s="92" t="s">
        <v>80</v>
      </c>
      <c r="B75" s="63"/>
      <c r="C75" s="63"/>
      <c r="D75" s="63"/>
      <c r="E75" s="63"/>
      <c r="F75" s="63"/>
      <c r="G75" s="63"/>
      <c r="H75" s="63"/>
      <c r="I75" s="63"/>
      <c r="J75" s="64"/>
    </row>
    <row r="76" spans="1:15" ht="12.75" customHeight="1" x14ac:dyDescent="0.2">
      <c r="A76" s="75"/>
      <c r="B76" s="63"/>
      <c r="C76" s="63"/>
      <c r="D76" s="63"/>
      <c r="E76" s="63"/>
      <c r="F76" s="63"/>
      <c r="G76" s="63"/>
      <c r="H76" s="63"/>
      <c r="I76" s="63"/>
      <c r="J76" s="64"/>
    </row>
    <row r="77" spans="1:15" ht="15.75" customHeight="1" x14ac:dyDescent="0.2">
      <c r="A77" s="93" t="s">
        <v>81</v>
      </c>
      <c r="B77" s="63"/>
      <c r="C77" s="63"/>
      <c r="D77" s="63"/>
      <c r="E77" s="63"/>
      <c r="F77" s="63"/>
      <c r="G77" s="63"/>
      <c r="H77" s="63"/>
      <c r="I77" s="63"/>
      <c r="J77" s="64"/>
    </row>
    <row r="78" spans="1:15" ht="15.75" customHeight="1" x14ac:dyDescent="0.2">
      <c r="A78" s="3">
        <v>2</v>
      </c>
      <c r="B78" s="76" t="s">
        <v>82</v>
      </c>
      <c r="C78" s="63"/>
      <c r="D78" s="63"/>
      <c r="E78" s="63"/>
      <c r="F78" s="63"/>
      <c r="G78" s="63"/>
      <c r="H78" s="63"/>
      <c r="I78" s="64"/>
      <c r="J78" s="3" t="s">
        <v>43</v>
      </c>
    </row>
    <row r="79" spans="1:15" ht="14.25" customHeight="1" x14ac:dyDescent="0.2">
      <c r="A79" s="2" t="s">
        <v>41</v>
      </c>
      <c r="B79" s="65" t="s">
        <v>83</v>
      </c>
      <c r="C79" s="63"/>
      <c r="D79" s="63"/>
      <c r="E79" s="63"/>
      <c r="F79" s="63"/>
      <c r="G79" s="63"/>
      <c r="H79" s="63"/>
      <c r="I79" s="64"/>
      <c r="J79" s="35">
        <f>J41</f>
        <v>0</v>
      </c>
    </row>
    <row r="80" spans="1:15" ht="14.25" customHeight="1" x14ac:dyDescent="0.2">
      <c r="A80" s="2" t="s">
        <v>50</v>
      </c>
      <c r="B80" s="65" t="s">
        <v>51</v>
      </c>
      <c r="C80" s="63"/>
      <c r="D80" s="63"/>
      <c r="E80" s="63"/>
      <c r="F80" s="63"/>
      <c r="G80" s="63"/>
      <c r="H80" s="63"/>
      <c r="I80" s="64"/>
      <c r="J80" s="35">
        <f>J55</f>
        <v>0</v>
      </c>
    </row>
    <row r="81" spans="1:11" ht="14.25" customHeight="1" x14ac:dyDescent="0.2">
      <c r="A81" s="2" t="s">
        <v>65</v>
      </c>
      <c r="B81" s="65" t="s">
        <v>66</v>
      </c>
      <c r="C81" s="63"/>
      <c r="D81" s="63"/>
      <c r="E81" s="63"/>
      <c r="F81" s="63"/>
      <c r="G81" s="63"/>
      <c r="H81" s="63"/>
      <c r="I81" s="64"/>
      <c r="J81" s="35">
        <f>J73</f>
        <v>0</v>
      </c>
    </row>
    <row r="82" spans="1:11" ht="14.25" customHeight="1" x14ac:dyDescent="0.2">
      <c r="A82" s="83" t="s">
        <v>46</v>
      </c>
      <c r="B82" s="63"/>
      <c r="C82" s="63"/>
      <c r="D82" s="63"/>
      <c r="E82" s="63"/>
      <c r="F82" s="63"/>
      <c r="G82" s="63"/>
      <c r="H82" s="63"/>
      <c r="I82" s="64"/>
      <c r="J82" s="36">
        <f>SUM(J79+J80+J81)</f>
        <v>0</v>
      </c>
    </row>
    <row r="83" spans="1:11" ht="12.75" customHeight="1" x14ac:dyDescent="0.2">
      <c r="A83" s="75"/>
      <c r="B83" s="63"/>
      <c r="C83" s="63"/>
      <c r="D83" s="63"/>
      <c r="E83" s="63"/>
      <c r="F83" s="63"/>
      <c r="G83" s="63"/>
      <c r="H83" s="63"/>
      <c r="I83" s="63"/>
      <c r="J83" s="64"/>
    </row>
    <row r="84" spans="1:11" ht="15.75" customHeight="1" x14ac:dyDescent="0.2">
      <c r="A84" s="85" t="s">
        <v>84</v>
      </c>
      <c r="B84" s="63"/>
      <c r="C84" s="63"/>
      <c r="D84" s="63"/>
      <c r="E84" s="63"/>
      <c r="F84" s="63"/>
      <c r="G84" s="63"/>
      <c r="H84" s="63"/>
      <c r="I84" s="63"/>
      <c r="J84" s="64"/>
    </row>
    <row r="85" spans="1:11" ht="15.75" customHeight="1" x14ac:dyDescent="0.2">
      <c r="A85" s="19">
        <v>3</v>
      </c>
      <c r="B85" s="76" t="s">
        <v>85</v>
      </c>
      <c r="C85" s="63"/>
      <c r="D85" s="63"/>
      <c r="E85" s="63"/>
      <c r="F85" s="63"/>
      <c r="G85" s="63"/>
      <c r="H85" s="63"/>
      <c r="I85" s="64"/>
      <c r="J85" s="19" t="s">
        <v>86</v>
      </c>
    </row>
    <row r="86" spans="1:11" ht="46.5" customHeight="1" x14ac:dyDescent="0.2">
      <c r="A86" s="11" t="s">
        <v>7</v>
      </c>
      <c r="B86" s="65" t="s">
        <v>87</v>
      </c>
      <c r="C86" s="63"/>
      <c r="D86" s="63"/>
      <c r="E86" s="63"/>
      <c r="F86" s="63"/>
      <c r="G86" s="63"/>
      <c r="H86" s="63"/>
      <c r="I86" s="64"/>
      <c r="J86" s="21">
        <f>ROUND((($J$30/12)+($J$37/12)+($J$30/12/12)+($J$38/12))*(30/30)*0.05,2)</f>
        <v>0</v>
      </c>
    </row>
    <row r="87" spans="1:11" ht="14.25" customHeight="1" x14ac:dyDescent="0.2">
      <c r="A87" s="11" t="s">
        <v>9</v>
      </c>
      <c r="B87" s="65" t="s">
        <v>88</v>
      </c>
      <c r="C87" s="63"/>
      <c r="D87" s="63"/>
      <c r="E87" s="63"/>
      <c r="F87" s="63"/>
      <c r="G87" s="63"/>
      <c r="H87" s="63"/>
      <c r="I87" s="64"/>
      <c r="J87" s="21">
        <f>ROUND($J$86*I54,2)</f>
        <v>0</v>
      </c>
    </row>
    <row r="88" spans="1:11" ht="74.25" customHeight="1" x14ac:dyDescent="0.2">
      <c r="A88" s="37" t="s">
        <v>11</v>
      </c>
      <c r="B88" s="103" t="s">
        <v>89</v>
      </c>
      <c r="C88" s="63"/>
      <c r="D88" s="63"/>
      <c r="E88" s="63"/>
      <c r="F88" s="63"/>
      <c r="G88" s="63"/>
      <c r="H88" s="64"/>
      <c r="I88" s="38">
        <v>1.9E-3</v>
      </c>
      <c r="J88" s="39">
        <f>ROUND($J$30*I88,2)</f>
        <v>0</v>
      </c>
    </row>
    <row r="89" spans="1:11" ht="36" customHeight="1" x14ac:dyDescent="0.2">
      <c r="A89" s="11" t="s">
        <v>13</v>
      </c>
      <c r="B89" s="65" t="s">
        <v>90</v>
      </c>
      <c r="C89" s="63"/>
      <c r="D89" s="63"/>
      <c r="E89" s="63"/>
      <c r="F89" s="63"/>
      <c r="G89" s="63"/>
      <c r="H89" s="63"/>
      <c r="I89" s="64"/>
      <c r="J89" s="21">
        <f>ROUND(((($J$30/30)*7)/$H$10)*0.9,2)</f>
        <v>0</v>
      </c>
    </row>
    <row r="90" spans="1:11" ht="14.25" customHeight="1" x14ac:dyDescent="0.2">
      <c r="A90" s="11" t="s">
        <v>31</v>
      </c>
      <c r="B90" s="65" t="s">
        <v>91</v>
      </c>
      <c r="C90" s="63"/>
      <c r="D90" s="63"/>
      <c r="E90" s="63"/>
      <c r="F90" s="63"/>
      <c r="G90" s="63"/>
      <c r="H90" s="63"/>
      <c r="I90" s="64"/>
      <c r="J90" s="21">
        <f>ROUND($I$55*J89,2)</f>
        <v>0</v>
      </c>
    </row>
    <row r="91" spans="1:11" ht="70.5" customHeight="1" x14ac:dyDescent="0.2">
      <c r="A91" s="37" t="s">
        <v>33</v>
      </c>
      <c r="B91" s="103" t="s">
        <v>92</v>
      </c>
      <c r="C91" s="63"/>
      <c r="D91" s="63"/>
      <c r="E91" s="63"/>
      <c r="F91" s="63"/>
      <c r="G91" s="63"/>
      <c r="H91" s="64"/>
      <c r="I91" s="38">
        <v>3.8100000000000002E-2</v>
      </c>
      <c r="J91" s="39">
        <f>ROUND($J$30*I91,2)</f>
        <v>0</v>
      </c>
    </row>
    <row r="92" spans="1:11" ht="12.75" customHeight="1" x14ac:dyDescent="0.2">
      <c r="A92" s="91" t="s">
        <v>46</v>
      </c>
      <c r="B92" s="63"/>
      <c r="C92" s="63"/>
      <c r="D92" s="63"/>
      <c r="E92" s="63"/>
      <c r="F92" s="63"/>
      <c r="G92" s="63"/>
      <c r="H92" s="63"/>
      <c r="I92" s="64"/>
      <c r="J92" s="18">
        <f>SUM(J86:J91)</f>
        <v>0</v>
      </c>
    </row>
    <row r="93" spans="1:11" ht="12.75" customHeight="1" x14ac:dyDescent="0.2">
      <c r="A93" s="75"/>
      <c r="B93" s="63"/>
      <c r="C93" s="63"/>
      <c r="D93" s="63"/>
      <c r="E93" s="63"/>
      <c r="F93" s="63"/>
      <c r="G93" s="63"/>
      <c r="H93" s="63"/>
      <c r="I93" s="63"/>
      <c r="J93" s="64"/>
    </row>
    <row r="94" spans="1:11" ht="15.75" customHeight="1" x14ac:dyDescent="0.2">
      <c r="A94" s="85" t="s">
        <v>93</v>
      </c>
      <c r="B94" s="63"/>
      <c r="C94" s="63"/>
      <c r="D94" s="63"/>
      <c r="E94" s="63"/>
      <c r="F94" s="63"/>
      <c r="G94" s="63"/>
      <c r="H94" s="63"/>
      <c r="I94" s="63"/>
      <c r="J94" s="64"/>
    </row>
    <row r="95" spans="1:11" ht="36.75" customHeight="1" x14ac:dyDescent="0.2">
      <c r="A95" s="92" t="s">
        <v>94</v>
      </c>
      <c r="B95" s="63"/>
      <c r="C95" s="63"/>
      <c r="D95" s="63"/>
      <c r="E95" s="63"/>
      <c r="F95" s="63"/>
      <c r="G95" s="63"/>
      <c r="H95" s="63"/>
      <c r="I95" s="63"/>
      <c r="J95" s="64"/>
    </row>
    <row r="96" spans="1:11" ht="48.75" customHeight="1" x14ac:dyDescent="0.2">
      <c r="A96" s="104" t="s">
        <v>95</v>
      </c>
      <c r="B96" s="63"/>
      <c r="C96" s="63"/>
      <c r="D96" s="63"/>
      <c r="E96" s="63"/>
      <c r="F96" s="63"/>
      <c r="G96" s="63"/>
      <c r="H96" s="63"/>
      <c r="I96" s="64"/>
      <c r="J96" s="40">
        <f>J99+J30+J37+J38</f>
        <v>0</v>
      </c>
      <c r="K96" s="17"/>
    </row>
    <row r="97" spans="1:11" ht="14.25" customHeight="1" x14ac:dyDescent="0.2">
      <c r="A97" s="105"/>
      <c r="B97" s="63"/>
      <c r="C97" s="63"/>
      <c r="D97" s="63"/>
      <c r="E97" s="63"/>
      <c r="F97" s="63"/>
      <c r="G97" s="63"/>
      <c r="H97" s="63"/>
      <c r="I97" s="63"/>
      <c r="J97" s="64"/>
    </row>
    <row r="98" spans="1:11" ht="12.75" customHeight="1" x14ac:dyDescent="0.25">
      <c r="A98" s="41" t="s">
        <v>96</v>
      </c>
      <c r="B98" s="94" t="s">
        <v>97</v>
      </c>
      <c r="C98" s="63"/>
      <c r="D98" s="63"/>
      <c r="E98" s="63"/>
      <c r="F98" s="63"/>
      <c r="G98" s="63"/>
      <c r="H98" s="63"/>
      <c r="I98" s="64"/>
      <c r="J98" s="41" t="s">
        <v>43</v>
      </c>
    </row>
    <row r="99" spans="1:11" ht="25.5" customHeight="1" x14ac:dyDescent="0.2">
      <c r="A99" s="15" t="s">
        <v>7</v>
      </c>
      <c r="B99" s="65" t="s">
        <v>98</v>
      </c>
      <c r="C99" s="63"/>
      <c r="D99" s="63"/>
      <c r="E99" s="63"/>
      <c r="F99" s="63"/>
      <c r="G99" s="63"/>
      <c r="H99" s="64"/>
      <c r="I99" s="14">
        <v>9.0749999999999997E-2</v>
      </c>
      <c r="J99" s="21">
        <f>ROUND(($J$30*I99),2)</f>
        <v>0</v>
      </c>
    </row>
    <row r="100" spans="1:11" ht="12.75" customHeight="1" x14ac:dyDescent="0.2">
      <c r="A100" s="15" t="s">
        <v>9</v>
      </c>
      <c r="B100" s="90" t="s">
        <v>99</v>
      </c>
      <c r="C100" s="63"/>
      <c r="D100" s="63"/>
      <c r="E100" s="63"/>
      <c r="F100" s="63"/>
      <c r="G100" s="63"/>
      <c r="H100" s="63"/>
      <c r="I100" s="64"/>
      <c r="J100" s="42">
        <f>ROUND((($J$96/30)*2.96)/12,2)</f>
        <v>0</v>
      </c>
    </row>
    <row r="101" spans="1:11" ht="12.75" customHeight="1" x14ac:dyDescent="0.2">
      <c r="A101" s="15" t="s">
        <v>11</v>
      </c>
      <c r="B101" s="90" t="s">
        <v>100</v>
      </c>
      <c r="C101" s="63"/>
      <c r="D101" s="63"/>
      <c r="E101" s="63"/>
      <c r="F101" s="63"/>
      <c r="G101" s="63"/>
      <c r="H101" s="63"/>
      <c r="I101" s="64"/>
      <c r="J101" s="42">
        <f>ROUND((($J$96/30)*5)/12*0.015,2)</f>
        <v>0</v>
      </c>
    </row>
    <row r="102" spans="1:11" ht="12.75" customHeight="1" x14ac:dyDescent="0.2">
      <c r="A102" s="15" t="s">
        <v>13</v>
      </c>
      <c r="B102" s="90" t="s">
        <v>101</v>
      </c>
      <c r="C102" s="63"/>
      <c r="D102" s="63"/>
      <c r="E102" s="63"/>
      <c r="F102" s="63"/>
      <c r="G102" s="63"/>
      <c r="H102" s="63"/>
      <c r="I102" s="64"/>
      <c r="J102" s="16">
        <f>ROUND(((($J$96/30)*15)/12)*0.0078,2)</f>
        <v>0</v>
      </c>
    </row>
    <row r="103" spans="1:11" ht="12.75" customHeight="1" x14ac:dyDescent="0.2">
      <c r="A103" s="15" t="s">
        <v>31</v>
      </c>
      <c r="B103" s="90" t="s">
        <v>102</v>
      </c>
      <c r="C103" s="63"/>
      <c r="D103" s="63"/>
      <c r="E103" s="63"/>
      <c r="F103" s="63"/>
      <c r="G103" s="63"/>
      <c r="H103" s="63"/>
      <c r="I103" s="64"/>
      <c r="J103" s="21">
        <f>ROUND(((($J$30+$J$30/3)*4/12)/12)*0.02,2)</f>
        <v>0</v>
      </c>
    </row>
    <row r="104" spans="1:11" ht="12.75" customHeight="1" x14ac:dyDescent="0.2">
      <c r="A104" s="43" t="s">
        <v>33</v>
      </c>
      <c r="B104" s="106" t="s">
        <v>103</v>
      </c>
      <c r="C104" s="63"/>
      <c r="D104" s="63"/>
      <c r="E104" s="63"/>
      <c r="F104" s="63"/>
      <c r="G104" s="63"/>
      <c r="H104" s="63"/>
      <c r="I104" s="64"/>
      <c r="J104" s="16">
        <v>0</v>
      </c>
    </row>
    <row r="105" spans="1:11" ht="12.75" customHeight="1" x14ac:dyDescent="0.2">
      <c r="A105" s="91" t="s">
        <v>46</v>
      </c>
      <c r="B105" s="63"/>
      <c r="C105" s="63"/>
      <c r="D105" s="63"/>
      <c r="E105" s="63"/>
      <c r="F105" s="63"/>
      <c r="G105" s="63"/>
      <c r="H105" s="63"/>
      <c r="I105" s="64"/>
      <c r="J105" s="44">
        <f>SUM(J99:J104)</f>
        <v>0</v>
      </c>
    </row>
    <row r="106" spans="1:11" ht="14.25" customHeight="1" x14ac:dyDescent="0.2">
      <c r="A106" s="15" t="s">
        <v>35</v>
      </c>
      <c r="B106" s="90" t="s">
        <v>104</v>
      </c>
      <c r="C106" s="63"/>
      <c r="D106" s="63"/>
      <c r="E106" s="63"/>
      <c r="F106" s="63"/>
      <c r="G106" s="63"/>
      <c r="H106" s="63"/>
      <c r="I106" s="64"/>
      <c r="J106" s="16">
        <f>ROUND(I55*J105,2)</f>
        <v>0</v>
      </c>
      <c r="K106" s="17"/>
    </row>
    <row r="107" spans="1:11" ht="12.75" customHeight="1" x14ac:dyDescent="0.2">
      <c r="A107" s="91" t="s">
        <v>46</v>
      </c>
      <c r="B107" s="63"/>
      <c r="C107" s="63"/>
      <c r="D107" s="63"/>
      <c r="E107" s="63"/>
      <c r="F107" s="63"/>
      <c r="G107" s="63"/>
      <c r="H107" s="63"/>
      <c r="I107" s="64"/>
      <c r="J107" s="18">
        <f>SUM(J105:J106)</f>
        <v>0</v>
      </c>
    </row>
    <row r="108" spans="1:11" ht="25.5" customHeight="1" x14ac:dyDescent="0.2">
      <c r="A108" s="92" t="s">
        <v>105</v>
      </c>
      <c r="B108" s="63"/>
      <c r="C108" s="63"/>
      <c r="D108" s="63"/>
      <c r="E108" s="63"/>
      <c r="F108" s="63"/>
      <c r="G108" s="63"/>
      <c r="H108" s="63"/>
      <c r="I108" s="63"/>
      <c r="J108" s="64"/>
    </row>
    <row r="109" spans="1:11" ht="12.75" customHeight="1" x14ac:dyDescent="0.2">
      <c r="A109" s="107"/>
      <c r="B109" s="63"/>
      <c r="C109" s="63"/>
      <c r="D109" s="63"/>
      <c r="E109" s="63"/>
      <c r="F109" s="63"/>
      <c r="G109" s="63"/>
      <c r="H109" s="63"/>
      <c r="I109" s="63"/>
      <c r="J109" s="64"/>
    </row>
    <row r="110" spans="1:11" ht="15.75" customHeight="1" x14ac:dyDescent="0.2">
      <c r="A110" s="93" t="s">
        <v>106</v>
      </c>
      <c r="B110" s="63"/>
      <c r="C110" s="63"/>
      <c r="D110" s="63"/>
      <c r="E110" s="63"/>
      <c r="F110" s="63"/>
      <c r="G110" s="63"/>
      <c r="H110" s="63"/>
      <c r="I110" s="63"/>
      <c r="J110" s="64"/>
    </row>
    <row r="111" spans="1:11" ht="12.75" customHeight="1" x14ac:dyDescent="0.2">
      <c r="A111" s="19" t="s">
        <v>107</v>
      </c>
      <c r="B111" s="94" t="s">
        <v>108</v>
      </c>
      <c r="C111" s="63"/>
      <c r="D111" s="63"/>
      <c r="E111" s="63"/>
      <c r="F111" s="63"/>
      <c r="G111" s="63"/>
      <c r="H111" s="63"/>
      <c r="I111" s="64"/>
      <c r="J111" s="45" t="s">
        <v>43</v>
      </c>
    </row>
    <row r="112" spans="1:11" ht="12.75" customHeight="1" x14ac:dyDescent="0.2">
      <c r="A112" s="11" t="s">
        <v>7</v>
      </c>
      <c r="B112" s="90" t="s">
        <v>109</v>
      </c>
      <c r="C112" s="63"/>
      <c r="D112" s="63"/>
      <c r="E112" s="63"/>
      <c r="F112" s="63"/>
      <c r="G112" s="63"/>
      <c r="H112" s="63"/>
      <c r="I112" s="64"/>
      <c r="J112" s="21">
        <v>0</v>
      </c>
    </row>
    <row r="113" spans="1:12" ht="12.75" customHeight="1" x14ac:dyDescent="0.2">
      <c r="A113" s="108" t="s">
        <v>46</v>
      </c>
      <c r="B113" s="63"/>
      <c r="C113" s="63"/>
      <c r="D113" s="63"/>
      <c r="E113" s="63"/>
      <c r="F113" s="63"/>
      <c r="G113" s="63"/>
      <c r="H113" s="63"/>
      <c r="I113" s="64"/>
      <c r="J113" s="21">
        <v>0</v>
      </c>
    </row>
    <row r="114" spans="1:12" ht="12.75" customHeight="1" x14ac:dyDescent="0.2">
      <c r="A114" s="15" t="s">
        <v>9</v>
      </c>
      <c r="B114" s="90" t="s">
        <v>110</v>
      </c>
      <c r="C114" s="63"/>
      <c r="D114" s="63"/>
      <c r="E114" s="63"/>
      <c r="F114" s="63"/>
      <c r="G114" s="63"/>
      <c r="H114" s="63"/>
      <c r="I114" s="64"/>
      <c r="J114" s="16">
        <f>ROUND(I55*J113,2)</f>
        <v>0</v>
      </c>
      <c r="K114" s="17"/>
    </row>
    <row r="115" spans="1:12" ht="12.75" customHeight="1" x14ac:dyDescent="0.2">
      <c r="A115" s="91" t="s">
        <v>46</v>
      </c>
      <c r="B115" s="63"/>
      <c r="C115" s="63"/>
      <c r="D115" s="63"/>
      <c r="E115" s="63"/>
      <c r="F115" s="63"/>
      <c r="G115" s="63"/>
      <c r="H115" s="63"/>
      <c r="I115" s="64"/>
      <c r="J115" s="18">
        <f>SUM(J113:J114)</f>
        <v>0</v>
      </c>
    </row>
    <row r="116" spans="1:12" ht="12.75" customHeight="1" x14ac:dyDescent="0.2">
      <c r="A116" s="107"/>
      <c r="B116" s="63"/>
      <c r="C116" s="63"/>
      <c r="D116" s="63"/>
      <c r="E116" s="63"/>
      <c r="F116" s="63"/>
      <c r="G116" s="63"/>
      <c r="H116" s="63"/>
      <c r="I116" s="63"/>
      <c r="J116" s="64"/>
    </row>
    <row r="117" spans="1:12" ht="25.5" customHeight="1" x14ac:dyDescent="0.2">
      <c r="A117" s="92" t="s">
        <v>111</v>
      </c>
      <c r="B117" s="63"/>
      <c r="C117" s="63"/>
      <c r="D117" s="63"/>
      <c r="E117" s="63"/>
      <c r="F117" s="63"/>
      <c r="G117" s="63"/>
      <c r="H117" s="63"/>
      <c r="I117" s="63"/>
      <c r="J117" s="64"/>
    </row>
    <row r="118" spans="1:12" ht="12.75" customHeight="1" x14ac:dyDescent="0.2">
      <c r="A118" s="107"/>
      <c r="B118" s="63"/>
      <c r="C118" s="63"/>
      <c r="D118" s="63"/>
      <c r="E118" s="63"/>
      <c r="F118" s="63"/>
      <c r="G118" s="63"/>
      <c r="H118" s="63"/>
      <c r="I118" s="63"/>
      <c r="J118" s="64"/>
    </row>
    <row r="119" spans="1:12" ht="15.75" customHeight="1" x14ac:dyDescent="0.2">
      <c r="A119" s="93" t="s">
        <v>112</v>
      </c>
      <c r="B119" s="63"/>
      <c r="C119" s="63"/>
      <c r="D119" s="63"/>
      <c r="E119" s="63"/>
      <c r="F119" s="63"/>
      <c r="G119" s="63"/>
      <c r="H119" s="63"/>
      <c r="I119" s="63"/>
      <c r="J119" s="64"/>
    </row>
    <row r="120" spans="1:12" ht="15.75" customHeight="1" x14ac:dyDescent="0.2">
      <c r="A120" s="3">
        <v>4</v>
      </c>
      <c r="B120" s="76" t="s">
        <v>113</v>
      </c>
      <c r="C120" s="63"/>
      <c r="D120" s="63"/>
      <c r="E120" s="63"/>
      <c r="F120" s="63"/>
      <c r="G120" s="63"/>
      <c r="H120" s="63"/>
      <c r="I120" s="64"/>
      <c r="J120" s="45" t="s">
        <v>43</v>
      </c>
    </row>
    <row r="121" spans="1:12" ht="14.25" customHeight="1" x14ac:dyDescent="0.2">
      <c r="A121" s="2" t="s">
        <v>96</v>
      </c>
      <c r="B121" s="65" t="s">
        <v>97</v>
      </c>
      <c r="C121" s="63"/>
      <c r="D121" s="63"/>
      <c r="E121" s="63"/>
      <c r="F121" s="63"/>
      <c r="G121" s="63"/>
      <c r="H121" s="63"/>
      <c r="I121" s="64"/>
      <c r="J121" s="21">
        <f>J107</f>
        <v>0</v>
      </c>
    </row>
    <row r="122" spans="1:12" ht="14.25" customHeight="1" x14ac:dyDescent="0.2">
      <c r="A122" s="2" t="s">
        <v>114</v>
      </c>
      <c r="B122" s="65" t="s">
        <v>108</v>
      </c>
      <c r="C122" s="63"/>
      <c r="D122" s="63"/>
      <c r="E122" s="63"/>
      <c r="F122" s="63"/>
      <c r="G122" s="63"/>
      <c r="H122" s="63"/>
      <c r="I122" s="64"/>
      <c r="J122" s="21">
        <f>J115</f>
        <v>0</v>
      </c>
    </row>
    <row r="123" spans="1:12" ht="14.25" customHeight="1" x14ac:dyDescent="0.2">
      <c r="A123" s="83" t="s">
        <v>46</v>
      </c>
      <c r="B123" s="63"/>
      <c r="C123" s="63"/>
      <c r="D123" s="63"/>
      <c r="E123" s="63"/>
      <c r="F123" s="63"/>
      <c r="G123" s="63"/>
      <c r="H123" s="63"/>
      <c r="I123" s="64"/>
      <c r="J123" s="18">
        <f>SUM(J121+J122)</f>
        <v>0</v>
      </c>
    </row>
    <row r="124" spans="1:12" ht="12.75" customHeight="1" x14ac:dyDescent="0.2">
      <c r="A124" s="75"/>
      <c r="B124" s="63"/>
      <c r="C124" s="63"/>
      <c r="D124" s="63"/>
      <c r="E124" s="63"/>
      <c r="F124" s="63"/>
      <c r="G124" s="63"/>
      <c r="H124" s="63"/>
      <c r="I124" s="63"/>
      <c r="J124" s="64"/>
    </row>
    <row r="125" spans="1:12" ht="15.75" customHeight="1" x14ac:dyDescent="0.2">
      <c r="A125" s="85" t="s">
        <v>115</v>
      </c>
      <c r="B125" s="63"/>
      <c r="C125" s="63"/>
      <c r="D125" s="63"/>
      <c r="E125" s="63"/>
      <c r="F125" s="63"/>
      <c r="G125" s="63"/>
      <c r="H125" s="63"/>
      <c r="I125" s="63"/>
      <c r="J125" s="64"/>
    </row>
    <row r="126" spans="1:12" ht="15.75" customHeight="1" x14ac:dyDescent="0.2">
      <c r="A126" s="19">
        <v>5</v>
      </c>
      <c r="B126" s="94" t="s">
        <v>116</v>
      </c>
      <c r="C126" s="63"/>
      <c r="D126" s="63"/>
      <c r="E126" s="63"/>
      <c r="F126" s="63"/>
      <c r="G126" s="63"/>
      <c r="H126" s="63"/>
      <c r="I126" s="64"/>
      <c r="J126" s="19" t="s">
        <v>43</v>
      </c>
    </row>
    <row r="127" spans="1:12" ht="12.75" customHeight="1" x14ac:dyDescent="0.2">
      <c r="A127" s="11" t="s">
        <v>7</v>
      </c>
      <c r="B127" s="90" t="s">
        <v>117</v>
      </c>
      <c r="C127" s="63"/>
      <c r="D127" s="63"/>
      <c r="E127" s="63"/>
      <c r="F127" s="63"/>
      <c r="G127" s="63"/>
      <c r="H127" s="63"/>
      <c r="I127" s="64"/>
      <c r="J127" s="21">
        <v>0</v>
      </c>
      <c r="L127" s="28"/>
    </row>
    <row r="128" spans="1:12" ht="12.75" customHeight="1" x14ac:dyDescent="0.2">
      <c r="A128" s="11" t="s">
        <v>9</v>
      </c>
      <c r="B128" s="90" t="s">
        <v>118</v>
      </c>
      <c r="C128" s="63"/>
      <c r="D128" s="63"/>
      <c r="E128" s="63"/>
      <c r="F128" s="63"/>
      <c r="G128" s="63"/>
      <c r="H128" s="63"/>
      <c r="I128" s="64"/>
      <c r="J128" s="33">
        <v>0</v>
      </c>
    </row>
    <row r="129" spans="1:12" ht="12.75" customHeight="1" x14ac:dyDescent="0.2">
      <c r="A129" s="11" t="s">
        <v>11</v>
      </c>
      <c r="B129" s="90" t="s">
        <v>119</v>
      </c>
      <c r="C129" s="63"/>
      <c r="D129" s="63"/>
      <c r="E129" s="63"/>
      <c r="F129" s="63"/>
      <c r="G129" s="63"/>
      <c r="H129" s="63"/>
      <c r="I129" s="64"/>
      <c r="J129" s="33">
        <v>0</v>
      </c>
    </row>
    <row r="130" spans="1:12" ht="12.75" customHeight="1" x14ac:dyDescent="0.2">
      <c r="A130" s="11" t="s">
        <v>13</v>
      </c>
      <c r="B130" s="90" t="s">
        <v>120</v>
      </c>
      <c r="C130" s="63"/>
      <c r="D130" s="63"/>
      <c r="E130" s="63"/>
      <c r="F130" s="63"/>
      <c r="G130" s="63"/>
      <c r="H130" s="63"/>
      <c r="I130" s="64"/>
      <c r="J130" s="33">
        <v>0</v>
      </c>
      <c r="K130" s="17"/>
    </row>
    <row r="131" spans="1:12" ht="12.75" customHeight="1" x14ac:dyDescent="0.2">
      <c r="A131" s="91" t="s">
        <v>37</v>
      </c>
      <c r="B131" s="63"/>
      <c r="C131" s="63"/>
      <c r="D131" s="63"/>
      <c r="E131" s="63"/>
      <c r="F131" s="63"/>
      <c r="G131" s="63"/>
      <c r="H131" s="63"/>
      <c r="I131" s="64"/>
      <c r="J131" s="46">
        <f>SUM(J127:J130)</f>
        <v>0</v>
      </c>
    </row>
    <row r="132" spans="1:12" ht="12.75" customHeight="1" x14ac:dyDescent="0.2">
      <c r="A132" s="75"/>
      <c r="B132" s="63"/>
      <c r="C132" s="63"/>
      <c r="D132" s="63"/>
      <c r="E132" s="63"/>
      <c r="F132" s="63"/>
      <c r="G132" s="63"/>
      <c r="H132" s="63"/>
      <c r="I132" s="63"/>
      <c r="J132" s="64"/>
    </row>
    <row r="133" spans="1:12" ht="14.25" customHeight="1" x14ac:dyDescent="0.2">
      <c r="A133" s="92" t="s">
        <v>121</v>
      </c>
      <c r="B133" s="63"/>
      <c r="C133" s="63"/>
      <c r="D133" s="63"/>
      <c r="E133" s="63"/>
      <c r="F133" s="63"/>
      <c r="G133" s="63"/>
      <c r="H133" s="63"/>
      <c r="I133" s="63"/>
      <c r="J133" s="64"/>
    </row>
    <row r="134" spans="1:12" ht="12.75" customHeight="1" x14ac:dyDescent="0.2">
      <c r="A134" s="75"/>
      <c r="B134" s="63"/>
      <c r="C134" s="63"/>
      <c r="D134" s="63"/>
      <c r="E134" s="63"/>
      <c r="F134" s="63"/>
      <c r="G134" s="63"/>
      <c r="H134" s="63"/>
      <c r="I134" s="63"/>
      <c r="J134" s="64"/>
    </row>
    <row r="135" spans="1:12" ht="15.75" customHeight="1" x14ac:dyDescent="0.2">
      <c r="A135" s="85" t="s">
        <v>122</v>
      </c>
      <c r="B135" s="63"/>
      <c r="C135" s="63"/>
      <c r="D135" s="63"/>
      <c r="E135" s="63"/>
      <c r="F135" s="63"/>
      <c r="G135" s="63"/>
      <c r="H135" s="63"/>
      <c r="I135" s="63"/>
      <c r="J135" s="64"/>
    </row>
    <row r="136" spans="1:12" ht="12.75" customHeight="1" x14ac:dyDescent="0.2">
      <c r="A136" s="19">
        <v>6</v>
      </c>
      <c r="B136" s="94" t="s">
        <v>123</v>
      </c>
      <c r="C136" s="63"/>
      <c r="D136" s="63"/>
      <c r="E136" s="63"/>
      <c r="F136" s="63"/>
      <c r="G136" s="63"/>
      <c r="H136" s="64"/>
      <c r="I136" s="3" t="s">
        <v>52</v>
      </c>
      <c r="J136" s="47" t="s">
        <v>124</v>
      </c>
    </row>
    <row r="137" spans="1:12" ht="51" customHeight="1" x14ac:dyDescent="0.2">
      <c r="A137" s="88" t="s">
        <v>125</v>
      </c>
      <c r="B137" s="63"/>
      <c r="C137" s="63"/>
      <c r="D137" s="63"/>
      <c r="E137" s="63"/>
      <c r="F137" s="63"/>
      <c r="G137" s="63"/>
      <c r="H137" s="64"/>
      <c r="I137" s="48" t="s">
        <v>69</v>
      </c>
      <c r="J137" s="49">
        <f>SUM(J30+J82+J92+J123+J131)</f>
        <v>0</v>
      </c>
    </row>
    <row r="138" spans="1:12" ht="12.75" customHeight="1" x14ac:dyDescent="0.2">
      <c r="A138" s="50" t="s">
        <v>7</v>
      </c>
      <c r="B138" s="126" t="s">
        <v>126</v>
      </c>
      <c r="C138" s="63"/>
      <c r="D138" s="63"/>
      <c r="E138" s="63"/>
      <c r="F138" s="63"/>
      <c r="G138" s="63"/>
      <c r="H138" s="64"/>
      <c r="I138" s="20">
        <v>0.05</v>
      </c>
      <c r="J138" s="21">
        <f>ROUND(I138*J137,2)</f>
        <v>0</v>
      </c>
      <c r="K138" s="17"/>
    </row>
    <row r="139" spans="1:12" ht="51" customHeight="1" x14ac:dyDescent="0.2">
      <c r="A139" s="88" t="s">
        <v>127</v>
      </c>
      <c r="B139" s="63"/>
      <c r="C139" s="63"/>
      <c r="D139" s="63"/>
      <c r="E139" s="63"/>
      <c r="F139" s="63"/>
      <c r="G139" s="63"/>
      <c r="H139" s="64"/>
      <c r="I139" s="51" t="s">
        <v>69</v>
      </c>
      <c r="J139" s="49">
        <f>SUM(J30+J82+J92+J123+J131+J138)</f>
        <v>0</v>
      </c>
      <c r="K139" s="17"/>
    </row>
    <row r="140" spans="1:12" ht="12.75" customHeight="1" x14ac:dyDescent="0.2">
      <c r="A140" s="50" t="s">
        <v>9</v>
      </c>
      <c r="B140" s="126" t="s">
        <v>128</v>
      </c>
      <c r="C140" s="63"/>
      <c r="D140" s="63"/>
      <c r="E140" s="63"/>
      <c r="F140" s="63"/>
      <c r="G140" s="63"/>
      <c r="H140" s="64"/>
      <c r="I140" s="20">
        <v>6.9000000000000006E-2</v>
      </c>
      <c r="J140" s="21">
        <f>ROUND(I140*J139,2)</f>
        <v>0</v>
      </c>
      <c r="K140" s="17"/>
    </row>
    <row r="141" spans="1:12" ht="51" customHeight="1" x14ac:dyDescent="0.2">
      <c r="A141" s="88" t="s">
        <v>129</v>
      </c>
      <c r="B141" s="63"/>
      <c r="C141" s="63"/>
      <c r="D141" s="63"/>
      <c r="E141" s="63"/>
      <c r="F141" s="63"/>
      <c r="G141" s="63"/>
      <c r="H141" s="64"/>
      <c r="I141" s="51" t="s">
        <v>69</v>
      </c>
      <c r="J141" s="49">
        <f>SUM(J30+J82+J92+J123+J131+J138+J140)</f>
        <v>0</v>
      </c>
    </row>
    <row r="142" spans="1:12" ht="12.75" customHeight="1" x14ac:dyDescent="0.2">
      <c r="A142" s="50" t="s">
        <v>11</v>
      </c>
      <c r="B142" s="126" t="s">
        <v>130</v>
      </c>
      <c r="C142" s="63"/>
      <c r="D142" s="63"/>
      <c r="E142" s="63"/>
      <c r="F142" s="63"/>
      <c r="G142" s="63"/>
      <c r="H142" s="64"/>
      <c r="I142" s="12" t="s">
        <v>69</v>
      </c>
      <c r="J142" s="25" t="s">
        <v>69</v>
      </c>
    </row>
    <row r="143" spans="1:12" ht="12.75" customHeight="1" x14ac:dyDescent="0.2">
      <c r="A143" s="11"/>
      <c r="B143" s="90" t="s">
        <v>131</v>
      </c>
      <c r="C143" s="63"/>
      <c r="D143" s="63"/>
      <c r="E143" s="63"/>
      <c r="F143" s="63"/>
      <c r="G143" s="63"/>
      <c r="H143" s="64"/>
      <c r="I143" s="12" t="s">
        <v>69</v>
      </c>
      <c r="J143" s="25" t="s">
        <v>69</v>
      </c>
    </row>
    <row r="144" spans="1:12" ht="12.75" customHeight="1" x14ac:dyDescent="0.2">
      <c r="A144" s="11"/>
      <c r="B144" s="90" t="s">
        <v>132</v>
      </c>
      <c r="C144" s="63"/>
      <c r="D144" s="63"/>
      <c r="E144" s="63"/>
      <c r="F144" s="63"/>
      <c r="G144" s="63"/>
      <c r="H144" s="64"/>
      <c r="I144" s="52">
        <v>7.5999999999999998E-2</v>
      </c>
      <c r="J144" s="21">
        <f t="shared" ref="J144:J145" si="3">ROUND(($J$141/(1-$I$153))*I144,2)</f>
        <v>0</v>
      </c>
      <c r="L144" s="1"/>
    </row>
    <row r="145" spans="1:12" ht="12.75" customHeight="1" x14ac:dyDescent="0.2">
      <c r="A145" s="11"/>
      <c r="B145" s="90" t="s">
        <v>133</v>
      </c>
      <c r="C145" s="63"/>
      <c r="D145" s="63"/>
      <c r="E145" s="63"/>
      <c r="F145" s="63"/>
      <c r="G145" s="63"/>
      <c r="H145" s="64"/>
      <c r="I145" s="52">
        <v>1.6500000000000001E-2</v>
      </c>
      <c r="J145" s="21">
        <f t="shared" si="3"/>
        <v>0</v>
      </c>
      <c r="L145" s="1"/>
    </row>
    <row r="146" spans="1:12" ht="27" customHeight="1" x14ac:dyDescent="0.2">
      <c r="A146" s="11"/>
      <c r="B146" s="65" t="s">
        <v>134</v>
      </c>
      <c r="C146" s="63"/>
      <c r="D146" s="63"/>
      <c r="E146" s="63"/>
      <c r="F146" s="63"/>
      <c r="G146" s="63"/>
      <c r="H146" s="64"/>
      <c r="I146" s="53" t="s">
        <v>69</v>
      </c>
      <c r="J146" s="25" t="s">
        <v>69</v>
      </c>
    </row>
    <row r="147" spans="1:12" ht="27" customHeight="1" x14ac:dyDescent="0.2">
      <c r="A147" s="11"/>
      <c r="B147" s="65" t="s">
        <v>135</v>
      </c>
      <c r="C147" s="63"/>
      <c r="D147" s="63"/>
      <c r="E147" s="63"/>
      <c r="F147" s="63"/>
      <c r="G147" s="63"/>
      <c r="H147" s="64"/>
      <c r="I147" s="53" t="s">
        <v>69</v>
      </c>
      <c r="J147" s="25" t="s">
        <v>69</v>
      </c>
    </row>
    <row r="148" spans="1:12" ht="12.75" customHeight="1" x14ac:dyDescent="0.2">
      <c r="A148" s="11"/>
      <c r="B148" s="90" t="s">
        <v>136</v>
      </c>
      <c r="C148" s="63"/>
      <c r="D148" s="63"/>
      <c r="E148" s="63"/>
      <c r="F148" s="63"/>
      <c r="G148" s="63"/>
      <c r="H148" s="64"/>
      <c r="I148" s="53" t="s">
        <v>69</v>
      </c>
      <c r="J148" s="25" t="s">
        <v>69</v>
      </c>
    </row>
    <row r="149" spans="1:12" ht="12.75" customHeight="1" x14ac:dyDescent="0.2">
      <c r="A149" s="11"/>
      <c r="B149" s="90" t="s">
        <v>137</v>
      </c>
      <c r="C149" s="63"/>
      <c r="D149" s="63"/>
      <c r="E149" s="63"/>
      <c r="F149" s="63"/>
      <c r="G149" s="63"/>
      <c r="H149" s="64"/>
      <c r="I149" s="53" t="s">
        <v>69</v>
      </c>
      <c r="J149" s="25" t="s">
        <v>69</v>
      </c>
    </row>
    <row r="150" spans="1:12" ht="12.75" customHeight="1" x14ac:dyDescent="0.2">
      <c r="A150" s="11"/>
      <c r="B150" s="90" t="s">
        <v>138</v>
      </c>
      <c r="C150" s="63"/>
      <c r="D150" s="63"/>
      <c r="E150" s="63"/>
      <c r="F150" s="63"/>
      <c r="G150" s="63"/>
      <c r="H150" s="64"/>
      <c r="I150" s="52">
        <v>0.03</v>
      </c>
      <c r="J150" s="21">
        <f>ROUND(($J$141/(1-$I$153))*I150,2)</f>
        <v>0</v>
      </c>
    </row>
    <row r="151" spans="1:12" ht="12.75" customHeight="1" x14ac:dyDescent="0.2">
      <c r="A151" s="91" t="s">
        <v>46</v>
      </c>
      <c r="B151" s="63"/>
      <c r="C151" s="63"/>
      <c r="D151" s="63"/>
      <c r="E151" s="63"/>
      <c r="F151" s="63"/>
      <c r="G151" s="63"/>
      <c r="H151" s="63"/>
      <c r="I151" s="64"/>
      <c r="J151" s="18">
        <f>SUM(J138+J140+J144+J145+J150)</f>
        <v>0</v>
      </c>
    </row>
    <row r="152" spans="1:12" ht="12.75" customHeight="1" x14ac:dyDescent="0.2">
      <c r="A152" s="75"/>
      <c r="B152" s="63"/>
      <c r="C152" s="63"/>
      <c r="D152" s="63"/>
      <c r="E152" s="63"/>
      <c r="F152" s="63"/>
      <c r="G152" s="63"/>
      <c r="H152" s="63"/>
      <c r="I152" s="63"/>
      <c r="J152" s="64"/>
    </row>
    <row r="153" spans="1:12" ht="14.25" customHeight="1" x14ac:dyDescent="0.2">
      <c r="A153" s="127" t="s">
        <v>139</v>
      </c>
      <c r="B153" s="63"/>
      <c r="C153" s="63"/>
      <c r="D153" s="63"/>
      <c r="E153" s="63"/>
      <c r="F153" s="63"/>
      <c r="G153" s="63"/>
      <c r="H153" s="64"/>
      <c r="I153" s="54">
        <f t="shared" ref="I153:J153" si="4">SUM(I144:I150)</f>
        <v>0.1225</v>
      </c>
      <c r="J153" s="49">
        <f t="shared" si="4"/>
        <v>0</v>
      </c>
    </row>
    <row r="154" spans="1:12" ht="12.75" customHeight="1" x14ac:dyDescent="0.2">
      <c r="A154" s="128" t="s">
        <v>140</v>
      </c>
      <c r="B154" s="117"/>
      <c r="C154" s="118"/>
      <c r="D154" s="131" t="s">
        <v>141</v>
      </c>
      <c r="E154" s="63"/>
      <c r="F154" s="63"/>
      <c r="G154" s="63"/>
      <c r="H154" s="63"/>
      <c r="I154" s="63"/>
      <c r="J154" s="64"/>
    </row>
    <row r="155" spans="1:12" ht="12.75" customHeight="1" x14ac:dyDescent="0.2">
      <c r="A155" s="129"/>
      <c r="B155" s="99"/>
      <c r="C155" s="100"/>
      <c r="D155" s="131" t="s">
        <v>142</v>
      </c>
      <c r="E155" s="63"/>
      <c r="F155" s="63"/>
      <c r="G155" s="63"/>
      <c r="H155" s="63"/>
      <c r="I155" s="63"/>
      <c r="J155" s="64"/>
    </row>
    <row r="156" spans="1:12" ht="12.75" customHeight="1" x14ac:dyDescent="0.2">
      <c r="A156" s="130"/>
      <c r="B156" s="110"/>
      <c r="C156" s="111"/>
      <c r="D156" s="131" t="s">
        <v>143</v>
      </c>
      <c r="E156" s="63"/>
      <c r="F156" s="63"/>
      <c r="G156" s="63"/>
      <c r="H156" s="63"/>
      <c r="I156" s="63"/>
      <c r="J156" s="64"/>
    </row>
    <row r="157" spans="1:12" ht="12.75" customHeight="1" x14ac:dyDescent="0.2">
      <c r="A157" s="75"/>
      <c r="B157" s="63"/>
      <c r="C157" s="63"/>
      <c r="D157" s="63"/>
      <c r="E157" s="63"/>
      <c r="F157" s="63"/>
      <c r="G157" s="63"/>
      <c r="H157" s="63"/>
      <c r="I157" s="63"/>
      <c r="J157" s="64"/>
    </row>
    <row r="158" spans="1:12" ht="27" customHeight="1" x14ac:dyDescent="0.2">
      <c r="A158" s="102" t="s">
        <v>144</v>
      </c>
      <c r="B158" s="63"/>
      <c r="C158" s="63"/>
      <c r="D158" s="63"/>
      <c r="E158" s="63"/>
      <c r="F158" s="63"/>
      <c r="G158" s="63"/>
      <c r="H158" s="63"/>
      <c r="I158" s="63"/>
      <c r="J158" s="64"/>
    </row>
    <row r="159" spans="1:12" ht="12.75" customHeight="1" x14ac:dyDescent="0.2">
      <c r="A159" s="75"/>
      <c r="B159" s="63"/>
      <c r="C159" s="63"/>
      <c r="D159" s="63"/>
      <c r="E159" s="63"/>
      <c r="F159" s="63"/>
      <c r="G159" s="63"/>
      <c r="H159" s="63"/>
      <c r="I159" s="63"/>
      <c r="J159" s="64"/>
    </row>
    <row r="160" spans="1:12" ht="45.75" customHeight="1" x14ac:dyDescent="0.2">
      <c r="A160" s="132" t="s">
        <v>145</v>
      </c>
      <c r="B160" s="63"/>
      <c r="C160" s="63"/>
      <c r="D160" s="63"/>
      <c r="E160" s="63"/>
      <c r="F160" s="63"/>
      <c r="G160" s="63"/>
      <c r="H160" s="63"/>
      <c r="I160" s="63"/>
      <c r="J160" s="64"/>
    </row>
    <row r="161" spans="1:12" ht="14.25" customHeight="1" x14ac:dyDescent="0.2">
      <c r="A161" s="133" t="s">
        <v>146</v>
      </c>
      <c r="B161" s="63"/>
      <c r="C161" s="63"/>
      <c r="D161" s="63"/>
      <c r="E161" s="63"/>
      <c r="F161" s="63"/>
      <c r="G161" s="63"/>
      <c r="H161" s="63"/>
      <c r="I161" s="64"/>
      <c r="J161" s="55" t="s">
        <v>43</v>
      </c>
    </row>
    <row r="162" spans="1:12" ht="14.25" customHeight="1" x14ac:dyDescent="0.2">
      <c r="A162" s="56" t="s">
        <v>7</v>
      </c>
      <c r="B162" s="112" t="s">
        <v>147</v>
      </c>
      <c r="C162" s="63"/>
      <c r="D162" s="63"/>
      <c r="E162" s="63"/>
      <c r="F162" s="63"/>
      <c r="G162" s="63"/>
      <c r="H162" s="63"/>
      <c r="I162" s="64"/>
      <c r="J162" s="33">
        <f>J30</f>
        <v>0</v>
      </c>
    </row>
    <row r="163" spans="1:12" ht="14.25" customHeight="1" x14ac:dyDescent="0.2">
      <c r="A163" s="56" t="s">
        <v>9</v>
      </c>
      <c r="B163" s="112" t="s">
        <v>39</v>
      </c>
      <c r="C163" s="63"/>
      <c r="D163" s="63"/>
      <c r="E163" s="63"/>
      <c r="F163" s="63"/>
      <c r="G163" s="63"/>
      <c r="H163" s="63"/>
      <c r="I163" s="64"/>
      <c r="J163" s="33">
        <f>J82</f>
        <v>0</v>
      </c>
    </row>
    <row r="164" spans="1:12" ht="14.25" customHeight="1" x14ac:dyDescent="0.2">
      <c r="A164" s="56" t="s">
        <v>11</v>
      </c>
      <c r="B164" s="112" t="s">
        <v>148</v>
      </c>
      <c r="C164" s="63"/>
      <c r="D164" s="63"/>
      <c r="E164" s="63"/>
      <c r="F164" s="63"/>
      <c r="G164" s="63"/>
      <c r="H164" s="63"/>
      <c r="I164" s="64"/>
      <c r="J164" s="33">
        <f>J92</f>
        <v>0</v>
      </c>
    </row>
    <row r="165" spans="1:12" ht="14.25" customHeight="1" x14ac:dyDescent="0.2">
      <c r="A165" s="56" t="s">
        <v>13</v>
      </c>
      <c r="B165" s="112" t="s">
        <v>149</v>
      </c>
      <c r="C165" s="63"/>
      <c r="D165" s="63"/>
      <c r="E165" s="63"/>
      <c r="F165" s="63"/>
      <c r="G165" s="63"/>
      <c r="H165" s="63"/>
      <c r="I165" s="64"/>
      <c r="J165" s="33">
        <f>J123</f>
        <v>0</v>
      </c>
    </row>
    <row r="166" spans="1:12" ht="14.25" customHeight="1" x14ac:dyDescent="0.2">
      <c r="A166" s="56" t="s">
        <v>31</v>
      </c>
      <c r="B166" s="112" t="s">
        <v>150</v>
      </c>
      <c r="C166" s="63"/>
      <c r="D166" s="63"/>
      <c r="E166" s="63"/>
      <c r="F166" s="63"/>
      <c r="G166" s="63"/>
      <c r="H166" s="63"/>
      <c r="I166" s="64"/>
      <c r="J166" s="33">
        <f>J131</f>
        <v>0</v>
      </c>
    </row>
    <row r="167" spans="1:12" ht="14.25" customHeight="1" x14ac:dyDescent="0.2">
      <c r="A167" s="114" t="s">
        <v>151</v>
      </c>
      <c r="B167" s="63"/>
      <c r="C167" s="63"/>
      <c r="D167" s="63"/>
      <c r="E167" s="63"/>
      <c r="F167" s="63"/>
      <c r="G167" s="63"/>
      <c r="H167" s="63"/>
      <c r="I167" s="64"/>
      <c r="J167" s="46">
        <f>SUM(J162:J166)</f>
        <v>0</v>
      </c>
    </row>
    <row r="168" spans="1:12" ht="14.25" customHeight="1" x14ac:dyDescent="0.2">
      <c r="A168" s="56" t="s">
        <v>33</v>
      </c>
      <c r="B168" s="112" t="s">
        <v>152</v>
      </c>
      <c r="C168" s="63"/>
      <c r="D168" s="63"/>
      <c r="E168" s="63"/>
      <c r="F168" s="63"/>
      <c r="G168" s="63"/>
      <c r="H168" s="63"/>
      <c r="I168" s="64"/>
      <c r="J168" s="33">
        <f>J151</f>
        <v>0</v>
      </c>
    </row>
    <row r="169" spans="1:12" ht="14.25" customHeight="1" x14ac:dyDescent="0.2">
      <c r="A169" s="114" t="s">
        <v>153</v>
      </c>
      <c r="B169" s="63"/>
      <c r="C169" s="63"/>
      <c r="D169" s="63"/>
      <c r="E169" s="63"/>
      <c r="F169" s="63"/>
      <c r="G169" s="63"/>
      <c r="H169" s="63"/>
      <c r="I169" s="64"/>
      <c r="J169" s="46">
        <f>SUM(J167:J168)</f>
        <v>0</v>
      </c>
    </row>
    <row r="170" spans="1:12" ht="12.75" customHeight="1" x14ac:dyDescent="0.2"/>
    <row r="171" spans="1:12" ht="12.75" customHeight="1" x14ac:dyDescent="0.2">
      <c r="A171" s="120" t="s">
        <v>154</v>
      </c>
      <c r="B171" s="121"/>
      <c r="C171" s="121"/>
      <c r="D171" s="121"/>
      <c r="E171" s="121"/>
      <c r="F171" s="121"/>
      <c r="G171" s="121"/>
      <c r="H171" s="121"/>
      <c r="I171" s="121"/>
      <c r="J171" s="122"/>
    </row>
    <row r="172" spans="1:12" ht="71.25" customHeight="1" x14ac:dyDescent="0.2">
      <c r="A172" s="134" t="s">
        <v>155</v>
      </c>
      <c r="B172" s="135"/>
      <c r="C172" s="134" t="s">
        <v>156</v>
      </c>
      <c r="D172" s="135"/>
      <c r="E172" s="134" t="s">
        <v>157</v>
      </c>
      <c r="F172" s="135"/>
      <c r="G172" s="57" t="s">
        <v>158</v>
      </c>
      <c r="H172" s="57" t="s">
        <v>159</v>
      </c>
      <c r="I172" s="134" t="s">
        <v>160</v>
      </c>
      <c r="J172" s="135"/>
    </row>
    <row r="173" spans="1:12" ht="28.5" customHeight="1" x14ac:dyDescent="0.2">
      <c r="A173" s="138" t="s">
        <v>19</v>
      </c>
      <c r="B173" s="64"/>
      <c r="C173" s="136">
        <f>J169</f>
        <v>0</v>
      </c>
      <c r="D173" s="64"/>
      <c r="E173" s="139">
        <v>1</v>
      </c>
      <c r="F173" s="64"/>
      <c r="G173" s="58">
        <f>C173*E173</f>
        <v>0</v>
      </c>
      <c r="H173" s="59">
        <v>2</v>
      </c>
      <c r="I173" s="136">
        <f>H173*G173+0.01</f>
        <v>0.01</v>
      </c>
      <c r="J173" s="64"/>
      <c r="L173" s="17"/>
    </row>
    <row r="174" spans="1:12" ht="12.75" customHeight="1" x14ac:dyDescent="0.2">
      <c r="A174" s="116" t="s">
        <v>161</v>
      </c>
      <c r="B174" s="117"/>
      <c r="C174" s="117"/>
      <c r="D174" s="117"/>
      <c r="E174" s="117"/>
      <c r="F174" s="117"/>
      <c r="G174" s="117"/>
      <c r="H174" s="118"/>
      <c r="I174" s="119">
        <f>I173</f>
        <v>0.01</v>
      </c>
      <c r="J174" s="118"/>
    </row>
    <row r="175" spans="1:12" ht="12.75" customHeight="1" x14ac:dyDescent="0.2">
      <c r="A175" s="1"/>
      <c r="B175" s="1"/>
      <c r="C175" s="1"/>
      <c r="D175" s="1"/>
      <c r="E175" s="1"/>
      <c r="F175" s="1"/>
      <c r="G175" s="1"/>
      <c r="H175" s="1"/>
      <c r="I175" s="137"/>
      <c r="J175" s="99"/>
    </row>
    <row r="176" spans="1:12" ht="16.5" customHeight="1" x14ac:dyDescent="0.2">
      <c r="A176" s="61" t="s">
        <v>162</v>
      </c>
      <c r="B176" s="120" t="s">
        <v>163</v>
      </c>
      <c r="C176" s="121"/>
      <c r="D176" s="121"/>
      <c r="E176" s="121"/>
      <c r="F176" s="121"/>
      <c r="G176" s="121"/>
      <c r="H176" s="121"/>
      <c r="I176" s="121"/>
      <c r="J176" s="122"/>
    </row>
    <row r="177" spans="1:10" ht="13.5" customHeight="1" x14ac:dyDescent="0.2">
      <c r="A177" s="123" t="s">
        <v>164</v>
      </c>
      <c r="B177" s="99"/>
      <c r="C177" s="99"/>
      <c r="D177" s="99"/>
      <c r="E177" s="99"/>
      <c r="F177" s="99"/>
      <c r="G177" s="99"/>
      <c r="H177" s="99"/>
      <c r="I177" s="99"/>
      <c r="J177" s="99"/>
    </row>
    <row r="178" spans="1:10" ht="12.75" customHeight="1" x14ac:dyDescent="0.2">
      <c r="A178" s="124" t="s">
        <v>165</v>
      </c>
      <c r="B178" s="63"/>
      <c r="C178" s="63"/>
      <c r="D178" s="63"/>
      <c r="E178" s="63"/>
      <c r="F178" s="63"/>
      <c r="G178" s="63"/>
      <c r="H178" s="64"/>
      <c r="I178" s="125" t="s">
        <v>160</v>
      </c>
      <c r="J178" s="64"/>
    </row>
    <row r="179" spans="1:10" ht="12.75" customHeight="1" x14ac:dyDescent="0.2">
      <c r="A179" s="56" t="s">
        <v>7</v>
      </c>
      <c r="B179" s="109" t="s">
        <v>166</v>
      </c>
      <c r="C179" s="110"/>
      <c r="D179" s="110"/>
      <c r="E179" s="110"/>
      <c r="F179" s="110"/>
      <c r="G179" s="110"/>
      <c r="H179" s="111"/>
      <c r="I179" s="113">
        <f>C173</f>
        <v>0</v>
      </c>
      <c r="J179" s="64"/>
    </row>
    <row r="180" spans="1:10" ht="12.75" customHeight="1" x14ac:dyDescent="0.2">
      <c r="A180" s="56" t="s">
        <v>9</v>
      </c>
      <c r="B180" s="112" t="s">
        <v>167</v>
      </c>
      <c r="C180" s="63"/>
      <c r="D180" s="63"/>
      <c r="E180" s="63"/>
      <c r="F180" s="63"/>
      <c r="G180" s="63"/>
      <c r="H180" s="64"/>
      <c r="I180" s="113">
        <f>I173</f>
        <v>0.01</v>
      </c>
      <c r="J180" s="64"/>
    </row>
    <row r="181" spans="1:10" ht="12.75" customHeight="1" x14ac:dyDescent="0.2">
      <c r="A181" s="56" t="s">
        <v>11</v>
      </c>
      <c r="B181" s="112" t="s">
        <v>168</v>
      </c>
      <c r="C181" s="63"/>
      <c r="D181" s="63"/>
      <c r="E181" s="63"/>
      <c r="F181" s="63"/>
      <c r="G181" s="63"/>
      <c r="H181" s="64"/>
      <c r="I181" s="113">
        <f>I180*12-0.04</f>
        <v>7.9999999999999988E-2</v>
      </c>
      <c r="J181" s="64"/>
    </row>
    <row r="182" spans="1:10" ht="12.75" customHeight="1" x14ac:dyDescent="0.2">
      <c r="A182" s="114" t="s">
        <v>169</v>
      </c>
      <c r="B182" s="63"/>
      <c r="C182" s="63"/>
      <c r="D182" s="63"/>
      <c r="E182" s="63"/>
      <c r="F182" s="63"/>
      <c r="G182" s="63"/>
      <c r="H182" s="64"/>
      <c r="I182" s="115">
        <f>I181</f>
        <v>7.9999999999999988E-2</v>
      </c>
      <c r="J182" s="64"/>
    </row>
    <row r="183" spans="1:10" ht="12.75" customHeight="1" x14ac:dyDescent="0.2">
      <c r="A183" s="60" t="s">
        <v>170</v>
      </c>
      <c r="B183" s="1" t="s">
        <v>171</v>
      </c>
    </row>
    <row r="184" spans="1:10" ht="12.75" customHeight="1" x14ac:dyDescent="0.2"/>
    <row r="185" spans="1:10" ht="12.75" customHeight="1" x14ac:dyDescent="0.2"/>
    <row r="186" spans="1:10" ht="12.75" customHeight="1" x14ac:dyDescent="0.2"/>
    <row r="187" spans="1:10" ht="12.75" customHeight="1" x14ac:dyDescent="0.2"/>
    <row r="188" spans="1:10" ht="12.75" customHeight="1" x14ac:dyDescent="0.2"/>
    <row r="189" spans="1:10" ht="12.75" customHeight="1" x14ac:dyDescent="0.2"/>
    <row r="190" spans="1:10" ht="12.75" customHeight="1" x14ac:dyDescent="0.2"/>
    <row r="191" spans="1:10" ht="12.75" customHeight="1" x14ac:dyDescent="0.2"/>
    <row r="192" spans="1:10"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206">
    <mergeCell ref="I172:J172"/>
    <mergeCell ref="I173:J173"/>
    <mergeCell ref="I175:J175"/>
    <mergeCell ref="A171:J171"/>
    <mergeCell ref="A172:B172"/>
    <mergeCell ref="C172:D172"/>
    <mergeCell ref="E172:F172"/>
    <mergeCell ref="A173:B173"/>
    <mergeCell ref="C173:D173"/>
    <mergeCell ref="E173:F173"/>
    <mergeCell ref="A161:I161"/>
    <mergeCell ref="B162:I162"/>
    <mergeCell ref="B163:I163"/>
    <mergeCell ref="B164:I164"/>
    <mergeCell ref="B165:I165"/>
    <mergeCell ref="B166:I166"/>
    <mergeCell ref="A167:I167"/>
    <mergeCell ref="B168:I168"/>
    <mergeCell ref="A169:I169"/>
    <mergeCell ref="A153:H153"/>
    <mergeCell ref="A154:C156"/>
    <mergeCell ref="D154:J154"/>
    <mergeCell ref="D155:J155"/>
    <mergeCell ref="D156:J156"/>
    <mergeCell ref="A157:J157"/>
    <mergeCell ref="A158:J158"/>
    <mergeCell ref="A159:J159"/>
    <mergeCell ref="A160:J160"/>
    <mergeCell ref="B144:H144"/>
    <mergeCell ref="B145:H145"/>
    <mergeCell ref="B146:H146"/>
    <mergeCell ref="B147:H147"/>
    <mergeCell ref="B148:H148"/>
    <mergeCell ref="B149:H149"/>
    <mergeCell ref="B150:H150"/>
    <mergeCell ref="A151:I151"/>
    <mergeCell ref="A152:J152"/>
    <mergeCell ref="A134:J134"/>
    <mergeCell ref="A135:J135"/>
    <mergeCell ref="B179:H179"/>
    <mergeCell ref="B180:H180"/>
    <mergeCell ref="I180:J180"/>
    <mergeCell ref="B181:H181"/>
    <mergeCell ref="I181:J181"/>
    <mergeCell ref="A182:H182"/>
    <mergeCell ref="I182:J182"/>
    <mergeCell ref="A174:H174"/>
    <mergeCell ref="I174:J174"/>
    <mergeCell ref="B176:J176"/>
    <mergeCell ref="A177:J177"/>
    <mergeCell ref="A178:H178"/>
    <mergeCell ref="I178:J178"/>
    <mergeCell ref="I179:J179"/>
    <mergeCell ref="B136:H136"/>
    <mergeCell ref="A137:H137"/>
    <mergeCell ref="B138:H138"/>
    <mergeCell ref="A139:H139"/>
    <mergeCell ref="B140:H140"/>
    <mergeCell ref="A141:H141"/>
    <mergeCell ref="B142:H142"/>
    <mergeCell ref="B143:H143"/>
    <mergeCell ref="A125:J125"/>
    <mergeCell ref="B126:I126"/>
    <mergeCell ref="B127:I127"/>
    <mergeCell ref="B128:I128"/>
    <mergeCell ref="B129:I129"/>
    <mergeCell ref="B130:I130"/>
    <mergeCell ref="A131:I131"/>
    <mergeCell ref="A132:J132"/>
    <mergeCell ref="A133:J133"/>
    <mergeCell ref="A116:J116"/>
    <mergeCell ref="A117:J117"/>
    <mergeCell ref="A118:J118"/>
    <mergeCell ref="A119:J119"/>
    <mergeCell ref="B120:I120"/>
    <mergeCell ref="B121:I121"/>
    <mergeCell ref="B122:I122"/>
    <mergeCell ref="A123:I123"/>
    <mergeCell ref="A124:J124"/>
    <mergeCell ref="A107:I107"/>
    <mergeCell ref="A108:J108"/>
    <mergeCell ref="A109:J109"/>
    <mergeCell ref="A110:J110"/>
    <mergeCell ref="B111:I111"/>
    <mergeCell ref="B112:I112"/>
    <mergeCell ref="A113:I113"/>
    <mergeCell ref="B114:I114"/>
    <mergeCell ref="A115:I115"/>
    <mergeCell ref="B98:I98"/>
    <mergeCell ref="B99:H99"/>
    <mergeCell ref="B100:I100"/>
    <mergeCell ref="B101:I101"/>
    <mergeCell ref="B102:I102"/>
    <mergeCell ref="B103:I103"/>
    <mergeCell ref="B104:I104"/>
    <mergeCell ref="A105:I105"/>
    <mergeCell ref="B106:I106"/>
    <mergeCell ref="B89:I89"/>
    <mergeCell ref="B90:I90"/>
    <mergeCell ref="B91:H91"/>
    <mergeCell ref="A92:I92"/>
    <mergeCell ref="A93:J93"/>
    <mergeCell ref="A94:J94"/>
    <mergeCell ref="A95:J95"/>
    <mergeCell ref="A96:I96"/>
    <mergeCell ref="A97:J97"/>
    <mergeCell ref="B80:I80"/>
    <mergeCell ref="B81:I81"/>
    <mergeCell ref="A82:I82"/>
    <mergeCell ref="A83:J83"/>
    <mergeCell ref="A84:J84"/>
    <mergeCell ref="B85:I85"/>
    <mergeCell ref="B86:I86"/>
    <mergeCell ref="B87:I87"/>
    <mergeCell ref="B88:H88"/>
    <mergeCell ref="A71:J71"/>
    <mergeCell ref="B72:I72"/>
    <mergeCell ref="A73:I73"/>
    <mergeCell ref="A74:J74"/>
    <mergeCell ref="A75:J75"/>
    <mergeCell ref="A76:J76"/>
    <mergeCell ref="A77:J77"/>
    <mergeCell ref="B78:I78"/>
    <mergeCell ref="B79:I79"/>
    <mergeCell ref="B62:H62"/>
    <mergeCell ref="B63:H63"/>
    <mergeCell ref="B64:H64"/>
    <mergeCell ref="B65:I65"/>
    <mergeCell ref="B66:H66"/>
    <mergeCell ref="B67:H67"/>
    <mergeCell ref="B68:H68"/>
    <mergeCell ref="B69:I69"/>
    <mergeCell ref="B70:I70"/>
    <mergeCell ref="B53:H53"/>
    <mergeCell ref="B54:H54"/>
    <mergeCell ref="A55:H55"/>
    <mergeCell ref="A56:J56"/>
    <mergeCell ref="A57:J57"/>
    <mergeCell ref="A58:J58"/>
    <mergeCell ref="A59:J59"/>
    <mergeCell ref="B60:I60"/>
    <mergeCell ref="B61:I61"/>
    <mergeCell ref="A44:J44"/>
    <mergeCell ref="A45:J45"/>
    <mergeCell ref="B46:H46"/>
    <mergeCell ref="B47:H47"/>
    <mergeCell ref="B48:H48"/>
    <mergeCell ref="B49:H49"/>
    <mergeCell ref="B50:H50"/>
    <mergeCell ref="B51:H51"/>
    <mergeCell ref="B52:H52"/>
    <mergeCell ref="A35:J35"/>
    <mergeCell ref="B36:I36"/>
    <mergeCell ref="B37:H37"/>
    <mergeCell ref="B38:H38"/>
    <mergeCell ref="A39:I39"/>
    <mergeCell ref="B40:I40"/>
    <mergeCell ref="A41:I41"/>
    <mergeCell ref="A42:J42"/>
    <mergeCell ref="A43:J43"/>
    <mergeCell ref="B26:I26"/>
    <mergeCell ref="B27:I27"/>
    <mergeCell ref="B28:I28"/>
    <mergeCell ref="B29:H29"/>
    <mergeCell ref="A30:I30"/>
    <mergeCell ref="A31:J31"/>
    <mergeCell ref="A32:J32"/>
    <mergeCell ref="A33:J33"/>
    <mergeCell ref="A34:J34"/>
    <mergeCell ref="B19:G19"/>
    <mergeCell ref="H19:J19"/>
    <mergeCell ref="A20:J20"/>
    <mergeCell ref="A21:J21"/>
    <mergeCell ref="B22:G22"/>
    <mergeCell ref="H22:I22"/>
    <mergeCell ref="B23:I23"/>
    <mergeCell ref="B24:I24"/>
    <mergeCell ref="B25:H25"/>
    <mergeCell ref="A14:J14"/>
    <mergeCell ref="H15:J15"/>
    <mergeCell ref="B15:G15"/>
    <mergeCell ref="B16:G16"/>
    <mergeCell ref="H16:J16"/>
    <mergeCell ref="B17:G17"/>
    <mergeCell ref="H17:J17"/>
    <mergeCell ref="B18:G18"/>
    <mergeCell ref="H18:J18"/>
    <mergeCell ref="B8:G8"/>
    <mergeCell ref="H8:J8"/>
    <mergeCell ref="B9:G9"/>
    <mergeCell ref="H9:J9"/>
    <mergeCell ref="B10:G10"/>
    <mergeCell ref="H10:J10"/>
    <mergeCell ref="A11:J11"/>
    <mergeCell ref="A12:J12"/>
    <mergeCell ref="A13:J13"/>
    <mergeCell ref="A1:J1"/>
    <mergeCell ref="A2:J2"/>
    <mergeCell ref="A3:G3"/>
    <mergeCell ref="H3:J3"/>
    <mergeCell ref="A4:G4"/>
    <mergeCell ref="H4:J4"/>
    <mergeCell ref="A5:J5"/>
    <mergeCell ref="A6:J6"/>
    <mergeCell ref="B7:G7"/>
    <mergeCell ref="H7:J7"/>
  </mergeCells>
  <pageMargins left="0.78749999999999998" right="0.78749999999999998" top="1.0527777777777778" bottom="1.0527777777777778" header="0" footer="0"/>
  <pageSetup paperSize="9" fitToHeight="0" orientation="portrait"/>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MODELO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2307565</dc:creator>
  <cp:lastModifiedBy>Marcelo</cp:lastModifiedBy>
  <dcterms:created xsi:type="dcterms:W3CDTF">2018-01-23T13:02:07Z</dcterms:created>
  <dcterms:modified xsi:type="dcterms:W3CDTF">2023-08-08T20:14:25Z</dcterms:modified>
</cp:coreProperties>
</file>