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505" yWindow="0" windowWidth="14295" windowHeight="12765" activeTab="2"/>
  </bookViews>
  <sheets>
    <sheet name="ANEXO VI-A-Auxiliar de Cozinha" sheetId="1" r:id="rId1"/>
    <sheet name="INSUMOS COZINHA" sheetId="10" r:id="rId2"/>
    <sheet name="ANEXO VI-B-Aux. Man. Predial" sheetId="6" r:id="rId3"/>
    <sheet name="INSUMOS PREDIAL" sheetId="11" r:id="rId4"/>
  </sheets>
  <definedNames>
    <definedName name="_xlnm.Print_Area" localSheetId="0">'ANEXO VI-A-Auxiliar de Cozinha'!$A$1:$J$176</definedName>
    <definedName name="_xlnm.Print_Area" localSheetId="2">'ANEXO VI-B-Aux. Man. Predial'!$A$1:$J$177</definedName>
  </definedNames>
  <calcPr calcId="144525"/>
</workbook>
</file>

<file path=xl/calcChain.xml><?xml version="1.0" encoding="utf-8"?>
<calcChain xmlns="http://schemas.openxmlformats.org/spreadsheetml/2006/main">
  <c r="J126" i="6" l="1"/>
  <c r="B21" i="10"/>
  <c r="E16" i="11"/>
  <c r="E17" i="11"/>
  <c r="E18" i="11"/>
  <c r="E19" i="11"/>
  <c r="E20" i="11"/>
  <c r="E21" i="11"/>
  <c r="E22" i="11"/>
  <c r="E23" i="11"/>
  <c r="E24" i="11"/>
  <c r="E15" i="11"/>
  <c r="E14" i="11"/>
  <c r="E13" i="11"/>
  <c r="E12" i="11"/>
  <c r="E11" i="11"/>
  <c r="E10" i="11"/>
  <c r="G4" i="11"/>
  <c r="G6" i="11" s="1"/>
  <c r="J126" i="1"/>
  <c r="E25" i="11" l="1"/>
  <c r="B32" i="11" s="1"/>
  <c r="D32" i="11" s="1"/>
  <c r="B30" i="11"/>
  <c r="G7" i="11"/>
  <c r="E26" i="11" l="1"/>
  <c r="D30" i="11"/>
  <c r="B34" i="11"/>
  <c r="D34" i="11" l="1"/>
  <c r="J123" i="6" s="1"/>
  <c r="E15" i="10" l="1"/>
  <c r="E14" i="10"/>
  <c r="E13" i="10"/>
  <c r="E12" i="10"/>
  <c r="E11" i="10"/>
  <c r="E10" i="10"/>
  <c r="G6" i="10"/>
  <c r="G7" i="10" s="1"/>
  <c r="G4" i="10"/>
  <c r="E16" i="10" l="1"/>
  <c r="E17" i="10" s="1"/>
  <c r="B23" i="10" l="1"/>
  <c r="D23" i="10" s="1"/>
  <c r="D21" i="10"/>
  <c r="B25" i="10"/>
  <c r="D25" i="10" s="1"/>
  <c r="J123" i="1" s="1"/>
  <c r="I149" i="6" l="1"/>
  <c r="J127" i="6"/>
  <c r="J162" i="6" s="1"/>
  <c r="I45" i="6"/>
  <c r="I51" i="6" s="1"/>
  <c r="J24" i="6"/>
  <c r="J26" i="6" s="1"/>
  <c r="J85" i="6" l="1"/>
  <c r="J69" i="6"/>
  <c r="J77" i="6" s="1"/>
  <c r="J95" i="6"/>
  <c r="J84" i="6"/>
  <c r="J34" i="6"/>
  <c r="J87" i="6"/>
  <c r="J33" i="6"/>
  <c r="J158" i="6"/>
  <c r="J99" i="6"/>
  <c r="J86" i="6"/>
  <c r="J110" i="6"/>
  <c r="J111" i="6" s="1"/>
  <c r="J118" i="6" s="1"/>
  <c r="J23" i="1"/>
  <c r="J35" i="6" l="1"/>
  <c r="J92" i="6"/>
  <c r="J82" i="6"/>
  <c r="J36" i="6" l="1"/>
  <c r="J37" i="6" s="1"/>
  <c r="J83" i="6"/>
  <c r="J88" i="6" s="1"/>
  <c r="J160" i="6" s="1"/>
  <c r="J97" i="6"/>
  <c r="J96" i="6"/>
  <c r="J98" i="6"/>
  <c r="J127" i="1"/>
  <c r="J162" i="1" s="1"/>
  <c r="I149" i="1"/>
  <c r="I45" i="1"/>
  <c r="I51" i="1" s="1"/>
  <c r="J75" i="6" l="1"/>
  <c r="J43" i="6"/>
  <c r="J45" i="6"/>
  <c r="J48" i="6"/>
  <c r="J50" i="6"/>
  <c r="J44" i="6"/>
  <c r="J46" i="6"/>
  <c r="J47" i="6"/>
  <c r="J49" i="6"/>
  <c r="J101" i="6"/>
  <c r="J102" i="6" s="1"/>
  <c r="J103" i="6" s="1"/>
  <c r="J117" i="6" s="1"/>
  <c r="J119" i="6" s="1"/>
  <c r="J161" i="6" s="1"/>
  <c r="J69" i="1"/>
  <c r="J77" i="1" s="1"/>
  <c r="J110" i="1"/>
  <c r="J111" i="1" s="1"/>
  <c r="J118" i="1" s="1"/>
  <c r="J24" i="1"/>
  <c r="J26" i="1" s="1"/>
  <c r="J84" i="1" s="1"/>
  <c r="J51" i="6" l="1"/>
  <c r="J76" i="6" s="1"/>
  <c r="J78" i="6"/>
  <c r="J159" i="6" s="1"/>
  <c r="J163" i="6" s="1"/>
  <c r="J85" i="1"/>
  <c r="J86" i="1" s="1"/>
  <c r="J99" i="1"/>
  <c r="J95" i="1"/>
  <c r="J33" i="1"/>
  <c r="J158" i="1"/>
  <c r="J87" i="1"/>
  <c r="J34" i="1"/>
  <c r="J133" i="6" l="1"/>
  <c r="J134" i="6" s="1"/>
  <c r="J135" i="6" s="1"/>
  <c r="J136" i="6" s="1"/>
  <c r="J137" i="6" s="1"/>
  <c r="J92" i="1"/>
  <c r="J82" i="1"/>
  <c r="J83" i="1" s="1"/>
  <c r="J88" i="1" s="1"/>
  <c r="J160" i="1" s="1"/>
  <c r="J35" i="1"/>
  <c r="J140" i="6" l="1"/>
  <c r="J146" i="6"/>
  <c r="J141" i="6"/>
  <c r="J98" i="1"/>
  <c r="J97" i="1"/>
  <c r="J96" i="1"/>
  <c r="J36" i="1"/>
  <c r="J37" i="1" s="1"/>
  <c r="J75" i="1" l="1"/>
  <c r="J45" i="1"/>
  <c r="J43" i="1"/>
  <c r="J50" i="1"/>
  <c r="J48" i="1"/>
  <c r="J46" i="1"/>
  <c r="J44" i="1"/>
  <c r="J49" i="1"/>
  <c r="J47" i="1"/>
  <c r="J149" i="6"/>
  <c r="J147" i="6"/>
  <c r="J164" i="6" s="1"/>
  <c r="J165" i="6" s="1"/>
  <c r="J167" i="6" s="1"/>
  <c r="J168" i="6" s="1"/>
  <c r="J101" i="1"/>
  <c r="J51" i="1" l="1"/>
  <c r="J76" i="1" s="1"/>
  <c r="J78" i="1" s="1"/>
  <c r="J159" i="1" s="1"/>
  <c r="J102" i="1"/>
  <c r="J103" i="1" s="1"/>
  <c r="J117" i="1" s="1"/>
  <c r="J119" i="1" s="1"/>
  <c r="J161" i="1" l="1"/>
  <c r="J163" i="1" s="1"/>
  <c r="J133" i="1"/>
  <c r="J134" i="1" s="1"/>
  <c r="J135" i="1" l="1"/>
  <c r="J136" i="1" s="1"/>
  <c r="J137" i="1" s="1"/>
  <c r="J141" i="1" l="1"/>
  <c r="J140" i="1"/>
  <c r="J146" i="1"/>
  <c r="J149" i="1" l="1"/>
  <c r="J147" i="1"/>
  <c r="J164" i="1" s="1"/>
  <c r="J165" i="1" s="1"/>
  <c r="J167" i="1" s="1"/>
  <c r="J168" i="1" s="1"/>
</calcChain>
</file>

<file path=xl/sharedStrings.xml><?xml version="1.0" encoding="utf-8"?>
<sst xmlns="http://schemas.openxmlformats.org/spreadsheetml/2006/main" count="595" uniqueCount="215">
  <si>
    <t>Nº do processo:</t>
  </si>
  <si>
    <t>Licitação nº:</t>
  </si>
  <si>
    <t>DISCRIMINAÇÃO DOS SERVIÇOS (DADOS REFERENTES À CONTRATAÇÃO)</t>
  </si>
  <si>
    <t>A</t>
  </si>
  <si>
    <t>Data de apresentação da proposta (dia/mês/ano)</t>
  </si>
  <si>
    <t>B</t>
  </si>
  <si>
    <t>Município/UF</t>
  </si>
  <si>
    <t>C</t>
  </si>
  <si>
    <t>Ano do Acordo, Convenção ou Dissídio Coletivo</t>
  </si>
  <si>
    <t>D</t>
  </si>
  <si>
    <t>Número de meses de execução contratual</t>
  </si>
  <si>
    <t>IDENTIFICAÇÃO DO SERVIÇO</t>
  </si>
  <si>
    <r>
      <t xml:space="preserve">1. MÓDULOS 
</t>
    </r>
    <r>
      <rPr>
        <b/>
        <sz val="12"/>
        <rFont val="Arial"/>
        <family val="2"/>
      </rPr>
      <t xml:space="preserve">Mão de obra
</t>
    </r>
    <r>
      <rPr>
        <b/>
        <sz val="11"/>
        <rFont val="Arial"/>
        <family val="2"/>
      </rPr>
      <t>Mão de obra vinculada à execução contratual</t>
    </r>
  </si>
  <si>
    <t>Dados para composição dos custos referente à mão de obra</t>
  </si>
  <si>
    <t>Tipo de Serviço (mesmo serviço com características distintas)</t>
  </si>
  <si>
    <t>Classificação Brasileira de Ocupações (CBO)</t>
  </si>
  <si>
    <t>Salário Normativo da Categoria Profissional - para a jornada de 44 h/sem</t>
  </si>
  <si>
    <t>Categoria Profissional (vinculada à execução contratual)</t>
  </si>
  <si>
    <t>Data-Base da Categoria (dia/mês/ano)</t>
  </si>
  <si>
    <t>Módulo 1: Composição da Remuneração</t>
  </si>
  <si>
    <t xml:space="preserve">Composição da Remuneração </t>
  </si>
  <si>
    <t>Percentual
(R$)</t>
  </si>
  <si>
    <t xml:space="preserve">Valor
(R$) </t>
  </si>
  <si>
    <t>E</t>
  </si>
  <si>
    <t>F</t>
  </si>
  <si>
    <t>G</t>
  </si>
  <si>
    <t xml:space="preserve">Outros (especificar)                                          </t>
  </si>
  <si>
    <t xml:space="preserve">Total </t>
  </si>
  <si>
    <t>Módulo 2 – Encargos e Benefícios Anuais, Mensais e Diários</t>
  </si>
  <si>
    <t>2.1</t>
  </si>
  <si>
    <t>Valor (R$)</t>
  </si>
  <si>
    <r>
      <t>13º (décimo terceiro) Salário</t>
    </r>
    <r>
      <rPr>
        <b/>
        <sz val="11"/>
        <color indexed="8"/>
        <rFont val="Arial"/>
        <family val="2"/>
      </rPr>
      <t xml:space="preserve"> </t>
    </r>
    <r>
      <rPr>
        <b/>
        <sz val="8"/>
        <color indexed="10"/>
        <rFont val="Arial"/>
        <family val="2"/>
      </rPr>
      <t>Obrigatória a cotação de 8,33% sobre o valor do Módulo 1 – Composição da Remuneração, conforme Anexo XII da IN 5/17</t>
    </r>
  </si>
  <si>
    <t>Total</t>
  </si>
  <si>
    <t>Incidência dos encargos do Submódulo 2.2 sobre o total do Submódulo 2.1</t>
  </si>
  <si>
    <t>Submódulo 2.2 - Encargos Previdenciários (GPS), Fundo de Garantia por Tempo de Serviço (FGTS) e outras contribuições</t>
  </si>
  <si>
    <t>2.2</t>
  </si>
  <si>
    <t>GPS, FGTS e outras contribuições</t>
  </si>
  <si>
    <t>Percentual (%)</t>
  </si>
  <si>
    <t>Valor
 (R$)</t>
  </si>
  <si>
    <t>INSS</t>
  </si>
  <si>
    <t>Salário Educação</t>
  </si>
  <si>
    <r>
      <t xml:space="preserve">RAT x FAP
</t>
    </r>
    <r>
      <rPr>
        <b/>
        <sz val="8"/>
        <color indexed="10"/>
        <rFont val="Arial"/>
        <family val="2"/>
      </rPr>
      <t>Cálculo do valor: % do SAT x FAP (Fator Acidentário de Prevenção de cada empresa)</t>
    </r>
  </si>
  <si>
    <t>RAT =</t>
  </si>
  <si>
    <t xml:space="preserve"> FAP =</t>
  </si>
  <si>
    <t>SESC ou SESI</t>
  </si>
  <si>
    <t>SENAC ou SENAI</t>
  </si>
  <si>
    <t>SEBRAE</t>
  </si>
  <si>
    <t>INCRA</t>
  </si>
  <si>
    <t>H</t>
  </si>
  <si>
    <t>FGTS</t>
  </si>
  <si>
    <t>Submódulo 2.3 – Benefícios Mensais e Diários</t>
  </si>
  <si>
    <t>2.3</t>
  </si>
  <si>
    <t>Benefícios Mensais e Diários</t>
  </si>
  <si>
    <r>
      <t xml:space="preserve">Transporte                                              </t>
    </r>
    <r>
      <rPr>
        <b/>
        <sz val="10"/>
        <color indexed="10"/>
        <rFont val="Arial"/>
        <family val="2"/>
      </rPr>
      <t xml:space="preserve"> Cálculo do valor: [(2xVTx22) – (6%xSB)]</t>
    </r>
  </si>
  <si>
    <t xml:space="preserve">      A.1) Valor da passagem do transporte coletivo no município de prestação dos serviços: </t>
  </si>
  <si>
    <t>-</t>
  </si>
  <si>
    <t xml:space="preserve">      A.2) Quantidade de passagens por dia por empregado:</t>
  </si>
  <si>
    <t xml:space="preserve">      A.3) Quantidade de dias do mês de recebimento de passagens</t>
  </si>
  <si>
    <t xml:space="preserve">      B.2) Quantidade de dias do mês de recebimento de auxílio-alimentação</t>
  </si>
  <si>
    <t xml:space="preserve">Outros (especificar)                                            </t>
  </si>
  <si>
    <t>Nota 1: o valor informado deverá ser o custo real do insumo (descontado o valor eventualmente pago pelo empregado).
Nota 2: Observar a previsão dos benefícios contidos em Acordos, Convenções e Dissídios Coletivos de Trabalho e atentar-se ao disposto no artigo 6º desta Instrução Normativa.</t>
  </si>
  <si>
    <t>Quadro-Resumo do Módulo 2 – Encargos e Benefícios Anuais, Mensais e Diários</t>
  </si>
  <si>
    <t>Encargos e Benefícios Anuais, Mensais e Diários</t>
  </si>
  <si>
    <t>Módulo 3 - Provisão para Rescisão</t>
  </si>
  <si>
    <t>Provisão para Rescisão</t>
  </si>
  <si>
    <t>Valor  (R$)</t>
  </si>
  <si>
    <r>
      <t xml:space="preserve">Aviso Prévio Indenizado     </t>
    </r>
    <r>
      <rPr>
        <b/>
        <sz val="8"/>
        <color indexed="10"/>
        <rFont val="Arial"/>
        <family val="2"/>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</si>
  <si>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Incidência do FGTS sobre o Aviso Prévio Indenizado</t>
  </si>
  <si>
    <t xml:space="preserve">Incidência dos encargos do Submódulo 2.2 sobre o Aviso Prévio Trabalhado         </t>
  </si>
  <si>
    <t>Módulo 4 - Custo de Reposição do Profissional Ausente</t>
  </si>
  <si>
    <t>Nota 1: Os itens que contemplam o módulo 4 se referem ao custo dos dias trabalhados pelo repositor/substituto que por ventura venha cobrir o empregado nos casos de Ausências Legais (Submódulo 4.1) e/ou na Intrajornada (Submódulo 4.2) a depender da prestação do serviço.
Nota 2: Haverá a incidência do Submódulo 2.2 sobre esse módulo.</t>
  </si>
  <si>
    <t>4.1</t>
  </si>
  <si>
    <t>Ausências Legais</t>
  </si>
  <si>
    <r>
      <t>Férias</t>
    </r>
    <r>
      <rPr>
        <b/>
        <sz val="10"/>
        <color indexed="19"/>
        <rFont val="Arial"/>
        <family val="2"/>
      </rPr>
      <t xml:space="preserve"> </t>
    </r>
    <r>
      <rPr>
        <b/>
        <sz val="8"/>
        <color indexed="10"/>
        <rFont val="Arial"/>
        <family val="2"/>
      </rPr>
      <t>Obrigatória a cotação de 9,075% sobre o valor do Módulo 1 – Composição da Remuneração, conforme Anexo XII da IN 5/17 (Férias + Adicional = 9,075% + 3,025% = 12,10%)</t>
    </r>
  </si>
  <si>
    <r>
      <t xml:space="preserve">Ausências Legais                                               </t>
    </r>
    <r>
      <rPr>
        <b/>
        <sz val="10"/>
        <color indexed="10"/>
        <rFont val="Arial"/>
        <family val="2"/>
      </rPr>
      <t>Cálculo do valor = [(</t>
    </r>
    <r>
      <rPr>
        <b/>
        <sz val="10"/>
        <color indexed="12"/>
        <rFont val="Arial"/>
        <family val="2"/>
      </rPr>
      <t>BCCPA</t>
    </r>
    <r>
      <rPr>
        <b/>
        <sz val="10"/>
        <color indexed="10"/>
        <rFont val="Arial"/>
        <family val="2"/>
      </rPr>
      <t>/30)x2,96dias]/12</t>
    </r>
  </si>
  <si>
    <r>
      <t xml:space="preserve">Licença-Paternidade                                   </t>
    </r>
    <r>
      <rPr>
        <b/>
        <sz val="10"/>
        <color indexed="10"/>
        <rFont val="Arial"/>
        <family val="2"/>
      </rPr>
      <t>Cálculo do valor = {[(</t>
    </r>
    <r>
      <rPr>
        <b/>
        <sz val="10"/>
        <color indexed="12"/>
        <rFont val="Arial"/>
        <family val="2"/>
      </rPr>
      <t>BCCPA</t>
    </r>
    <r>
      <rPr>
        <b/>
        <sz val="10"/>
        <color indexed="10"/>
        <rFont val="Arial"/>
        <family val="2"/>
      </rPr>
      <t>/30)x5dias]/12}x1,5%</t>
    </r>
  </si>
  <si>
    <r>
      <t xml:space="preserve">Ausência por acidente de trabalho           </t>
    </r>
    <r>
      <rPr>
        <b/>
        <sz val="10"/>
        <color indexed="10"/>
        <rFont val="Arial"/>
        <family val="2"/>
      </rPr>
      <t>Cálculo do valor  = {[(</t>
    </r>
    <r>
      <rPr>
        <b/>
        <sz val="10"/>
        <color indexed="12"/>
        <rFont val="Arial"/>
        <family val="2"/>
      </rPr>
      <t>BCCPA</t>
    </r>
    <r>
      <rPr>
        <b/>
        <sz val="10"/>
        <color indexed="10"/>
        <rFont val="Arial"/>
        <family val="2"/>
      </rPr>
      <t>/30)x15dias]/12}x0,78%</t>
    </r>
  </si>
  <si>
    <r>
      <t xml:space="preserve">Afastamento Maternidade                           </t>
    </r>
    <r>
      <rPr>
        <b/>
        <sz val="10"/>
        <color indexed="10"/>
        <rFont val="Arial"/>
        <family val="2"/>
      </rPr>
      <t>Cálculo do valor = {[(</t>
    </r>
    <r>
      <rPr>
        <b/>
        <sz val="10"/>
        <color indexed="12"/>
        <rFont val="Arial"/>
        <family val="2"/>
      </rPr>
      <t>Rem</t>
    </r>
    <r>
      <rPr>
        <b/>
        <sz val="10"/>
        <color indexed="10"/>
        <rFont val="Arial"/>
        <family val="2"/>
      </rPr>
      <t>+1/3</t>
    </r>
    <r>
      <rPr>
        <b/>
        <sz val="10"/>
        <color indexed="12"/>
        <rFont val="Arial"/>
        <family val="2"/>
      </rPr>
      <t>Rem</t>
    </r>
    <r>
      <rPr>
        <b/>
        <sz val="10"/>
        <color indexed="10"/>
        <rFont val="Arial"/>
        <family val="2"/>
      </rPr>
      <t>)/12]x(4/12)}x2%</t>
    </r>
  </si>
  <si>
    <t>Incidência dos encargos do Submódulo 2.2 sobre o  total do Submódulo 4.1</t>
  </si>
  <si>
    <t>Nota: As alíneas “A” a “F” referem-se somente ao custo que será pago ao repositor pelos dias trabalhados quando da necessidade de substituir a mão de obra alocada na prestação do serviço.</t>
  </si>
  <si>
    <t xml:space="preserve">4.2 </t>
  </si>
  <si>
    <t>Intrajornada</t>
  </si>
  <si>
    <t>Intervalo para repouso ou alimentação</t>
  </si>
  <si>
    <t>Incidência dos encargos do Submódulo 2.2 sobre o total do Submódulo 4.2</t>
  </si>
  <si>
    <t>Nota: Quando houver a necessidade de reposição de um empregado durante sua ausência nos intervalos para repouso ou alimentação deve-se contemplar o Submódulo 4.2.</t>
  </si>
  <si>
    <t>Quadro-Resumo do Módulo 4 – Custo de Reposição do Profissional Ausente</t>
  </si>
  <si>
    <t>Custo de Reposição do Profissional Ausente</t>
  </si>
  <si>
    <t>4.2</t>
  </si>
  <si>
    <t>Módulo 5 – Insumos Diversos</t>
  </si>
  <si>
    <t>Insumos diversos</t>
  </si>
  <si>
    <t xml:space="preserve">Materiais </t>
  </si>
  <si>
    <t xml:space="preserve">Equipamentos </t>
  </si>
  <si>
    <t>Nota: Valores mensais por empregado.</t>
  </si>
  <si>
    <t>Módulo 6 -  Custos Indiretos, Lucro e Tributos</t>
  </si>
  <si>
    <t xml:space="preserve">Custos Indiretos, Lucro e Tributos </t>
  </si>
  <si>
    <t>Valor
(R$)</t>
  </si>
  <si>
    <t>BASE DE CÁLCULO DOS CUSTOS INDIRETOS  = (Total do Módulo 1 – Composição da  Remuneração + Total do Módulo 2 - Encargos e Benefícios Anuais, Mensais e Diários + Total do Módulo 3 – Provisão da Rescisão + Total do Módulo 4 - Custo de Reposição do Profissional Ausente + Total do Módulo 5 - Insumos Diversos)</t>
  </si>
  <si>
    <t>Custos Indiretos</t>
  </si>
  <si>
    <t>BASE DE CÁLCULO DO LUCRO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t>
  </si>
  <si>
    <t>Lucro</t>
  </si>
  <si>
    <t>BASE DE CÁLCULO DOS TRIBUTOS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 + Lucro)</t>
  </si>
  <si>
    <t>Tributos</t>
  </si>
  <si>
    <t>C.1    Tributos Federais (especificar)</t>
  </si>
  <si>
    <r>
      <t xml:space="preserve">  a) Cofins  </t>
    </r>
    <r>
      <rPr>
        <sz val="10"/>
        <color indexed="10"/>
        <rFont val="Arial"/>
        <family val="2"/>
      </rPr>
      <t>(depende do regime de tributação - utilizada a hipótese de Lucro Real)</t>
    </r>
  </si>
  <si>
    <r>
      <t xml:space="preserve">  b) PIS </t>
    </r>
    <r>
      <rPr>
        <sz val="10"/>
        <color indexed="10"/>
        <rFont val="Arial"/>
        <family val="2"/>
      </rPr>
      <t>(depende do regime de tributação - utilizada a hipótese de Lucro Real)</t>
    </r>
  </si>
  <si>
    <r>
      <t xml:space="preserve"> c) IRPJ - </t>
    </r>
    <r>
      <rPr>
        <b/>
        <sz val="10"/>
        <color indexed="12"/>
        <rFont val="Arial"/>
        <family val="2"/>
      </rPr>
      <t>Em face do Ac. TCU nº 648/2016-P, o licitante pode cotar este tributo, porém a Administração não pode inclui-lo no orçamento-base</t>
    </r>
  </si>
  <si>
    <r>
      <t xml:space="preserve"> d) CSLL - </t>
    </r>
    <r>
      <rPr>
        <b/>
        <sz val="10"/>
        <color indexed="12"/>
        <rFont val="Arial"/>
        <family val="2"/>
      </rPr>
      <t>Em face do Ac. TCU nº 648/2016-P, o licitante pode cotar este tributo, porém a Administração não pode inclui-lo no orçamento-base</t>
    </r>
  </si>
  <si>
    <t>C.2   Tributos Estaduais (especificar)</t>
  </si>
  <si>
    <t>C.3   Tributos Municipais (especificar):</t>
  </si>
  <si>
    <t xml:space="preserve">Percentual Total e Valor Total de Tributos  </t>
  </si>
  <si>
    <t>Cálculo dos Tributos</t>
  </si>
  <si>
    <t xml:space="preserve">                  Base de Cálculo para os Tributos</t>
  </si>
  <si>
    <t xml:space="preserve">         1 - (Total de Tributos em % dividido por 100)</t>
  </si>
  <si>
    <t>Nota 1: Custos Indiretos, Lucro e Tributos por empregado.
Nota 2: O valor referente a tributos é obtido aplicando-se o percentual sobre o valor do faturamento.</t>
  </si>
  <si>
    <t xml:space="preserve">
2. QUADRO-RESUMO DO CUSTO POR EMPREGADO
</t>
  </si>
  <si>
    <t xml:space="preserve">                          Mão de obra vinculada à execução contratual (valor por empregado)</t>
  </si>
  <si>
    <t>Módulo 1 - Composição da Remuneração</t>
  </si>
  <si>
    <t>Módulo 3 – Provisão para Rescisão</t>
  </si>
  <si>
    <t>Módulo 4 – Custo de Reposição do Profissional Ausente</t>
  </si>
  <si>
    <t xml:space="preserve">Módulo 5 - Insumo Diversos </t>
  </si>
  <si>
    <t>Subtotal (A + B + C + D + E)</t>
  </si>
  <si>
    <t>Módulo 6 - Custos Indiretos, Lucro e Tributos</t>
  </si>
  <si>
    <t>Valor Total por Empregado</t>
  </si>
  <si>
    <t>Valor Mensal dos Serviços</t>
  </si>
  <si>
    <t>Valor total Anual</t>
  </si>
  <si>
    <t>Ibirubá/RS</t>
  </si>
  <si>
    <t>Auxiliar de Cozinha</t>
  </si>
  <si>
    <t>13º (décimo terceiro) Salário e Adicional de Férias</t>
  </si>
  <si>
    <t>Total  de remuneração por posto</t>
  </si>
  <si>
    <r>
      <t xml:space="preserve">Base de cálculo para o Custo de Reposição do Profissional Ausente (substituto): BCCPA = Rem + 13º + Férias + 1/3Férias </t>
    </r>
    <r>
      <rPr>
        <b/>
        <sz val="11"/>
        <color indexed="10"/>
        <rFont val="Arial"/>
        <family val="2"/>
      </rPr>
      <t xml:space="preserve">(exceto a linha “A” que tem % fixo pela conta vinculada e o Afastamento Maternidade) - </t>
    </r>
    <r>
      <rPr>
        <sz val="10"/>
        <color indexed="8"/>
        <rFont val="Arial"/>
        <family val="2"/>
      </rPr>
      <t xml:space="preserve">Conforme item 89 do Relatório do Acórdão TCU n 1.753/2008 do Plenário
</t>
    </r>
    <r>
      <rPr>
        <b/>
        <sz val="10"/>
        <color indexed="8"/>
        <rFont val="Arial"/>
        <family val="2"/>
      </rPr>
      <t/>
    </r>
  </si>
  <si>
    <r>
      <t>13º (décimo terceiro) Salário</t>
    </r>
    <r>
      <rPr>
        <b/>
        <sz val="10"/>
        <color indexed="38"/>
        <rFont val="Arial"/>
        <family val="2"/>
      </rPr>
      <t xml:space="preserve"> </t>
    </r>
    <r>
      <rPr>
        <b/>
        <sz val="10"/>
        <rFont val="Arial"/>
        <family val="2"/>
      </rPr>
      <t>e Adicional de Férias</t>
    </r>
  </si>
  <si>
    <t xml:space="preserve">Auxiliar de Cozinha - Regime de Tributação: Lucro Real </t>
  </si>
  <si>
    <r>
      <t xml:space="preserve">Dia: </t>
    </r>
    <r>
      <rPr>
        <b/>
        <sz val="10"/>
        <color theme="6" tint="-0.249977111117893"/>
        <rFont val="Arial"/>
        <family val="2"/>
      </rPr>
      <t>XX/xx/XXXX às XXhs</t>
    </r>
  </si>
  <si>
    <t>XX/xx/xxxx às xxhs</t>
  </si>
  <si>
    <t>Nota1:  O Módulo 1 refere-se ao valor mensal devido ao empegado pela prestação do serviço no período de 12 meses.</t>
  </si>
  <si>
    <r>
      <t xml:space="preserve">  a) ISS    </t>
    </r>
    <r>
      <rPr>
        <sz val="10"/>
        <color indexed="10"/>
        <rFont val="Arial"/>
        <family val="2"/>
      </rPr>
      <t xml:space="preserve"> (Lei Complementar nº 015/2003 de 26 de dezembro de 2003)</t>
    </r>
  </si>
  <si>
    <t xml:space="preserve"> = ( ------------------------------------------------ ) x Alíquota do Tributo</t>
  </si>
  <si>
    <t xml:space="preserve">Auxiliar de Manutenção Predial - Regime de Tributação: Lucro Real </t>
  </si>
  <si>
    <t>Auxiliar de Manutenção Predial</t>
  </si>
  <si>
    <t>Quantidade de postos</t>
  </si>
  <si>
    <t>Unidade</t>
  </si>
  <si>
    <t>Jaleco 100% poliéster, próprio para indústria de alimentos, manga longa, com bolsos laterais na parte frontal região da cintura, tamanho P ao G</t>
  </si>
  <si>
    <t>Jaleco 100% poliéster, próprio para indústria de alimentos manga curta, com bolsos laterais na parte frontal região da cintura, tamanhos P ao G</t>
  </si>
  <si>
    <t>Par</t>
  </si>
  <si>
    <t>Touca sanfonada descartável simples com elástico duplo, 100% polipropileno, pacote 100 unidades</t>
  </si>
  <si>
    <t>Luva para procedimento não cirúrgico em látex de borracha natural, superfície lisa, ambidestra, não estéril, com pó bioabsorvível, tamanho P ao G, caixa com 100 unidades</t>
  </si>
  <si>
    <t>Luvas de borracha, material látex natural, com C.ª (certificado de Avaliação do Ministério do Trabalho), tamanho P ao G, cor amarela, revestimento interno em flocos de algodão, anatômicas e antiderrapantes, uso doméstico.</t>
  </si>
  <si>
    <t>Botina de couro, fechada com solado baixo de borracha antiderrapante com palmilha antibacteriana. A botina deverá possuir CA, indicado para uso em atividades da construção civil.</t>
  </si>
  <si>
    <t>par</t>
  </si>
  <si>
    <t>Bota cano longo confeccionada em PVC sem biqueira e com solado antiderrapante</t>
  </si>
  <si>
    <t>Camiseta manga curta confeccionado com tecido de algodão.</t>
  </si>
  <si>
    <t>unidade</t>
  </si>
  <si>
    <t>Camiseta manga longa confeccionado com tecido de algodão.</t>
  </si>
  <si>
    <t xml:space="preserve">Calça de brim com barra costurada; com elástico e cordão na cintura; com 2 bolsos frontais tipo calça social. </t>
  </si>
  <si>
    <t>Jaqueta  de nylon, forrada, com gola alta, bolso nas laterais, revestimento interno em algodão.</t>
  </si>
  <si>
    <t>Luva de borracha nitrílica sem forro de alto desempenho com palma, face palmar dos dedos e pontas dos dedos antiderrapantes A luva deverá possuir certificação do ministério do trabalho - CA.</t>
  </si>
  <si>
    <t>Luva de vaqueta - luva de segurança confeccionada com vaqueta curtida ao cromo, com formato de cinco dedos (forma L), com reforço na palma, reforço de costura entre o polegar e o indicador e entre os dedos anelares, costura com linha de nylon. Protege o usuário contra respingos de solda, materiais abrasivos e escoriantes. Deverá possuir certificação do ministério do trabalho - CA, indicado para uso em atividades da construção civil.</t>
  </si>
  <si>
    <t>Luva pvc cano longo 46 cm, forrada com palma áspera. Deverá possuir certificação do ministério do trabalho - CA, indicado para manuseio de ácidos, manutenção de esgotos e saneamento.</t>
  </si>
  <si>
    <t>Máscara com filtro pff2,  para Vapores Orgânicos, amônia e multilamina, multigases e poeira- Fabricado com quatro camadas de materiais de não tecido,sendo a parte externa composta de não tecido tratada com material para não absorção de fluidos líquidos que serve de proteção para o filtro eletrostático e o material adsorvente carregado com carbono ativo. Neste conjunto é fixado uma cinta elástica deslizante com anel de ajuste e um clipe metálico para selagem sobre o septo nasal</t>
  </si>
  <si>
    <t>Capacete com jugular. Aprovado pelo INMETRO e CA.</t>
  </si>
  <si>
    <t>Cinturão de segurança tipo Paraquedista, confeccionado em fita primária de poliéster de 45 mm largura e fita secundária em poliéster de 25mm. Possui 01 ponto de ancoragem dorsal em meia argola estampada de aço. Dotado de 04 fivelas de chapa de aço estampada sem pino, para regulagem, sendo 01 peitoral, 01 na cintura e 02 nas pernas. Descrição do Talabarte:Talabarte de Segurança, confeccionado em Fita de poliéster, possui em uma das extremidades um mosquetão confeccionado em aço com abertura 16, dupla trava. Fita em poliéster 45mm Gancho 16 +/- 3mm laçada para ancoragem.</t>
  </si>
  <si>
    <t>Uniformes + EPIs</t>
  </si>
  <si>
    <r>
      <t xml:space="preserve">Salário-Base   </t>
    </r>
    <r>
      <rPr>
        <b/>
        <sz val="10"/>
        <color indexed="10"/>
        <rFont val="Arial"/>
        <family val="2"/>
      </rPr>
      <t xml:space="preserve"> (valor para somente 1 auxiliar de cozinha)</t>
    </r>
  </si>
  <si>
    <r>
      <t xml:space="preserve">Salário-Base   </t>
    </r>
    <r>
      <rPr>
        <b/>
        <sz val="10"/>
        <color indexed="10"/>
        <rFont val="Arial"/>
        <family val="2"/>
      </rPr>
      <t xml:space="preserve"> (valor para somente 1 auxiliar de manutenção predial)</t>
    </r>
    <r>
      <rPr>
        <b/>
        <sz val="10"/>
        <rFont val="Arial"/>
        <family val="2"/>
      </rPr>
      <t/>
    </r>
  </si>
  <si>
    <t>Submódulo 2.1 – 13º (décimo terceiro) Salário e Adicional de Férias</t>
  </si>
  <si>
    <r>
      <rPr>
        <b/>
        <sz val="10"/>
        <color indexed="8"/>
        <rFont val="Arial"/>
        <family val="2"/>
      </rPr>
      <t>Adicional de Férias</t>
    </r>
    <r>
      <rPr>
        <b/>
        <sz val="10"/>
        <color indexed="19"/>
        <rFont val="Arial"/>
        <family val="2"/>
      </rPr>
      <t xml:space="preserve"> </t>
    </r>
    <r>
      <rPr>
        <b/>
        <sz val="8"/>
        <color indexed="10"/>
        <rFont val="Arial"/>
        <family val="2"/>
      </rPr>
      <t>Obrigatória a cotação de 3,025% sobre o valor do Módulo 1 – Composição da Remuneração, conforme Anexo XII da IN 5/17 (Férias + Adicional = 9,075% + 3,025% = 12,10%)</t>
    </r>
  </si>
  <si>
    <t>Relógio ponto</t>
  </si>
  <si>
    <t>Nota</t>
  </si>
  <si>
    <r>
      <t xml:space="preserve">Auxílio-Refeição/Alimentação </t>
    </r>
    <r>
      <rPr>
        <b/>
        <sz val="10"/>
        <color indexed="10"/>
        <rFont val="Arial"/>
        <family val="2"/>
      </rPr>
      <t>Cálculo do valor = [(22xVA)x(1-</t>
    </r>
    <r>
      <rPr>
        <b/>
        <sz val="10"/>
        <color indexed="12"/>
        <rFont val="Arial"/>
        <family val="2"/>
      </rPr>
      <t>0,19</t>
    </r>
    <r>
      <rPr>
        <b/>
        <sz val="10"/>
        <color indexed="10"/>
        <rFont val="Arial"/>
        <family val="2"/>
      </rPr>
      <t>)]</t>
    </r>
  </si>
  <si>
    <r>
      <t xml:space="preserve">Multa do FGTS e contribuição social sobre o Aviso Prévio Indenizado </t>
    </r>
    <r>
      <rPr>
        <b/>
        <sz val="8"/>
        <color indexed="10"/>
        <rFont val="Arial"/>
        <family val="2"/>
      </rPr>
      <t xml:space="preserve">Obrigatória a cotação de 0,24% sobre o valor do Módulo 1 – Composição da Remuneração, conforme Anexo XII da IN Seges nº 5/2017 (0,24% + 4,76% = 5,0%) - </t>
    </r>
    <r>
      <rPr>
        <b/>
        <sz val="8"/>
        <color rgb="FF0000FF"/>
        <rFont val="Arial"/>
        <family val="2"/>
      </rPr>
      <t>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</si>
  <si>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r>
      <t xml:space="preserve">Multa do FGTS e contribuição social sobre o Aviso Prévio Trabalhado </t>
    </r>
    <r>
      <rPr>
        <b/>
        <sz val="8"/>
        <color indexed="10"/>
        <rFont val="Arial"/>
        <family val="2"/>
      </rPr>
      <t xml:space="preserve">Obrigatória a cotação de 4,76% sobre o valor do Módulo 1 – Composição da Remuneração, conforme Anexo XII da IN Seges nº 5/2017 (4,76%+0,24% = 5,0%) </t>
    </r>
    <r>
      <rPr>
        <b/>
        <sz val="8"/>
        <color rgb="FF0000FF"/>
        <rFont val="Arial"/>
        <family val="2"/>
      </rPr>
      <t>- 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</si>
  <si>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t>Protetor Solar FPS 30, 200ml</t>
  </si>
  <si>
    <t>Óculos de segurança com lente de proteção em policarbonato com tratamento antirrisco, e UV, protetor nasal injetado do mesmo material e haste tipo espátula. Deverá possuir certificação do ministério do trabalho - CA.</t>
  </si>
  <si>
    <t>Protetor auricular; Protetor auditivo de inserção, tipo plug, reutilizável; Confeccionado com silicone puro atóxico, com três flanges macias e cônicas; Possui cordão de polipropileno ou silicone. Certificação do INMETRO e com CA.</t>
  </si>
  <si>
    <t>Sapato profissional antiderrapante na cor branca, totalmente fechado, confeccionado em EVA, impermeável</t>
  </si>
  <si>
    <t xml:space="preserve">Pregão nº 58/2019 – CONTA VINCULADA
PLANILHA DE CUSTOS E FORMAÇÃO DE PREÇOS   </t>
  </si>
  <si>
    <t>23366.000488/2019-40</t>
  </si>
  <si>
    <t>58/2019</t>
  </si>
  <si>
    <t>Nota 1:  Como a planilha de custos e formação de preços é calculada mensalmente, provisiona-se proporcionalmente 1/12 (um doze avos) dos valores referentes à gratificação natalina e adicional de férias.
Nota 2: O adicional de férias contido no Submódulo 2.1 corresponde a 1/3 (um terço) da remuneração que por sua vez é dividido por 12 (doze) conforme Nota 1 acima.</t>
  </si>
  <si>
    <t>B.3) Participação do empregado em percentual sobre o auxílio-alimentação</t>
  </si>
  <si>
    <t>Assistência Médica e Familiar</t>
  </si>
  <si>
    <r>
      <t xml:space="preserve">Aviso Prévio Indenizado     </t>
    </r>
    <r>
      <rPr>
        <b/>
        <sz val="10"/>
        <color rgb="FFFF0000"/>
        <rFont val="Arial"/>
        <family val="2"/>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</si>
  <si>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Submódulo 4.2 – Substituto na Intrajornada</t>
  </si>
  <si>
    <t>Substituto na Intrajornada</t>
  </si>
  <si>
    <t>Substituto nas Ausências Legais</t>
  </si>
  <si>
    <t>Nota 1: Os percentuais dos encargos previdenciários, do FGTS e demais contribuições são aqueles estabelecidos pela legislação vigente.
Nota 2: O SAT a depender do grau de risco do serviço irá variar entre 1%, para risco leve, de 2% para risco médio, e de 3% para risco grave.
Nota 3: Esses percentuais incidem sobre o Módulo 1, o Submódulo 2.1, o Módulo 3, o Módulo 4 e o Módulo 6.</t>
  </si>
  <si>
    <t>Nota 1: Os itens que contemplam o módulo 4 se referem ao custo dos dias trabalhados pelo repositor/substituto quando o empregado alocado na prestação do serviço estiver ausente, conforme as previsões estabelecidas na legislação. Nota 2: Haverá a incidência do Submódulo 2.2 sobre esse módulo.</t>
  </si>
  <si>
    <r>
      <rPr>
        <b/>
        <sz val="10"/>
        <color rgb="FF0070C0"/>
        <rFont val="Arial"/>
        <family val="2"/>
      </rPr>
      <t>Base de cálculo para o Custo de Reposição do Profissional Ausente (substituto): BCCPA = Rem + 13º + Férias + 1/3Férias</t>
    </r>
    <r>
      <rPr>
        <b/>
        <sz val="10"/>
        <color rgb="FFFF0000"/>
        <rFont val="Arial"/>
        <family val="2"/>
      </rPr>
      <t xml:space="preserve"> (exceto a linha “A” que tem % fixo pela conta vinculada e o Afastamento Maternidade) - </t>
    </r>
    <r>
      <rPr>
        <sz val="10"/>
        <rFont val="Arial"/>
        <family val="2"/>
      </rPr>
      <t>Conforme item 89 do Relatório do Acórdão TCU n 1.753/2008 do Plenário</t>
    </r>
  </si>
  <si>
    <t>(Outros)</t>
  </si>
  <si>
    <t>INSUMOS DIVERSOS</t>
  </si>
  <si>
    <t>INSUMOS OPERACIONAIS ADMINISTRATIVOS</t>
  </si>
  <si>
    <t>Quantidade a disponibilizar</t>
  </si>
  <si>
    <t>Depreciação (em meses)</t>
  </si>
  <si>
    <t>Quantidade Anual</t>
  </si>
  <si>
    <t>Valor Unitário</t>
  </si>
  <si>
    <t>Custo Anual</t>
  </si>
  <si>
    <t>Relógio ponto eletrônico</t>
  </si>
  <si>
    <t>CUSTO ANUAL DOS INSUMOS</t>
  </si>
  <si>
    <t>CUSTO MENSAL DOS INSUMOS</t>
  </si>
  <si>
    <t>UNIFORMES</t>
  </si>
  <si>
    <t>QUADRO RESUMO</t>
  </si>
  <si>
    <t>CUSTO ANUAL</t>
  </si>
  <si>
    <t>CUSTO MENSAL</t>
  </si>
  <si>
    <t>TOTAIS</t>
  </si>
  <si>
    <t>CUSTO ANUAL DOS UNIFORMES PARA 1 AUX. COZINHA</t>
  </si>
  <si>
    <t>CUSTO MENSAL DOS UNIFORMES PARA 1 AUX. COZINHA</t>
  </si>
  <si>
    <t>CUSTO ANUAL DOS UNIFORMES PARA 2 AUX. MANUTENÇÃO PREDIAL</t>
  </si>
  <si>
    <t>CUSTO MENSAL DOS UNIFORMES PARA 2 AUX. MANUTENÇÃO PREDIAL</t>
  </si>
  <si>
    <r>
      <t xml:space="preserve">Aviso Prévio Trabalhado (negociar extinção/redução na 1ª prorrogação. Em caso de prorrogação de contrato, o percentual máximo dessa parcela será de 0,194% a cada ano de prorrogação)
</t>
    </r>
    <r>
      <rPr>
        <b/>
        <sz val="10"/>
        <color rgb="FFFF0000"/>
        <rFont val="Arial"/>
        <family val="2"/>
      </rPr>
      <t>Cálculo do valor= [(Rem/30)x7]/12 meses do contratox90% dos empregados - ao final do contrato</t>
    </r>
  </si>
  <si>
    <t>01/01/20 a 31/12/20 SINDASSEIO/RS - Número MTE RS000210/2020</t>
  </si>
  <si>
    <t>1º de janeiro de 2020</t>
  </si>
  <si>
    <t>Adicional de Insalubridade (20% do SB - cláusula 17 da CCT SINDASSEIO 2020)</t>
  </si>
  <si>
    <t xml:space="preserve">     A.4) Participação do empregado em percentual do salário-base (cláus. 20)</t>
  </si>
  <si>
    <t xml:space="preserve">      B.1) Valor do auxílio-alimentação (clausula 18 da CCT 2020): </t>
  </si>
  <si>
    <r>
      <t xml:space="preserve">Plano de Benefício Social Familiar (cláusula 26 da CCT 2020)  </t>
    </r>
    <r>
      <rPr>
        <b/>
        <sz val="10"/>
        <color indexed="10"/>
        <rFont val="Arial"/>
        <family val="2"/>
      </rPr>
      <t xml:space="preserve">Cálculo do valor = R$ 15,62 </t>
    </r>
    <r>
      <rPr>
        <b/>
        <sz val="10"/>
        <color indexed="39"/>
        <rFont val="Arial"/>
        <family val="2"/>
      </rPr>
      <t>Sem participação do empregado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</si>
</sst>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_);_(@_)"/>
    <numFmt numFmtId="165" formatCode="0.000%"/>
    <numFmt numFmtId="166" formatCode="0.0000"/>
    <numFmt numFmtId="167" formatCode="0.0000%"/>
    <numFmt numFmtId="168" formatCode="&quot;R$ &quot;#,##0.00"/>
    <numFmt numFmtId="169" formatCode="_(&quot;R$ &quot;* #,##0.00_);_(&quot;R$ &quot;* \(#,##0.00\);_(&quot;R$ &quot;* \-??_);_(@_)"/>
    <numFmt numFmtId="170" formatCode="0.0"/>
  </numFmts>
  <fonts count="52" x14ac:knownFonts="1">
    <font>
      <sz val="10"/>
      <name val="Arial"/>
      <family val="2"/>
    </font>
    <font>
      <sz val="10"/>
      <name val="Arial"/>
      <family val="2"/>
    </font>
    <font>
      <b/>
      <sz val="18"/>
      <color indexed="20"/>
      <name val="Arial"/>
      <family val="2"/>
    </font>
    <font>
      <b/>
      <sz val="18"/>
      <name val="Arial"/>
      <family val="2"/>
    </font>
    <font>
      <b/>
      <sz val="10"/>
      <name val="Arial"/>
      <family val="2"/>
    </font>
    <font>
      <b/>
      <sz val="10"/>
      <color indexed="10"/>
      <name val="Arial"/>
      <family val="2"/>
    </font>
    <font>
      <b/>
      <sz val="11"/>
      <name val="Arial"/>
      <family val="2"/>
    </font>
    <font>
      <b/>
      <sz val="15"/>
      <name val="Arial"/>
      <family val="2"/>
    </font>
    <font>
      <b/>
      <sz val="12"/>
      <name val="Arial"/>
      <family val="2"/>
    </font>
    <font>
      <b/>
      <sz val="11"/>
      <color indexed="10"/>
      <name val="Arial"/>
      <family val="2"/>
    </font>
    <font>
      <sz val="11"/>
      <name val="Arial"/>
      <family val="2"/>
    </font>
    <font>
      <b/>
      <sz val="10"/>
      <color indexed="12"/>
      <name val="Arial"/>
      <family val="2"/>
    </font>
    <font>
      <b/>
      <sz val="11"/>
      <color indexed="8"/>
      <name val="Arial"/>
      <family val="2"/>
    </font>
    <font>
      <b/>
      <sz val="8"/>
      <color indexed="10"/>
      <name val="Arial"/>
      <family val="2"/>
    </font>
    <font>
      <b/>
      <sz val="10"/>
      <color indexed="8"/>
      <name val="Arial"/>
      <family val="2"/>
    </font>
    <font>
      <b/>
      <sz val="10"/>
      <color indexed="19"/>
      <name val="Arial"/>
      <family val="2"/>
    </font>
    <font>
      <sz val="9"/>
      <name val="Arial"/>
      <family val="2"/>
    </font>
    <font>
      <b/>
      <sz val="9"/>
      <color indexed="10"/>
      <name val="Arial"/>
      <family val="2"/>
    </font>
    <font>
      <b/>
      <strike/>
      <sz val="10"/>
      <color indexed="19"/>
      <name val="Arial"/>
      <family val="2"/>
    </font>
    <font>
      <b/>
      <sz val="10"/>
      <color indexed="39"/>
      <name val="Arial"/>
      <family val="2"/>
    </font>
    <font>
      <b/>
      <sz val="10"/>
      <name val="Arial"/>
      <family val="2"/>
      <charset val="1"/>
    </font>
    <font>
      <b/>
      <sz val="10"/>
      <color indexed="38"/>
      <name val="Arial"/>
      <family val="2"/>
    </font>
    <font>
      <b/>
      <sz val="11"/>
      <color indexed="12"/>
      <name val="Arial"/>
      <family val="2"/>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theme="6" tint="-0.249977111117893"/>
      <name val="Arial"/>
      <family val="2"/>
    </font>
    <font>
      <sz val="8"/>
      <color rgb="FF000000"/>
      <name val="Arial"/>
      <family val="2"/>
    </font>
    <font>
      <sz val="8"/>
      <color theme="1"/>
      <name val="Arial"/>
      <family val="2"/>
    </font>
    <font>
      <b/>
      <sz val="8"/>
      <color rgb="FF0000FF"/>
      <name val="Arial"/>
      <family val="2"/>
    </font>
    <font>
      <b/>
      <sz val="10"/>
      <color rgb="FFFF0000"/>
      <name val="Arial"/>
      <family val="2"/>
    </font>
    <font>
      <b/>
      <sz val="10"/>
      <color rgb="FF0070C0"/>
      <name val="Arial"/>
      <family val="2"/>
    </font>
    <font>
      <b/>
      <sz val="14"/>
      <color indexed="18"/>
      <name val="Arial"/>
      <family val="2"/>
    </font>
    <font>
      <b/>
      <sz val="10"/>
      <color indexed="18"/>
      <name val="Arial"/>
      <family val="2"/>
    </font>
    <font>
      <b/>
      <sz val="15"/>
      <color indexed="18"/>
      <name val="Arial"/>
      <family val="2"/>
    </font>
    <font>
      <sz val="10"/>
      <color rgb="FFFF0000"/>
      <name val="Arial"/>
      <family val="2"/>
    </font>
    <font>
      <sz val="12"/>
      <color indexed="10"/>
      <name val="Arial"/>
      <family val="2"/>
    </font>
  </fonts>
  <fills count="32">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24"/>
      </patternFill>
    </fill>
    <fill>
      <patternFill patternType="solid">
        <fgColor indexed="55"/>
        <bgColor indexed="23"/>
      </patternFill>
    </fill>
    <fill>
      <patternFill patternType="solid">
        <fgColor indexed="62"/>
        <bgColor indexed="56"/>
      </patternFill>
    </fill>
    <fill>
      <patternFill patternType="solid">
        <fgColor indexed="10"/>
        <bgColor indexed="61"/>
      </patternFill>
    </fill>
    <fill>
      <patternFill patternType="solid">
        <fgColor indexed="57"/>
        <bgColor indexed="38"/>
      </patternFill>
    </fill>
    <fill>
      <patternFill patternType="solid">
        <fgColor indexed="53"/>
        <bgColor indexed="52"/>
      </patternFill>
    </fill>
    <fill>
      <patternFill patternType="solid">
        <fgColor indexed="26"/>
        <bgColor indexed="9"/>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theme="0" tint="-0.249977111117893"/>
        <bgColor indexed="64"/>
      </patternFill>
    </fill>
    <fill>
      <patternFill patternType="solid">
        <fgColor indexed="24"/>
        <bgColor indexed="22"/>
      </patternFill>
    </fill>
  </fills>
  <borders count="21">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thin">
        <color indexed="64"/>
      </left>
      <right style="thin">
        <color indexed="64"/>
      </right>
      <top style="thin">
        <color indexed="64"/>
      </top>
      <bottom/>
      <diagonal/>
    </border>
  </borders>
  <cellStyleXfs count="45">
    <xf numFmtId="0" fontId="0" fillId="0" borderId="0"/>
    <xf numFmtId="164" fontId="1" fillId="0" borderId="0" applyFill="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7" borderId="0" applyNumberFormat="0" applyBorder="0" applyAlignment="0" applyProtection="0"/>
    <xf numFmtId="0" fontId="28" fillId="19" borderId="6" applyNumberFormat="0" applyAlignment="0" applyProtection="0"/>
    <xf numFmtId="0" fontId="29" fillId="20" borderId="7" applyNumberFormat="0" applyAlignment="0" applyProtection="0"/>
    <xf numFmtId="0" fontId="30" fillId="0" borderId="8" applyNumberFormat="0" applyFill="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4" borderId="0" applyNumberFormat="0" applyBorder="0" applyAlignment="0" applyProtection="0"/>
    <xf numFmtId="0" fontId="31" fillId="10" borderId="6" applyNumberFormat="0" applyAlignment="0" applyProtection="0"/>
    <xf numFmtId="0" fontId="32" fillId="6" borderId="0" applyNumberFormat="0" applyBorder="0" applyAlignment="0" applyProtection="0"/>
    <xf numFmtId="0" fontId="33" fillId="2" borderId="0" applyNumberFormat="0" applyBorder="0" applyAlignment="0" applyProtection="0"/>
    <xf numFmtId="0" fontId="1" fillId="25" borderId="9" applyNumberFormat="0" applyAlignment="0" applyProtection="0"/>
    <xf numFmtId="0" fontId="34" fillId="19" borderId="1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1" fillId="0" borderId="0" applyFill="0" applyBorder="0" applyAlignment="0" applyProtection="0"/>
    <xf numFmtId="9" fontId="1" fillId="0" borderId="0" applyFont="0" applyFill="0" applyBorder="0" applyAlignment="0" applyProtection="0"/>
    <xf numFmtId="0" fontId="1" fillId="0" borderId="0"/>
  </cellStyleXfs>
  <cellXfs count="209">
    <xf numFmtId="0" fontId="0" fillId="0" borderId="0" xfId="0"/>
    <xf numFmtId="0" fontId="4"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 fontId="4" fillId="0" borderId="1" xfId="0" applyNumberFormat="1" applyFont="1" applyFill="1" applyBorder="1" applyAlignment="1">
      <alignment vertical="center"/>
    </xf>
    <xf numFmtId="10" fontId="4" fillId="0" borderId="1" xfId="0" applyNumberFormat="1" applyFont="1" applyFill="1" applyBorder="1" applyAlignment="1">
      <alignment vertical="center"/>
    </xf>
    <xf numFmtId="4" fontId="6" fillId="2" borderId="1"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right"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4" fontId="4" fillId="0" borderId="1" xfId="0" applyNumberFormat="1" applyFont="1" applyFill="1" applyBorder="1" applyAlignment="1">
      <alignment horizontal="right"/>
    </xf>
    <xf numFmtId="4" fontId="4"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10"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0" applyNumberFormat="1" applyFont="1" applyBorder="1" applyAlignment="1">
      <alignment horizontal="right" vertical="center"/>
    </xf>
    <xf numFmtId="0" fontId="4" fillId="0" borderId="1" xfId="0" applyFont="1" applyBorder="1" applyAlignment="1">
      <alignment horizontal="right" vertical="center" wrapText="1"/>
    </xf>
    <xf numFmtId="9" fontId="4" fillId="0" borderId="1" xfId="0" applyNumberFormat="1" applyFont="1" applyBorder="1" applyAlignment="1">
      <alignment horizontal="left" vertical="center" wrapText="1"/>
    </xf>
    <xf numFmtId="166" fontId="4" fillId="0" borderId="1" xfId="0" applyNumberFormat="1" applyFont="1" applyBorder="1" applyAlignment="1">
      <alignment horizontal="left" vertical="center" wrapText="1"/>
    </xf>
    <xf numFmtId="167" fontId="4" fillId="0" borderId="1" xfId="0" applyNumberFormat="1" applyFont="1" applyBorder="1" applyAlignment="1">
      <alignment horizontal="right" vertical="center"/>
    </xf>
    <xf numFmtId="167" fontId="4" fillId="2" borderId="1" xfId="0" applyNumberFormat="1" applyFont="1" applyFill="1" applyBorder="1" applyAlignment="1">
      <alignment horizontal="right" vertical="center"/>
    </xf>
    <xf numFmtId="4" fontId="4" fillId="0" borderId="1" xfId="0" applyNumberFormat="1" applyFont="1" applyBorder="1" applyAlignment="1">
      <alignment horizontal="right" vertical="center"/>
    </xf>
    <xf numFmtId="168" fontId="17" fillId="0" borderId="1" xfId="0" applyNumberFormat="1" applyFont="1" applyBorder="1" applyAlignment="1">
      <alignment vertical="center"/>
    </xf>
    <xf numFmtId="4" fontId="4" fillId="0" borderId="1" xfId="0" applyNumberFormat="1" applyFont="1" applyBorder="1" applyAlignment="1">
      <alignment horizontal="center" vertical="center"/>
    </xf>
    <xf numFmtId="4" fontId="17" fillId="0" borderId="1" xfId="0" applyNumberFormat="1" applyFont="1" applyBorder="1" applyAlignment="1" applyProtection="1">
      <alignment vertical="center"/>
    </xf>
    <xf numFmtId="3" fontId="17" fillId="0" borderId="1" xfId="0" applyNumberFormat="1" applyFont="1" applyBorder="1" applyAlignment="1" applyProtection="1">
      <alignment vertical="center"/>
    </xf>
    <xf numFmtId="0" fontId="18" fillId="0" borderId="1" xfId="0" applyFont="1" applyFill="1" applyBorder="1" applyAlignment="1">
      <alignment horizontal="center" vertical="center"/>
    </xf>
    <xf numFmtId="3" fontId="17" fillId="0" borderId="1" xfId="0" applyNumberFormat="1" applyFont="1" applyBorder="1" applyAlignment="1">
      <alignment vertical="center"/>
    </xf>
    <xf numFmtId="4" fontId="4" fillId="0" borderId="1" xfId="0" applyNumberFormat="1" applyFont="1" applyBorder="1" applyAlignment="1">
      <alignment horizontal="right" vertical="center" wrapText="1"/>
    </xf>
    <xf numFmtId="0" fontId="20" fillId="0" borderId="1" xfId="0" applyFont="1" applyFill="1" applyBorder="1" applyAlignment="1">
      <alignment horizontal="center" vertical="center" wrapText="1"/>
    </xf>
    <xf numFmtId="2" fontId="20" fillId="0" borderId="1" xfId="0" applyNumberFormat="1" applyFont="1" applyFill="1" applyBorder="1" applyAlignment="1">
      <alignment horizontal="right" vertical="center" wrapText="1"/>
    </xf>
    <xf numFmtId="2" fontId="20" fillId="2" borderId="1" xfId="0" applyNumberFormat="1" applyFont="1" applyFill="1" applyBorder="1" applyAlignment="1">
      <alignment horizontal="right" vertical="center" wrapText="1"/>
    </xf>
    <xf numFmtId="10" fontId="11"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0" fontId="6" fillId="2" borderId="1" xfId="0" applyFont="1" applyFill="1" applyBorder="1" applyAlignment="1">
      <alignment horizontal="center"/>
    </xf>
    <xf numFmtId="4" fontId="4" fillId="0" borderId="1" xfId="0" applyNumberFormat="1" applyFont="1" applyFill="1" applyBorder="1" applyAlignment="1"/>
    <xf numFmtId="4" fontId="20" fillId="0" borderId="1" xfId="0" applyNumberFormat="1" applyFont="1" applyFill="1" applyBorder="1" applyAlignment="1">
      <alignment horizontal="right" vertical="center"/>
    </xf>
    <xf numFmtId="4" fontId="4" fillId="2" borderId="1" xfId="0" applyNumberFormat="1" applyFont="1" applyFill="1" applyBorder="1" applyAlignment="1">
      <alignment horizontal="right"/>
    </xf>
    <xf numFmtId="4" fontId="6"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10" fontId="5"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10" fontId="4" fillId="0" borderId="1" xfId="0" applyNumberFormat="1" applyFont="1" applyBorder="1" applyAlignment="1">
      <alignment horizontal="right" vertical="center" wrapText="1"/>
    </xf>
    <xf numFmtId="10" fontId="4" fillId="0" borderId="1" xfId="0" applyNumberFormat="1" applyFont="1" applyBorder="1" applyAlignment="1">
      <alignment horizontal="center" vertical="center" wrapText="1"/>
    </xf>
    <xf numFmtId="10" fontId="5"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 fontId="4" fillId="0" borderId="14" xfId="0" applyNumberFormat="1" applyFont="1" applyBorder="1" applyAlignment="1">
      <alignment horizontal="right" vertical="center" wrapText="1"/>
    </xf>
    <xf numFmtId="49" fontId="4" fillId="0" borderId="14" xfId="0" applyNumberFormat="1" applyFont="1" applyBorder="1" applyAlignment="1">
      <alignment horizontal="center" vertical="center" wrapText="1"/>
    </xf>
    <xf numFmtId="2" fontId="4" fillId="2" borderId="1" xfId="0" applyNumberFormat="1" applyFont="1" applyFill="1" applyBorder="1" applyAlignment="1">
      <alignment horizontal="right" vertical="center" wrapText="1"/>
    </xf>
    <xf numFmtId="0" fontId="4" fillId="27" borderId="1" xfId="0" applyFont="1" applyFill="1" applyBorder="1" applyAlignment="1">
      <alignment horizontal="center" vertical="center"/>
    </xf>
    <xf numFmtId="4" fontId="4" fillId="27" borderId="1" xfId="0" applyNumberFormat="1" applyFont="1" applyFill="1" applyBorder="1" applyAlignment="1">
      <alignment horizontal="right" vertical="center" wrapText="1"/>
    </xf>
    <xf numFmtId="4" fontId="4" fillId="0" borderId="1" xfId="0" applyNumberFormat="1" applyFont="1" applyFill="1" applyBorder="1" applyAlignment="1">
      <alignment horizontal="center" vertical="center" wrapText="1"/>
    </xf>
    <xf numFmtId="0" fontId="14" fillId="0"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0" fillId="0" borderId="0" xfId="0" applyFill="1"/>
    <xf numFmtId="0" fontId="43" fillId="28"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2" fillId="0" borderId="15" xfId="0" applyFont="1" applyBorder="1" applyAlignment="1">
      <alignment horizontal="left" vertical="center" wrapText="1"/>
    </xf>
    <xf numFmtId="0" fontId="43" fillId="0" borderId="15" xfId="0" applyFont="1" applyFill="1" applyBorder="1" applyAlignment="1">
      <alignment horizontal="left" vertical="center" wrapText="1"/>
    </xf>
    <xf numFmtId="0" fontId="43" fillId="28" borderId="15" xfId="0" applyFont="1" applyFill="1" applyBorder="1" applyAlignment="1">
      <alignment vertical="center" wrapText="1"/>
    </xf>
    <xf numFmtId="0" fontId="43" fillId="0" borderId="15" xfId="0" applyFont="1" applyBorder="1" applyAlignment="1">
      <alignment vertical="center" wrapText="1"/>
    </xf>
    <xf numFmtId="0" fontId="43" fillId="27" borderId="15" xfId="0" applyFont="1" applyFill="1" applyBorder="1" applyAlignment="1">
      <alignment horizontal="center" vertical="center" wrapText="1"/>
    </xf>
    <xf numFmtId="0" fontId="42" fillId="0" borderId="15" xfId="0" applyFont="1" applyBorder="1" applyAlignment="1">
      <alignment vertical="center" wrapText="1"/>
    </xf>
    <xf numFmtId="9" fontId="17" fillId="0" borderId="1" xfId="43" applyFont="1" applyBorder="1" applyAlignment="1" applyProtection="1">
      <alignment vertical="center"/>
    </xf>
    <xf numFmtId="9" fontId="17" fillId="0" borderId="1" xfId="43" applyFont="1" applyBorder="1" applyAlignment="1">
      <alignment vertical="center"/>
    </xf>
    <xf numFmtId="0" fontId="14"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49" fillId="31" borderId="1" xfId="0" applyFont="1" applyFill="1" applyBorder="1" applyAlignment="1">
      <alignment horizontal="center" vertical="center" wrapText="1"/>
    </xf>
    <xf numFmtId="0" fontId="48" fillId="31" borderId="1" xfId="0" applyFont="1" applyFill="1" applyBorder="1" applyAlignment="1">
      <alignment horizontal="center" vertical="center" wrapText="1"/>
    </xf>
    <xf numFmtId="164" fontId="48" fillId="31" borderId="1" xfId="1" applyFont="1" applyFill="1" applyBorder="1" applyAlignment="1" applyProtection="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170" fontId="0" fillId="0" borderId="1" xfId="0" applyNumberFormat="1" applyFont="1" applyFill="1" applyBorder="1" applyAlignment="1">
      <alignment horizontal="center" vertical="center"/>
    </xf>
    <xf numFmtId="164" fontId="0" fillId="0" borderId="1" xfId="1" applyFont="1" applyFill="1" applyBorder="1" applyAlignment="1" applyProtection="1">
      <alignment horizontal="right" vertical="center"/>
    </xf>
    <xf numFmtId="0" fontId="45" fillId="0" borderId="0" xfId="0" applyFont="1" applyFill="1" applyAlignment="1">
      <alignment vertical="center"/>
    </xf>
    <xf numFmtId="4" fontId="4" fillId="31" borderId="1" xfId="0" applyNumberFormat="1" applyFont="1" applyFill="1" applyBorder="1" applyAlignment="1">
      <alignment vertical="center"/>
    </xf>
    <xf numFmtId="0" fontId="47" fillId="31" borderId="1" xfId="0" applyFont="1" applyFill="1" applyBorder="1" applyAlignment="1">
      <alignment horizontal="center" vertical="center" wrapText="1"/>
    </xf>
    <xf numFmtId="4" fontId="50" fillId="0" borderId="1" xfId="1" applyNumberFormat="1" applyFont="1" applyFill="1" applyBorder="1" applyAlignment="1" applyProtection="1">
      <alignment horizontal="right" vertical="center"/>
    </xf>
    <xf numFmtId="4" fontId="0" fillId="0" borderId="0" xfId="0" applyNumberFormat="1" applyFont="1" applyFill="1" applyAlignment="1">
      <alignment vertical="center"/>
    </xf>
    <xf numFmtId="4" fontId="4" fillId="31" borderId="1" xfId="1" applyNumberFormat="1" applyFont="1" applyFill="1" applyBorder="1" applyAlignment="1" applyProtection="1">
      <alignment horizontal="right" vertical="center"/>
    </xf>
    <xf numFmtId="0" fontId="0" fillId="0" borderId="0" xfId="0" applyFont="1" applyFill="1" applyAlignment="1">
      <alignment horizontal="center" vertical="center"/>
    </xf>
    <xf numFmtId="164" fontId="0" fillId="0" borderId="0" xfId="1" applyFont="1" applyFill="1" applyBorder="1" applyAlignment="1" applyProtection="1">
      <alignment horizontal="right" vertical="center"/>
    </xf>
    <xf numFmtId="0" fontId="49" fillId="31" borderId="1" xfId="0" applyFont="1" applyFill="1" applyBorder="1" applyAlignment="1">
      <alignment horizontal="center" vertical="center"/>
    </xf>
    <xf numFmtId="0" fontId="51" fillId="0" borderId="0" xfId="0" applyFont="1" applyFill="1" applyBorder="1" applyAlignment="1">
      <alignment horizontal="left" vertical="center" wrapText="1"/>
    </xf>
    <xf numFmtId="4" fontId="4" fillId="0" borderId="0" xfId="0" applyNumberFormat="1" applyFont="1" applyFill="1" applyBorder="1" applyAlignment="1">
      <alignment vertical="center"/>
    </xf>
    <xf numFmtId="4" fontId="48" fillId="0" borderId="0" xfId="0" applyNumberFormat="1" applyFont="1" applyFill="1" applyBorder="1" applyAlignment="1">
      <alignment horizontal="right" vertical="center"/>
    </xf>
    <xf numFmtId="4" fontId="4" fillId="31" borderId="19" xfId="1" applyNumberFormat="1" applyFont="1" applyFill="1" applyBorder="1" applyAlignment="1" applyProtection="1">
      <alignment horizontal="right" vertical="center"/>
    </xf>
    <xf numFmtId="0" fontId="47" fillId="31" borderId="15" xfId="0" applyFont="1" applyFill="1" applyBorder="1" applyAlignment="1">
      <alignment horizontal="center" vertical="center" wrapText="1"/>
    </xf>
    <xf numFmtId="0" fontId="48" fillId="31" borderId="15" xfId="0" applyFont="1" applyFill="1" applyBorder="1" applyAlignment="1">
      <alignment horizontal="center" vertical="center" wrapText="1"/>
    </xf>
    <xf numFmtId="4" fontId="50" fillId="0" borderId="15" xfId="1" applyNumberFormat="1" applyFont="1" applyFill="1" applyBorder="1" applyAlignment="1" applyProtection="1">
      <alignment horizontal="right" vertical="center"/>
    </xf>
    <xf numFmtId="0" fontId="48" fillId="31" borderId="20" xfId="0" applyFont="1" applyFill="1" applyBorder="1" applyAlignment="1">
      <alignment horizontal="center" vertical="center" wrapText="1"/>
    </xf>
    <xf numFmtId="164" fontId="48" fillId="31" borderId="20" xfId="1" applyFont="1" applyFill="1" applyBorder="1" applyAlignment="1" applyProtection="1">
      <alignment horizontal="center" vertical="center" wrapText="1"/>
    </xf>
    <xf numFmtId="49" fontId="4" fillId="2" borderId="3" xfId="0" applyNumberFormat="1" applyFont="1" applyFill="1" applyBorder="1" applyAlignment="1">
      <alignment horizontal="right" vertical="center" wrapText="1"/>
    </xf>
    <xf numFmtId="49" fontId="4" fillId="2" borderId="4" xfId="0" applyNumberFormat="1" applyFont="1" applyFill="1" applyBorder="1" applyAlignment="1">
      <alignment horizontal="right" vertical="center" wrapText="1"/>
    </xf>
    <xf numFmtId="49" fontId="4" fillId="2" borderId="5" xfId="0" applyNumberFormat="1" applyFont="1" applyFill="1" applyBorder="1" applyAlignment="1">
      <alignment horizontal="right" vertical="center" wrapText="1"/>
    </xf>
    <xf numFmtId="49" fontId="4" fillId="2" borderId="1" xfId="0" applyNumberFormat="1" applyFont="1" applyFill="1" applyBorder="1" applyAlignment="1">
      <alignment horizontal="right" vertical="center" wrapText="1"/>
    </xf>
    <xf numFmtId="49" fontId="4" fillId="0" borderId="1"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4" fillId="3" borderId="1" xfId="0" applyFont="1" applyFill="1" applyBorder="1" applyAlignment="1">
      <alignment horizontal="center" vertical="center"/>
    </xf>
    <xf numFmtId="0" fontId="0" fillId="0" borderId="1" xfId="0" applyFont="1" applyBorder="1" applyAlignment="1">
      <alignment horizontal="left" vertical="center" wrapText="1"/>
    </xf>
    <xf numFmtId="49" fontId="8" fillId="0" borderId="1" xfId="0" applyNumberFormat="1" applyFont="1" applyBorder="1" applyAlignment="1">
      <alignment horizontal="left" vertical="center" wrapText="1"/>
    </xf>
    <xf numFmtId="49" fontId="4" fillId="2" borderId="1" xfId="0" applyNumberFormat="1" applyFont="1" applyFill="1" applyBorder="1" applyAlignment="1">
      <alignment horizontal="left" vertical="center" wrapText="1"/>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right" vertical="center"/>
    </xf>
    <xf numFmtId="0" fontId="8"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0" borderId="1" xfId="0" applyFont="1" applyFill="1" applyBorder="1" applyAlignment="1">
      <alignment horizontal="right" vertical="center"/>
    </xf>
    <xf numFmtId="0" fontId="14" fillId="0" borderId="1" xfId="0" applyFont="1" applyFill="1" applyBorder="1" applyAlignment="1">
      <alignment horizontal="left" vertical="center"/>
    </xf>
    <xf numFmtId="0" fontId="6" fillId="30" borderId="3" xfId="0" applyFont="1" applyFill="1" applyBorder="1" applyAlignment="1">
      <alignment horizontal="center" vertical="center" wrapText="1"/>
    </xf>
    <xf numFmtId="0" fontId="6" fillId="30" borderId="4" xfId="0" applyFont="1" applyFill="1" applyBorder="1" applyAlignment="1">
      <alignment horizontal="center" vertical="center" wrapText="1"/>
    </xf>
    <xf numFmtId="0" fontId="6" fillId="30"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4" fillId="29"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5" fillId="0" borderId="3" xfId="0" applyFont="1" applyFill="1" applyBorder="1" applyAlignment="1">
      <alignment horizontal="left" vertical="top" wrapText="1"/>
    </xf>
    <xf numFmtId="0" fontId="45" fillId="0" borderId="4" xfId="0" applyFont="1" applyFill="1" applyBorder="1" applyAlignment="1">
      <alignment horizontal="left" vertical="top" wrapText="1"/>
    </xf>
    <xf numFmtId="0" fontId="20" fillId="2" borderId="1" xfId="0" applyFont="1" applyFill="1" applyBorder="1" applyAlignment="1">
      <alignment horizontal="righ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0" borderId="1" xfId="0" applyFont="1" applyFill="1" applyBorder="1" applyAlignment="1">
      <alignment horizontal="left" vertical="center"/>
    </xf>
    <xf numFmtId="0" fontId="4" fillId="27" borderId="1"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4" fillId="0" borderId="1" xfId="0" applyFont="1" applyFill="1" applyBorder="1" applyAlignment="1">
      <alignment horizontal="right" vertical="center"/>
    </xf>
    <xf numFmtId="0" fontId="0" fillId="4"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10" fillId="0" borderId="2" xfId="1" applyFont="1" applyBorder="1" applyAlignment="1">
      <alignment horizontal="right" vertical="center" wrapText="1"/>
    </xf>
    <xf numFmtId="0" fontId="10" fillId="0" borderId="2" xfId="0" applyFont="1" applyBorder="1" applyAlignment="1">
      <alignment horizontal="right" vertical="center" wrapText="1"/>
    </xf>
    <xf numFmtId="0" fontId="6" fillId="2" borderId="1" xfId="0" applyFont="1" applyFill="1" applyBorder="1" applyAlignment="1">
      <alignment horizontal="left" vertical="center" wrapText="1"/>
    </xf>
    <xf numFmtId="14" fontId="5" fillId="26" borderId="1" xfId="0" applyNumberFormat="1" applyFont="1" applyFill="1" applyBorder="1" applyAlignment="1">
      <alignment horizontal="center" vertical="center" wrapText="1"/>
    </xf>
    <xf numFmtId="14" fontId="4"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6" borderId="2"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9" fillId="0" borderId="1" xfId="0" applyFont="1" applyBorder="1" applyAlignment="1">
      <alignment horizontal="right" vertical="center" wrapText="1"/>
    </xf>
    <xf numFmtId="14"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4" fontId="4" fillId="0" borderId="1"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 fillId="31" borderId="3" xfId="0" applyFont="1" applyFill="1" applyBorder="1" applyAlignment="1">
      <alignment horizontal="right" vertical="center"/>
    </xf>
    <xf numFmtId="0" fontId="4" fillId="31" borderId="4" xfId="0" applyFont="1" applyFill="1" applyBorder="1" applyAlignment="1">
      <alignment horizontal="right" vertical="center"/>
    </xf>
    <xf numFmtId="0" fontId="4" fillId="31" borderId="5" xfId="0" applyFont="1" applyFill="1" applyBorder="1" applyAlignment="1">
      <alignment horizontal="right" vertical="center"/>
    </xf>
    <xf numFmtId="0" fontId="49" fillId="31" borderId="3" xfId="0" applyFont="1" applyFill="1" applyBorder="1" applyAlignment="1">
      <alignment horizontal="center" vertical="center"/>
    </xf>
    <xf numFmtId="0" fontId="49" fillId="31" borderId="5" xfId="0" applyFont="1" applyFill="1" applyBorder="1" applyAlignment="1">
      <alignment horizontal="center" vertical="center"/>
    </xf>
    <xf numFmtId="4" fontId="0" fillId="0" borderId="3"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4" fontId="4" fillId="31" borderId="1" xfId="0" applyNumberFormat="1" applyFont="1" applyFill="1" applyBorder="1" applyAlignment="1">
      <alignment horizontal="right" vertical="center"/>
    </xf>
    <xf numFmtId="4" fontId="48" fillId="31" borderId="1" xfId="0" applyNumberFormat="1" applyFont="1" applyFill="1" applyBorder="1" applyAlignment="1">
      <alignment horizontal="righ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0" fontId="20" fillId="0" borderId="1" xfId="0" applyFont="1" applyFill="1" applyBorder="1" applyAlignment="1">
      <alignment horizontal="left" vertical="center" wrapText="1"/>
    </xf>
    <xf numFmtId="4" fontId="4" fillId="0" borderId="3" xfId="0" applyNumberFormat="1" applyFont="1" applyFill="1" applyBorder="1" applyAlignment="1">
      <alignment horizontal="center" vertical="center"/>
    </xf>
    <xf numFmtId="4" fontId="4" fillId="0" borderId="4"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0" fontId="4" fillId="31" borderId="16" xfId="0" applyFont="1" applyFill="1" applyBorder="1" applyAlignment="1">
      <alignment horizontal="right" vertical="center"/>
    </xf>
    <xf numFmtId="0" fontId="4" fillId="31" borderId="17" xfId="0" applyFont="1" applyFill="1" applyBorder="1" applyAlignment="1">
      <alignment horizontal="right" vertical="center"/>
    </xf>
    <xf numFmtId="0" fontId="4" fillId="31" borderId="18" xfId="0" applyFont="1" applyFill="1" applyBorder="1" applyAlignment="1">
      <alignment horizontal="right" vertical="center"/>
    </xf>
  </cellXfs>
  <cellStyles count="45">
    <cellStyle name="20% - Ênfase1" xfId="2"/>
    <cellStyle name="20% - Ênfase2" xfId="3"/>
    <cellStyle name="20% - Ênfase3" xfId="4"/>
    <cellStyle name="20% - Ênfase4" xfId="5"/>
    <cellStyle name="20% - Ênfase5" xfId="6"/>
    <cellStyle name="20% - Ênfase6" xfId="7"/>
    <cellStyle name="40% - Ênfase1" xfId="8"/>
    <cellStyle name="40% - Ênfase2" xfId="9"/>
    <cellStyle name="40% - Ênfase3" xfId="10"/>
    <cellStyle name="40% - Ênfase4" xfId="11"/>
    <cellStyle name="40% - Ênfase5" xfId="12"/>
    <cellStyle name="40% - Ênfase6" xfId="13"/>
    <cellStyle name="60% - Ênfase1" xfId="14"/>
    <cellStyle name="60% - Ênfase2" xfId="15"/>
    <cellStyle name="60% - Ênfase3" xfId="16"/>
    <cellStyle name="60% - Ênfase4" xfId="17"/>
    <cellStyle name="60% - Ênfase5" xfId="18"/>
    <cellStyle name="60% - Ênfase6" xfId="19"/>
    <cellStyle name="Bom" xfId="20"/>
    <cellStyle name="Cálculo" xfId="21"/>
    <cellStyle name="Célula de Verificação" xfId="22"/>
    <cellStyle name="Célula Vinculada" xfId="23"/>
    <cellStyle name="Currency 2" xfId="42"/>
    <cellStyle name="Ênfase1" xfId="24"/>
    <cellStyle name="Ênfase2" xfId="25"/>
    <cellStyle name="Ênfase3" xfId="26"/>
    <cellStyle name="Ênfase4" xfId="27"/>
    <cellStyle name="Ênfase5" xfId="28"/>
    <cellStyle name="Ênfase6" xfId="29"/>
    <cellStyle name="Entrada" xfId="30"/>
    <cellStyle name="Incorreto" xfId="31"/>
    <cellStyle name="Neutra" xfId="32"/>
    <cellStyle name="Normal" xfId="0" builtinId="0"/>
    <cellStyle name="Normal 2" xfId="44"/>
    <cellStyle name="Nota" xfId="33"/>
    <cellStyle name="Porcentagem" xfId="43" builtinId="5"/>
    <cellStyle name="Saída" xfId="34"/>
    <cellStyle name="Texto de Aviso" xfId="35"/>
    <cellStyle name="Texto Explicativo" xfId="36"/>
    <cellStyle name="Título 1" xfId="37"/>
    <cellStyle name="Título 2" xfId="38"/>
    <cellStyle name="Título 3" xfId="39"/>
    <cellStyle name="Título 4" xfId="40"/>
    <cellStyle name="Título 5" xfId="41"/>
    <cellStyle name="Vírgula" xfId="1" builtinId="3"/>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
  <sheetViews>
    <sheetView view="pageBreakPreview" zoomScaleNormal="80" zoomScaleSheetLayoutView="100" workbookViewId="0">
      <selection activeCell="B64" sqref="B64:H64"/>
    </sheetView>
  </sheetViews>
  <sheetFormatPr defaultColWidth="11.5703125" defaultRowHeight="12.75" x14ac:dyDescent="0.2"/>
  <cols>
    <col min="11" max="11" width="1.42578125" style="68" customWidth="1"/>
    <col min="12" max="12" width="1.7109375" customWidth="1"/>
  </cols>
  <sheetData>
    <row r="1" spans="1:10" ht="24.2" customHeight="1" x14ac:dyDescent="0.2">
      <c r="A1" s="176" t="s">
        <v>131</v>
      </c>
      <c r="B1" s="177"/>
      <c r="C1" s="177"/>
      <c r="D1" s="177"/>
      <c r="E1" s="177"/>
      <c r="F1" s="177"/>
      <c r="G1" s="177"/>
      <c r="H1" s="177"/>
      <c r="I1" s="177"/>
      <c r="J1" s="177"/>
    </row>
    <row r="2" spans="1:10" ht="46.5" customHeight="1" x14ac:dyDescent="0.2">
      <c r="A2" s="176" t="s">
        <v>175</v>
      </c>
      <c r="B2" s="176"/>
      <c r="C2" s="176"/>
      <c r="D2" s="176"/>
      <c r="E2" s="176"/>
      <c r="F2" s="176"/>
      <c r="G2" s="176"/>
      <c r="H2" s="176"/>
      <c r="I2" s="176"/>
      <c r="J2" s="176"/>
    </row>
    <row r="3" spans="1:10" ht="14.65" customHeight="1" x14ac:dyDescent="0.2">
      <c r="A3" s="168" t="s">
        <v>0</v>
      </c>
      <c r="B3" s="168"/>
      <c r="C3" s="168"/>
      <c r="D3" s="168"/>
      <c r="E3" s="168"/>
      <c r="F3" s="168"/>
      <c r="G3" s="168"/>
      <c r="H3" s="178" t="s">
        <v>176</v>
      </c>
      <c r="I3" s="179"/>
      <c r="J3" s="179"/>
    </row>
    <row r="4" spans="1:10" ht="14.65" customHeight="1" x14ac:dyDescent="0.2">
      <c r="A4" s="168" t="s">
        <v>1</v>
      </c>
      <c r="B4" s="168"/>
      <c r="C4" s="168"/>
      <c r="D4" s="168"/>
      <c r="E4" s="168"/>
      <c r="F4" s="168"/>
      <c r="G4" s="168"/>
      <c r="H4" s="178" t="s">
        <v>177</v>
      </c>
      <c r="I4" s="178"/>
      <c r="J4" s="178"/>
    </row>
    <row r="5" spans="1:10" ht="14.65" customHeight="1" x14ac:dyDescent="0.2">
      <c r="A5" s="168" t="s">
        <v>132</v>
      </c>
      <c r="B5" s="168"/>
      <c r="C5" s="168"/>
      <c r="D5" s="168"/>
      <c r="E5" s="168"/>
      <c r="F5" s="168"/>
      <c r="G5" s="168"/>
      <c r="H5" s="168"/>
      <c r="I5" s="168"/>
      <c r="J5" s="168"/>
    </row>
    <row r="6" spans="1:10" ht="16.149999999999999" customHeight="1" x14ac:dyDescent="0.2">
      <c r="A6" s="173" t="s">
        <v>2</v>
      </c>
      <c r="B6" s="173"/>
      <c r="C6" s="173"/>
      <c r="D6" s="173"/>
      <c r="E6" s="173"/>
      <c r="F6" s="173"/>
      <c r="G6" s="173"/>
      <c r="H6" s="173"/>
      <c r="I6" s="173"/>
      <c r="J6" s="173"/>
    </row>
    <row r="7" spans="1:10" ht="14.65" customHeight="1" x14ac:dyDescent="0.2">
      <c r="A7" s="1" t="s">
        <v>3</v>
      </c>
      <c r="B7" s="168" t="s">
        <v>4</v>
      </c>
      <c r="C7" s="168"/>
      <c r="D7" s="168"/>
      <c r="E7" s="168"/>
      <c r="F7" s="168"/>
      <c r="G7" s="168"/>
      <c r="H7" s="174" t="s">
        <v>133</v>
      </c>
      <c r="I7" s="174"/>
      <c r="J7" s="174"/>
    </row>
    <row r="8" spans="1:10" ht="14.65" customHeight="1" x14ac:dyDescent="0.2">
      <c r="A8" s="1" t="s">
        <v>5</v>
      </c>
      <c r="B8" s="168" t="s">
        <v>6</v>
      </c>
      <c r="C8" s="168"/>
      <c r="D8" s="168"/>
      <c r="E8" s="168"/>
      <c r="F8" s="168"/>
      <c r="G8" s="168"/>
      <c r="H8" s="175" t="s">
        <v>125</v>
      </c>
      <c r="I8" s="175"/>
      <c r="J8" s="175"/>
    </row>
    <row r="9" spans="1:10" ht="39" customHeight="1" x14ac:dyDescent="0.2">
      <c r="A9" s="1" t="s">
        <v>7</v>
      </c>
      <c r="B9" s="168" t="s">
        <v>8</v>
      </c>
      <c r="C9" s="168"/>
      <c r="D9" s="168"/>
      <c r="E9" s="168"/>
      <c r="F9" s="168"/>
      <c r="G9" s="168"/>
      <c r="H9" s="181" t="s">
        <v>209</v>
      </c>
      <c r="I9" s="181"/>
      <c r="J9" s="181"/>
    </row>
    <row r="10" spans="1:10" ht="14.65" customHeight="1" x14ac:dyDescent="0.2">
      <c r="A10" s="1" t="s">
        <v>9</v>
      </c>
      <c r="B10" s="168" t="s">
        <v>10</v>
      </c>
      <c r="C10" s="168"/>
      <c r="D10" s="168"/>
      <c r="E10" s="168"/>
      <c r="F10" s="168"/>
      <c r="G10" s="168"/>
      <c r="H10" s="182">
        <v>12</v>
      </c>
      <c r="I10" s="182"/>
      <c r="J10" s="182"/>
    </row>
    <row r="11" spans="1:10" ht="16.149999999999999" customHeight="1" x14ac:dyDescent="0.2">
      <c r="A11" s="169" t="s">
        <v>11</v>
      </c>
      <c r="B11" s="169"/>
      <c r="C11" s="169"/>
      <c r="D11" s="169"/>
      <c r="E11" s="169"/>
      <c r="F11" s="169"/>
      <c r="G11" s="169"/>
      <c r="H11" s="169"/>
      <c r="I11" s="169"/>
      <c r="J11" s="169"/>
    </row>
    <row r="12" spans="1:10" ht="48.75" customHeight="1" x14ac:dyDescent="0.2">
      <c r="A12" s="170" t="s">
        <v>12</v>
      </c>
      <c r="B12" s="170"/>
      <c r="C12" s="170"/>
      <c r="D12" s="170"/>
      <c r="E12" s="170"/>
      <c r="F12" s="170"/>
      <c r="G12" s="170"/>
      <c r="H12" s="170"/>
      <c r="I12" s="170"/>
      <c r="J12" s="170"/>
    </row>
    <row r="13" spans="1:10" x14ac:dyDescent="0.2">
      <c r="A13" s="113"/>
      <c r="B13" s="113"/>
      <c r="C13" s="113"/>
      <c r="D13" s="113"/>
      <c r="E13" s="113"/>
      <c r="F13" s="113"/>
      <c r="G13" s="113"/>
      <c r="H13" s="113"/>
      <c r="I13" s="113"/>
      <c r="J13" s="113"/>
    </row>
    <row r="14" spans="1:10" ht="16.149999999999999" customHeight="1" x14ac:dyDescent="0.2">
      <c r="A14" s="130" t="s">
        <v>13</v>
      </c>
      <c r="B14" s="130"/>
      <c r="C14" s="130"/>
      <c r="D14" s="130"/>
      <c r="E14" s="130"/>
      <c r="F14" s="130"/>
      <c r="G14" s="130"/>
      <c r="H14" s="130"/>
      <c r="I14" s="130"/>
      <c r="J14" s="130"/>
    </row>
    <row r="15" spans="1:10" ht="16.149999999999999" customHeight="1" x14ac:dyDescent="0.2">
      <c r="A15" s="1">
        <v>1</v>
      </c>
      <c r="B15" s="168" t="s">
        <v>14</v>
      </c>
      <c r="C15" s="168"/>
      <c r="D15" s="168"/>
      <c r="E15" s="168"/>
      <c r="F15" s="168"/>
      <c r="G15" s="168"/>
      <c r="H15" s="180" t="s">
        <v>126</v>
      </c>
      <c r="I15" s="180"/>
      <c r="J15" s="180"/>
    </row>
    <row r="16" spans="1:10" ht="16.149999999999999" customHeight="1" x14ac:dyDescent="0.2">
      <c r="A16" s="1">
        <v>2</v>
      </c>
      <c r="B16" s="168" t="s">
        <v>15</v>
      </c>
      <c r="C16" s="168"/>
      <c r="D16" s="168"/>
      <c r="E16" s="168"/>
      <c r="F16" s="168"/>
      <c r="G16" s="168"/>
      <c r="H16" s="172">
        <v>5135</v>
      </c>
      <c r="I16" s="172"/>
      <c r="J16" s="172"/>
    </row>
    <row r="17" spans="1:10" ht="25.5" customHeight="1" x14ac:dyDescent="0.2">
      <c r="A17" s="1">
        <v>3</v>
      </c>
      <c r="B17" s="168" t="s">
        <v>16</v>
      </c>
      <c r="C17" s="168"/>
      <c r="D17" s="168"/>
      <c r="E17" s="168"/>
      <c r="F17" s="168"/>
      <c r="G17" s="168"/>
      <c r="H17" s="171"/>
      <c r="I17" s="171"/>
      <c r="J17" s="171"/>
    </row>
    <row r="18" spans="1:10" ht="16.149999999999999" customHeight="1" x14ac:dyDescent="0.2">
      <c r="A18" s="1">
        <v>4</v>
      </c>
      <c r="B18" s="168" t="s">
        <v>17</v>
      </c>
      <c r="C18" s="168"/>
      <c r="D18" s="168"/>
      <c r="E18" s="168"/>
      <c r="F18" s="168"/>
      <c r="G18" s="168"/>
      <c r="H18" s="172" t="s">
        <v>126</v>
      </c>
      <c r="I18" s="172"/>
      <c r="J18" s="172"/>
    </row>
    <row r="19" spans="1:10" ht="16.149999999999999" customHeight="1" x14ac:dyDescent="0.2">
      <c r="A19" s="1">
        <v>5</v>
      </c>
      <c r="B19" s="168" t="s">
        <v>18</v>
      </c>
      <c r="C19" s="168"/>
      <c r="D19" s="168"/>
      <c r="E19" s="168"/>
      <c r="F19" s="168"/>
      <c r="G19" s="168"/>
      <c r="H19" s="172" t="s">
        <v>210</v>
      </c>
      <c r="I19" s="172"/>
      <c r="J19" s="172"/>
    </row>
    <row r="20" spans="1:10" x14ac:dyDescent="0.2">
      <c r="A20" s="113"/>
      <c r="B20" s="113"/>
      <c r="C20" s="113"/>
      <c r="D20" s="113"/>
      <c r="E20" s="113"/>
      <c r="F20" s="113"/>
      <c r="G20" s="113"/>
      <c r="H20" s="113"/>
      <c r="I20" s="113"/>
      <c r="J20" s="113"/>
    </row>
    <row r="21" spans="1:10" ht="20.65" customHeight="1" x14ac:dyDescent="0.2">
      <c r="A21" s="170" t="s">
        <v>19</v>
      </c>
      <c r="B21" s="170"/>
      <c r="C21" s="170"/>
      <c r="D21" s="170"/>
      <c r="E21" s="170"/>
      <c r="F21" s="170"/>
      <c r="G21" s="170"/>
      <c r="H21" s="170"/>
      <c r="I21" s="170"/>
      <c r="J21" s="170"/>
    </row>
    <row r="22" spans="1:10" ht="30.4" customHeight="1" x14ac:dyDescent="0.2">
      <c r="A22" s="2">
        <v>1</v>
      </c>
      <c r="B22" s="130" t="s">
        <v>20</v>
      </c>
      <c r="C22" s="130"/>
      <c r="D22" s="130"/>
      <c r="E22" s="130"/>
      <c r="F22" s="130"/>
      <c r="G22" s="130"/>
      <c r="H22" s="130" t="s">
        <v>21</v>
      </c>
      <c r="I22" s="130"/>
      <c r="J22" s="2" t="s">
        <v>22</v>
      </c>
    </row>
    <row r="23" spans="1:10" x14ac:dyDescent="0.2">
      <c r="A23" s="1" t="s">
        <v>3</v>
      </c>
      <c r="B23" s="168" t="s">
        <v>162</v>
      </c>
      <c r="C23" s="168"/>
      <c r="D23" s="168"/>
      <c r="E23" s="168"/>
      <c r="F23" s="168"/>
      <c r="G23" s="168"/>
      <c r="H23" s="168"/>
      <c r="I23" s="168"/>
      <c r="J23" s="3">
        <f>H17</f>
        <v>0</v>
      </c>
    </row>
    <row r="24" spans="1:10" ht="14.65" customHeight="1" x14ac:dyDescent="0.2">
      <c r="A24" s="1" t="s">
        <v>5</v>
      </c>
      <c r="B24" s="168" t="s">
        <v>211</v>
      </c>
      <c r="C24" s="168"/>
      <c r="D24" s="168"/>
      <c r="E24" s="168"/>
      <c r="F24" s="168"/>
      <c r="G24" s="168"/>
      <c r="H24" s="168"/>
      <c r="I24" s="4">
        <v>0.2</v>
      </c>
      <c r="J24" s="3">
        <f>ROUND(I24*J23,2)</f>
        <v>0</v>
      </c>
    </row>
    <row r="25" spans="1:10" ht="14.65" customHeight="1" x14ac:dyDescent="0.2">
      <c r="A25" s="1" t="s">
        <v>7</v>
      </c>
      <c r="B25" s="168" t="s">
        <v>26</v>
      </c>
      <c r="C25" s="168"/>
      <c r="D25" s="168"/>
      <c r="E25" s="168"/>
      <c r="F25" s="168"/>
      <c r="G25" s="168"/>
      <c r="H25" s="168"/>
      <c r="I25" s="168"/>
      <c r="J25" s="3"/>
    </row>
    <row r="26" spans="1:10" ht="15.75" customHeight="1" x14ac:dyDescent="0.2">
      <c r="A26" s="128" t="s">
        <v>128</v>
      </c>
      <c r="B26" s="128"/>
      <c r="C26" s="128"/>
      <c r="D26" s="128"/>
      <c r="E26" s="128"/>
      <c r="F26" s="128"/>
      <c r="G26" s="128"/>
      <c r="H26" s="128"/>
      <c r="I26" s="128"/>
      <c r="J26" s="5">
        <f>SUM(J23:J25)</f>
        <v>0</v>
      </c>
    </row>
    <row r="27" spans="1:10" x14ac:dyDescent="0.2">
      <c r="A27" s="113"/>
      <c r="B27" s="113"/>
      <c r="C27" s="113"/>
      <c r="D27" s="113"/>
      <c r="E27" s="113"/>
      <c r="F27" s="113"/>
      <c r="G27" s="113"/>
      <c r="H27" s="113"/>
      <c r="I27" s="113"/>
      <c r="J27" s="113"/>
    </row>
    <row r="28" spans="1:10" x14ac:dyDescent="0.2">
      <c r="A28" s="165" t="s">
        <v>134</v>
      </c>
      <c r="B28" s="165"/>
      <c r="C28" s="165"/>
      <c r="D28" s="165"/>
      <c r="E28" s="165"/>
      <c r="F28" s="165"/>
      <c r="G28" s="165"/>
      <c r="H28" s="165"/>
      <c r="I28" s="165"/>
      <c r="J28" s="165"/>
    </row>
    <row r="29" spans="1:10" x14ac:dyDescent="0.2">
      <c r="A29" s="113"/>
      <c r="B29" s="113"/>
      <c r="C29" s="113"/>
      <c r="D29" s="113"/>
      <c r="E29" s="113"/>
      <c r="F29" s="113"/>
      <c r="G29" s="113"/>
      <c r="H29" s="113"/>
      <c r="I29" s="113"/>
      <c r="J29" s="113"/>
    </row>
    <row r="30" spans="1:10" ht="16.149999999999999" customHeight="1" x14ac:dyDescent="0.2">
      <c r="A30" s="125" t="s">
        <v>28</v>
      </c>
      <c r="B30" s="125"/>
      <c r="C30" s="125"/>
      <c r="D30" s="125"/>
      <c r="E30" s="125"/>
      <c r="F30" s="125"/>
      <c r="G30" s="125"/>
      <c r="H30" s="125"/>
      <c r="I30" s="125"/>
      <c r="J30" s="125"/>
    </row>
    <row r="31" spans="1:10" ht="15" x14ac:dyDescent="0.2">
      <c r="A31" s="166" t="s">
        <v>164</v>
      </c>
      <c r="B31" s="166"/>
      <c r="C31" s="166"/>
      <c r="D31" s="166"/>
      <c r="E31" s="166"/>
      <c r="F31" s="166"/>
      <c r="G31" s="166"/>
      <c r="H31" s="166"/>
      <c r="I31" s="166"/>
      <c r="J31" s="166"/>
    </row>
    <row r="32" spans="1:10" ht="15" x14ac:dyDescent="0.2">
      <c r="A32" s="6" t="s">
        <v>29</v>
      </c>
      <c r="B32" s="167" t="s">
        <v>127</v>
      </c>
      <c r="C32" s="167"/>
      <c r="D32" s="167"/>
      <c r="E32" s="167"/>
      <c r="F32" s="167"/>
      <c r="G32" s="167"/>
      <c r="H32" s="167"/>
      <c r="I32" s="167"/>
      <c r="J32" s="7" t="s">
        <v>30</v>
      </c>
    </row>
    <row r="33" spans="1:10" ht="27.6" customHeight="1" x14ac:dyDescent="0.2">
      <c r="A33" s="8" t="s">
        <v>3</v>
      </c>
      <c r="B33" s="138" t="s">
        <v>31</v>
      </c>
      <c r="C33" s="139"/>
      <c r="D33" s="139"/>
      <c r="E33" s="139"/>
      <c r="F33" s="139"/>
      <c r="G33" s="139"/>
      <c r="H33" s="140"/>
      <c r="I33" s="9">
        <v>8.3299999999999999E-2</v>
      </c>
      <c r="J33" s="10">
        <f>ROUND($J$26*I33,2)</f>
        <v>0</v>
      </c>
    </row>
    <row r="34" spans="1:10" ht="36.200000000000003" customHeight="1" x14ac:dyDescent="0.2">
      <c r="A34" s="8" t="s">
        <v>5</v>
      </c>
      <c r="B34" s="152" t="s">
        <v>165</v>
      </c>
      <c r="C34" s="153"/>
      <c r="D34" s="153"/>
      <c r="E34" s="153"/>
      <c r="F34" s="153"/>
      <c r="G34" s="153"/>
      <c r="H34" s="154"/>
      <c r="I34" s="11">
        <v>3.0249999999999999E-2</v>
      </c>
      <c r="J34" s="10">
        <f>ROUND($J$26*I34,2)</f>
        <v>0</v>
      </c>
    </row>
    <row r="35" spans="1:10" x14ac:dyDescent="0.2">
      <c r="A35" s="164" t="s">
        <v>32</v>
      </c>
      <c r="B35" s="164"/>
      <c r="C35" s="164"/>
      <c r="D35" s="164"/>
      <c r="E35" s="164"/>
      <c r="F35" s="164"/>
      <c r="G35" s="164"/>
      <c r="H35" s="164"/>
      <c r="I35" s="164"/>
      <c r="J35" s="10">
        <f>SUM(J33+J34)</f>
        <v>0</v>
      </c>
    </row>
    <row r="36" spans="1:10" x14ac:dyDescent="0.2">
      <c r="A36" s="12" t="s">
        <v>7</v>
      </c>
      <c r="B36" s="121" t="s">
        <v>33</v>
      </c>
      <c r="C36" s="121"/>
      <c r="D36" s="121"/>
      <c r="E36" s="121"/>
      <c r="F36" s="121"/>
      <c r="G36" s="121"/>
      <c r="H36" s="121"/>
      <c r="I36" s="121"/>
      <c r="J36" s="13">
        <f>ROUND(I51*J35,2)</f>
        <v>0</v>
      </c>
    </row>
    <row r="37" spans="1:10" x14ac:dyDescent="0.2">
      <c r="A37" s="122" t="s">
        <v>32</v>
      </c>
      <c r="B37" s="122"/>
      <c r="C37" s="122"/>
      <c r="D37" s="122"/>
      <c r="E37" s="122"/>
      <c r="F37" s="122"/>
      <c r="G37" s="122"/>
      <c r="H37" s="122"/>
      <c r="I37" s="122"/>
      <c r="J37" s="14">
        <f>J35+J36</f>
        <v>0</v>
      </c>
    </row>
    <row r="38" spans="1:10" x14ac:dyDescent="0.2">
      <c r="A38" s="113"/>
      <c r="B38" s="113"/>
      <c r="C38" s="113"/>
      <c r="D38" s="113"/>
      <c r="E38" s="113"/>
      <c r="F38" s="113"/>
      <c r="G38" s="113"/>
      <c r="H38" s="113"/>
      <c r="I38" s="113"/>
      <c r="J38" s="113"/>
    </row>
    <row r="39" spans="1:10" ht="56.25" customHeight="1" x14ac:dyDescent="0.2">
      <c r="A39" s="158" t="s">
        <v>178</v>
      </c>
      <c r="B39" s="159"/>
      <c r="C39" s="159"/>
      <c r="D39" s="159"/>
      <c r="E39" s="159"/>
      <c r="F39" s="159"/>
      <c r="G39" s="159"/>
      <c r="H39" s="159"/>
      <c r="I39" s="159"/>
      <c r="J39" s="160"/>
    </row>
    <row r="40" spans="1:10" x14ac:dyDescent="0.2">
      <c r="A40" s="161"/>
      <c r="B40" s="162"/>
      <c r="C40" s="162"/>
      <c r="D40" s="162"/>
      <c r="E40" s="162"/>
      <c r="F40" s="162"/>
      <c r="G40" s="162"/>
      <c r="H40" s="162"/>
      <c r="I40" s="162"/>
      <c r="J40" s="163"/>
    </row>
    <row r="41" spans="1:10" ht="30.4" customHeight="1" x14ac:dyDescent="0.2">
      <c r="A41" s="125" t="s">
        <v>34</v>
      </c>
      <c r="B41" s="125"/>
      <c r="C41" s="125"/>
      <c r="D41" s="125"/>
      <c r="E41" s="125"/>
      <c r="F41" s="125"/>
      <c r="G41" s="125"/>
      <c r="H41" s="125"/>
      <c r="I41" s="125"/>
      <c r="J41" s="125"/>
    </row>
    <row r="42" spans="1:10" ht="30.4" customHeight="1" x14ac:dyDescent="0.2">
      <c r="A42" s="15" t="s">
        <v>35</v>
      </c>
      <c r="B42" s="126" t="s">
        <v>36</v>
      </c>
      <c r="C42" s="126"/>
      <c r="D42" s="126"/>
      <c r="E42" s="126"/>
      <c r="F42" s="126"/>
      <c r="G42" s="126"/>
      <c r="H42" s="126"/>
      <c r="I42" s="2" t="s">
        <v>37</v>
      </c>
      <c r="J42" s="2" t="s">
        <v>38</v>
      </c>
    </row>
    <row r="43" spans="1:10" x14ac:dyDescent="0.2">
      <c r="A43" s="8" t="s">
        <v>3</v>
      </c>
      <c r="B43" s="121" t="s">
        <v>39</v>
      </c>
      <c r="C43" s="121"/>
      <c r="D43" s="121"/>
      <c r="E43" s="121"/>
      <c r="F43" s="121"/>
      <c r="G43" s="121"/>
      <c r="H43" s="121"/>
      <c r="I43" s="16">
        <v>0.2</v>
      </c>
      <c r="J43" s="17">
        <f t="shared" ref="J43:J50" si="0">ROUND(($J$26+$J$37)*I43,2)</f>
        <v>0</v>
      </c>
    </row>
    <row r="44" spans="1:10" x14ac:dyDescent="0.2">
      <c r="A44" s="8" t="s">
        <v>5</v>
      </c>
      <c r="B44" s="121" t="s">
        <v>40</v>
      </c>
      <c r="C44" s="121"/>
      <c r="D44" s="121"/>
      <c r="E44" s="121"/>
      <c r="F44" s="121"/>
      <c r="G44" s="121"/>
      <c r="H44" s="121"/>
      <c r="I44" s="18">
        <v>2.5000000000000001E-2</v>
      </c>
      <c r="J44" s="17">
        <f t="shared" si="0"/>
        <v>0</v>
      </c>
    </row>
    <row r="45" spans="1:10" ht="46.5" customHeight="1" x14ac:dyDescent="0.2">
      <c r="A45" s="8" t="s">
        <v>7</v>
      </c>
      <c r="B45" s="120" t="s">
        <v>41</v>
      </c>
      <c r="C45" s="120"/>
      <c r="D45" s="120"/>
      <c r="E45" s="19" t="s">
        <v>42</v>
      </c>
      <c r="F45" s="20">
        <v>0.03</v>
      </c>
      <c r="G45" s="19" t="s">
        <v>43</v>
      </c>
      <c r="H45" s="21">
        <v>1</v>
      </c>
      <c r="I45" s="22">
        <f>ROUND((F45*H45),6)</f>
        <v>0.03</v>
      </c>
      <c r="J45" s="17">
        <f t="shared" si="0"/>
        <v>0</v>
      </c>
    </row>
    <row r="46" spans="1:10" x14ac:dyDescent="0.2">
      <c r="A46" s="8" t="s">
        <v>9</v>
      </c>
      <c r="B46" s="121" t="s">
        <v>44</v>
      </c>
      <c r="C46" s="121"/>
      <c r="D46" s="121"/>
      <c r="E46" s="121"/>
      <c r="F46" s="121"/>
      <c r="G46" s="121"/>
      <c r="H46" s="121"/>
      <c r="I46" s="16">
        <v>1.4999999999999999E-2</v>
      </c>
      <c r="J46" s="17">
        <f t="shared" si="0"/>
        <v>0</v>
      </c>
    </row>
    <row r="47" spans="1:10" x14ac:dyDescent="0.2">
      <c r="A47" s="8" t="s">
        <v>23</v>
      </c>
      <c r="B47" s="121" t="s">
        <v>45</v>
      </c>
      <c r="C47" s="121"/>
      <c r="D47" s="121"/>
      <c r="E47" s="121"/>
      <c r="F47" s="121"/>
      <c r="G47" s="121"/>
      <c r="H47" s="121"/>
      <c r="I47" s="16">
        <v>0.01</v>
      </c>
      <c r="J47" s="17">
        <f t="shared" si="0"/>
        <v>0</v>
      </c>
    </row>
    <row r="48" spans="1:10" x14ac:dyDescent="0.2">
      <c r="A48" s="8" t="s">
        <v>24</v>
      </c>
      <c r="B48" s="121" t="s">
        <v>46</v>
      </c>
      <c r="C48" s="121"/>
      <c r="D48" s="121"/>
      <c r="E48" s="121"/>
      <c r="F48" s="121"/>
      <c r="G48" s="121"/>
      <c r="H48" s="121"/>
      <c r="I48" s="18">
        <v>6.0000000000000001E-3</v>
      </c>
      <c r="J48" s="17">
        <f t="shared" si="0"/>
        <v>0</v>
      </c>
    </row>
    <row r="49" spans="1:10" x14ac:dyDescent="0.2">
      <c r="A49" s="8" t="s">
        <v>25</v>
      </c>
      <c r="B49" s="121" t="s">
        <v>47</v>
      </c>
      <c r="C49" s="121"/>
      <c r="D49" s="121"/>
      <c r="E49" s="121"/>
      <c r="F49" s="121"/>
      <c r="G49" s="121"/>
      <c r="H49" s="121"/>
      <c r="I49" s="16">
        <v>2E-3</v>
      </c>
      <c r="J49" s="17">
        <f t="shared" si="0"/>
        <v>0</v>
      </c>
    </row>
    <row r="50" spans="1:10" x14ac:dyDescent="0.2">
      <c r="A50" s="8" t="s">
        <v>48</v>
      </c>
      <c r="B50" s="121" t="s">
        <v>49</v>
      </c>
      <c r="C50" s="121"/>
      <c r="D50" s="121"/>
      <c r="E50" s="121"/>
      <c r="F50" s="121"/>
      <c r="G50" s="121"/>
      <c r="H50" s="121"/>
      <c r="I50" s="18">
        <v>0.08</v>
      </c>
      <c r="J50" s="17">
        <f t="shared" si="0"/>
        <v>0</v>
      </c>
    </row>
    <row r="51" spans="1:10" x14ac:dyDescent="0.2">
      <c r="A51" s="122" t="s">
        <v>32</v>
      </c>
      <c r="B51" s="122"/>
      <c r="C51" s="122"/>
      <c r="D51" s="122"/>
      <c r="E51" s="122"/>
      <c r="F51" s="122"/>
      <c r="G51" s="122"/>
      <c r="H51" s="122"/>
      <c r="I51" s="23">
        <f>SUM(I43:I50)</f>
        <v>0.36800000000000005</v>
      </c>
      <c r="J51" s="14">
        <f>SUM(J43:J50)</f>
        <v>0</v>
      </c>
    </row>
    <row r="52" spans="1:10" x14ac:dyDescent="0.2">
      <c r="A52" s="113"/>
      <c r="B52" s="113"/>
      <c r="C52" s="113"/>
      <c r="D52" s="113"/>
      <c r="E52" s="113"/>
      <c r="F52" s="113"/>
      <c r="G52" s="113"/>
      <c r="H52" s="113"/>
      <c r="I52" s="113"/>
      <c r="J52" s="113"/>
    </row>
    <row r="53" spans="1:10" ht="44.25" customHeight="1" x14ac:dyDescent="0.2">
      <c r="A53" s="127" t="s">
        <v>185</v>
      </c>
      <c r="B53" s="127"/>
      <c r="C53" s="127"/>
      <c r="D53" s="127"/>
      <c r="E53" s="127"/>
      <c r="F53" s="127"/>
      <c r="G53" s="127"/>
      <c r="H53" s="127"/>
      <c r="I53" s="127"/>
      <c r="J53" s="127"/>
    </row>
    <row r="54" spans="1:10" x14ac:dyDescent="0.2">
      <c r="A54" s="113"/>
      <c r="B54" s="113"/>
      <c r="C54" s="113"/>
      <c r="D54" s="113"/>
      <c r="E54" s="113"/>
      <c r="F54" s="113"/>
      <c r="G54" s="113"/>
      <c r="H54" s="113"/>
      <c r="I54" s="113"/>
      <c r="J54" s="113"/>
    </row>
    <row r="55" spans="1:10" ht="16.149999999999999" customHeight="1" x14ac:dyDescent="0.2">
      <c r="A55" s="125" t="s">
        <v>50</v>
      </c>
      <c r="B55" s="125"/>
      <c r="C55" s="125"/>
      <c r="D55" s="125"/>
      <c r="E55" s="125"/>
      <c r="F55" s="125"/>
      <c r="G55" s="125"/>
      <c r="H55" s="125"/>
      <c r="I55" s="125"/>
      <c r="J55" s="125"/>
    </row>
    <row r="56" spans="1:10" ht="16.149999999999999" customHeight="1" x14ac:dyDescent="0.2">
      <c r="A56" s="15" t="s">
        <v>51</v>
      </c>
      <c r="B56" s="126" t="s">
        <v>52</v>
      </c>
      <c r="C56" s="126"/>
      <c r="D56" s="126"/>
      <c r="E56" s="126"/>
      <c r="F56" s="126"/>
      <c r="G56" s="126"/>
      <c r="H56" s="126"/>
      <c r="I56" s="126"/>
      <c r="J56" s="2" t="s">
        <v>30</v>
      </c>
    </row>
    <row r="57" spans="1:10" x14ac:dyDescent="0.2">
      <c r="A57" s="8" t="s">
        <v>3</v>
      </c>
      <c r="B57" s="121" t="s">
        <v>53</v>
      </c>
      <c r="C57" s="121"/>
      <c r="D57" s="121"/>
      <c r="E57" s="121"/>
      <c r="F57" s="121"/>
      <c r="G57" s="121"/>
      <c r="H57" s="121"/>
      <c r="I57" s="121"/>
      <c r="J57" s="24">
        <v>0</v>
      </c>
    </row>
    <row r="58" spans="1:10" ht="27.75" customHeight="1" x14ac:dyDescent="0.2">
      <c r="A58" s="8"/>
      <c r="B58" s="152" t="s">
        <v>54</v>
      </c>
      <c r="C58" s="153"/>
      <c r="D58" s="153"/>
      <c r="E58" s="153"/>
      <c r="F58" s="153"/>
      <c r="G58" s="153"/>
      <c r="H58" s="154"/>
      <c r="I58" s="25">
        <v>3.02</v>
      </c>
      <c r="J58" s="26" t="s">
        <v>55</v>
      </c>
    </row>
    <row r="59" spans="1:10" x14ac:dyDescent="0.2">
      <c r="A59" s="8"/>
      <c r="B59" s="147" t="s">
        <v>56</v>
      </c>
      <c r="C59" s="147"/>
      <c r="D59" s="147"/>
      <c r="E59" s="147"/>
      <c r="F59" s="147"/>
      <c r="G59" s="147"/>
      <c r="H59" s="147"/>
      <c r="I59" s="27">
        <v>2</v>
      </c>
      <c r="J59" s="26"/>
    </row>
    <row r="60" spans="1:10" ht="14.25" customHeight="1" x14ac:dyDescent="0.2">
      <c r="A60" s="8"/>
      <c r="B60" s="147" t="s">
        <v>57</v>
      </c>
      <c r="C60" s="147"/>
      <c r="D60" s="147"/>
      <c r="E60" s="147"/>
      <c r="F60" s="147"/>
      <c r="G60" s="147"/>
      <c r="H60" s="147"/>
      <c r="I60" s="28">
        <v>22</v>
      </c>
      <c r="J60" s="26"/>
    </row>
    <row r="61" spans="1:10" ht="14.25" customHeight="1" x14ac:dyDescent="0.2">
      <c r="A61" s="8"/>
      <c r="B61" s="147" t="s">
        <v>212</v>
      </c>
      <c r="C61" s="147"/>
      <c r="D61" s="147"/>
      <c r="E61" s="147"/>
      <c r="F61" s="147"/>
      <c r="G61" s="147"/>
      <c r="H61" s="147"/>
      <c r="I61" s="77">
        <v>0.06</v>
      </c>
      <c r="J61" s="26"/>
    </row>
    <row r="62" spans="1:10" x14ac:dyDescent="0.2">
      <c r="A62" s="8" t="s">
        <v>5</v>
      </c>
      <c r="B62" s="121" t="s">
        <v>168</v>
      </c>
      <c r="C62" s="121"/>
      <c r="D62" s="121"/>
      <c r="E62" s="121"/>
      <c r="F62" s="121"/>
      <c r="G62" s="121"/>
      <c r="H62" s="121"/>
      <c r="I62" s="121"/>
      <c r="J62" s="24">
        <v>0</v>
      </c>
    </row>
    <row r="63" spans="1:10" x14ac:dyDescent="0.2">
      <c r="A63" s="8"/>
      <c r="B63" s="147" t="s">
        <v>213</v>
      </c>
      <c r="C63" s="147"/>
      <c r="D63" s="147"/>
      <c r="E63" s="147"/>
      <c r="F63" s="147"/>
      <c r="G63" s="147"/>
      <c r="H63" s="147"/>
      <c r="I63" s="25">
        <v>17.41</v>
      </c>
      <c r="J63" s="26" t="s">
        <v>55</v>
      </c>
    </row>
    <row r="64" spans="1:10" x14ac:dyDescent="0.2">
      <c r="A64" s="29"/>
      <c r="B64" s="147" t="s">
        <v>58</v>
      </c>
      <c r="C64" s="147"/>
      <c r="D64" s="147"/>
      <c r="E64" s="147"/>
      <c r="F64" s="147"/>
      <c r="G64" s="147"/>
      <c r="H64" s="147"/>
      <c r="I64" s="30">
        <v>22</v>
      </c>
      <c r="J64" s="26"/>
    </row>
    <row r="65" spans="1:10" x14ac:dyDescent="0.2">
      <c r="A65" s="29"/>
      <c r="B65" s="155" t="s">
        <v>179</v>
      </c>
      <c r="C65" s="156"/>
      <c r="D65" s="156"/>
      <c r="E65" s="156"/>
      <c r="F65" s="156"/>
      <c r="G65" s="156"/>
      <c r="H65" s="157"/>
      <c r="I65" s="78">
        <v>0.19</v>
      </c>
      <c r="J65" s="26"/>
    </row>
    <row r="66" spans="1:10" x14ac:dyDescent="0.2">
      <c r="A66" s="60" t="s">
        <v>7</v>
      </c>
      <c r="B66" s="149" t="s">
        <v>180</v>
      </c>
      <c r="C66" s="150"/>
      <c r="D66" s="150"/>
      <c r="E66" s="150"/>
      <c r="F66" s="150"/>
      <c r="G66" s="150"/>
      <c r="H66" s="151"/>
      <c r="I66" s="78"/>
      <c r="J66" s="26"/>
    </row>
    <row r="67" spans="1:10" ht="27.6" customHeight="1" x14ac:dyDescent="0.2">
      <c r="A67" s="60" t="s">
        <v>9</v>
      </c>
      <c r="B67" s="148" t="s">
        <v>214</v>
      </c>
      <c r="C67" s="148"/>
      <c r="D67" s="148"/>
      <c r="E67" s="148"/>
      <c r="F67" s="148"/>
      <c r="G67" s="148"/>
      <c r="H67" s="148"/>
      <c r="I67" s="148"/>
      <c r="J67" s="61">
        <v>0</v>
      </c>
    </row>
    <row r="68" spans="1:10" x14ac:dyDescent="0.2">
      <c r="A68" s="8" t="s">
        <v>23</v>
      </c>
      <c r="B68" s="149" t="s">
        <v>59</v>
      </c>
      <c r="C68" s="150"/>
      <c r="D68" s="150"/>
      <c r="E68" s="150"/>
      <c r="F68" s="150"/>
      <c r="G68" s="150"/>
      <c r="H68" s="150"/>
      <c r="I68" s="151"/>
      <c r="J68" s="62" t="s">
        <v>55</v>
      </c>
    </row>
    <row r="69" spans="1:10" x14ac:dyDescent="0.2">
      <c r="A69" s="122" t="s">
        <v>27</v>
      </c>
      <c r="B69" s="122"/>
      <c r="C69" s="122"/>
      <c r="D69" s="122"/>
      <c r="E69" s="122"/>
      <c r="F69" s="122"/>
      <c r="G69" s="122"/>
      <c r="H69" s="122"/>
      <c r="I69" s="122"/>
      <c r="J69" s="14">
        <f>SUM(J57:J67)</f>
        <v>0</v>
      </c>
    </row>
    <row r="70" spans="1:10" x14ac:dyDescent="0.2">
      <c r="A70" s="113"/>
      <c r="B70" s="113"/>
      <c r="C70" s="113"/>
      <c r="D70" s="113"/>
      <c r="E70" s="113"/>
      <c r="F70" s="113"/>
      <c r="G70" s="113"/>
      <c r="H70" s="113"/>
      <c r="I70" s="113"/>
      <c r="J70" s="113"/>
    </row>
    <row r="71" spans="1:10" ht="37.35" customHeight="1" x14ac:dyDescent="0.2">
      <c r="A71" s="127" t="s">
        <v>60</v>
      </c>
      <c r="B71" s="127"/>
      <c r="C71" s="127"/>
      <c r="D71" s="127"/>
      <c r="E71" s="127"/>
      <c r="F71" s="127"/>
      <c r="G71" s="127"/>
      <c r="H71" s="127"/>
      <c r="I71" s="127"/>
      <c r="J71" s="127"/>
    </row>
    <row r="72" spans="1:10" x14ac:dyDescent="0.2">
      <c r="A72" s="113"/>
      <c r="B72" s="113"/>
      <c r="C72" s="113"/>
      <c r="D72" s="113"/>
      <c r="E72" s="113"/>
      <c r="F72" s="113"/>
      <c r="G72" s="113"/>
      <c r="H72" s="113"/>
      <c r="I72" s="113"/>
      <c r="J72" s="113"/>
    </row>
    <row r="73" spans="1:10" ht="16.149999999999999" customHeight="1" x14ac:dyDescent="0.2">
      <c r="A73" s="125" t="s">
        <v>61</v>
      </c>
      <c r="B73" s="125"/>
      <c r="C73" s="125"/>
      <c r="D73" s="125"/>
      <c r="E73" s="125"/>
      <c r="F73" s="125"/>
      <c r="G73" s="125"/>
      <c r="H73" s="125"/>
      <c r="I73" s="125"/>
      <c r="J73" s="125"/>
    </row>
    <row r="74" spans="1:10" ht="16.149999999999999" customHeight="1" x14ac:dyDescent="0.2">
      <c r="A74" s="2">
        <v>2</v>
      </c>
      <c r="B74" s="130" t="s">
        <v>62</v>
      </c>
      <c r="C74" s="130"/>
      <c r="D74" s="130"/>
      <c r="E74" s="130"/>
      <c r="F74" s="130"/>
      <c r="G74" s="130"/>
      <c r="H74" s="130"/>
      <c r="I74" s="130"/>
      <c r="J74" s="2" t="s">
        <v>30</v>
      </c>
    </row>
    <row r="75" spans="1:10" ht="14.65" customHeight="1" x14ac:dyDescent="0.2">
      <c r="A75" s="32" t="s">
        <v>29</v>
      </c>
      <c r="B75" s="144" t="s">
        <v>130</v>
      </c>
      <c r="C75" s="145"/>
      <c r="D75" s="145"/>
      <c r="E75" s="145"/>
      <c r="F75" s="145"/>
      <c r="G75" s="145"/>
      <c r="H75" s="145"/>
      <c r="I75" s="146"/>
      <c r="J75" s="33">
        <f>J37</f>
        <v>0</v>
      </c>
    </row>
    <row r="76" spans="1:10" ht="14.65" customHeight="1" x14ac:dyDescent="0.2">
      <c r="A76" s="32" t="s">
        <v>35</v>
      </c>
      <c r="B76" s="144" t="s">
        <v>36</v>
      </c>
      <c r="C76" s="145"/>
      <c r="D76" s="145"/>
      <c r="E76" s="145"/>
      <c r="F76" s="145"/>
      <c r="G76" s="145"/>
      <c r="H76" s="145"/>
      <c r="I76" s="146"/>
      <c r="J76" s="33">
        <f>J51</f>
        <v>0</v>
      </c>
    </row>
    <row r="77" spans="1:10" ht="14.65" customHeight="1" x14ac:dyDescent="0.2">
      <c r="A77" s="32" t="s">
        <v>51</v>
      </c>
      <c r="B77" s="144" t="s">
        <v>52</v>
      </c>
      <c r="C77" s="145"/>
      <c r="D77" s="145"/>
      <c r="E77" s="145"/>
      <c r="F77" s="145"/>
      <c r="G77" s="145"/>
      <c r="H77" s="145"/>
      <c r="I77" s="146"/>
      <c r="J77" s="33">
        <f>J69</f>
        <v>0</v>
      </c>
    </row>
    <row r="78" spans="1:10" ht="14.65" customHeight="1" x14ac:dyDescent="0.2">
      <c r="A78" s="143" t="s">
        <v>32</v>
      </c>
      <c r="B78" s="143"/>
      <c r="C78" s="143"/>
      <c r="D78" s="143"/>
      <c r="E78" s="143"/>
      <c r="F78" s="143"/>
      <c r="G78" s="143"/>
      <c r="H78" s="143"/>
      <c r="I78" s="143"/>
      <c r="J78" s="34">
        <f>SUM(J75+J76+J77)</f>
        <v>0</v>
      </c>
    </row>
    <row r="79" spans="1:10" x14ac:dyDescent="0.2">
      <c r="A79" s="113"/>
      <c r="B79" s="113"/>
      <c r="C79" s="113"/>
      <c r="D79" s="113"/>
      <c r="E79" s="113"/>
      <c r="F79" s="113"/>
      <c r="G79" s="113"/>
      <c r="H79" s="113"/>
      <c r="I79" s="113"/>
      <c r="J79" s="113"/>
    </row>
    <row r="80" spans="1:10" ht="16.149999999999999" customHeight="1" x14ac:dyDescent="0.2">
      <c r="A80" s="125" t="s">
        <v>63</v>
      </c>
      <c r="B80" s="125"/>
      <c r="C80" s="125"/>
      <c r="D80" s="125"/>
      <c r="E80" s="125"/>
      <c r="F80" s="125"/>
      <c r="G80" s="125"/>
      <c r="H80" s="125"/>
      <c r="I80" s="125"/>
      <c r="J80" s="125"/>
    </row>
    <row r="81" spans="1:10" ht="16.149999999999999" customHeight="1" x14ac:dyDescent="0.2">
      <c r="A81" s="15">
        <v>3</v>
      </c>
      <c r="B81" s="130" t="s">
        <v>64</v>
      </c>
      <c r="C81" s="130"/>
      <c r="D81" s="130"/>
      <c r="E81" s="130"/>
      <c r="F81" s="130"/>
      <c r="G81" s="130"/>
      <c r="H81" s="130"/>
      <c r="I81" s="130"/>
      <c r="J81" s="15" t="s">
        <v>65</v>
      </c>
    </row>
    <row r="82" spans="1:10" ht="60.75" customHeight="1" x14ac:dyDescent="0.2">
      <c r="A82" s="8" t="s">
        <v>3</v>
      </c>
      <c r="B82" s="120" t="s">
        <v>181</v>
      </c>
      <c r="C82" s="120"/>
      <c r="D82" s="120"/>
      <c r="E82" s="120"/>
      <c r="F82" s="120"/>
      <c r="G82" s="120"/>
      <c r="H82" s="120"/>
      <c r="I82" s="120"/>
      <c r="J82" s="17">
        <f>ROUND((($J$26/12)+($J$33/12)+($J$26/12/12)+($J$34/12))*(30/30)*0.05,2)</f>
        <v>0</v>
      </c>
    </row>
    <row r="83" spans="1:10" ht="14.65" customHeight="1" x14ac:dyDescent="0.2">
      <c r="A83" s="8" t="s">
        <v>5</v>
      </c>
      <c r="B83" s="120" t="s">
        <v>67</v>
      </c>
      <c r="C83" s="120"/>
      <c r="D83" s="120"/>
      <c r="E83" s="120"/>
      <c r="F83" s="120"/>
      <c r="G83" s="120"/>
      <c r="H83" s="120"/>
      <c r="I83" s="120"/>
      <c r="J83" s="17">
        <f>ROUND($J$82*I50,2)</f>
        <v>0</v>
      </c>
    </row>
    <row r="84" spans="1:10" ht="78.75" customHeight="1" x14ac:dyDescent="0.2">
      <c r="A84" s="8" t="s">
        <v>7</v>
      </c>
      <c r="B84" s="137" t="s">
        <v>169</v>
      </c>
      <c r="C84" s="137"/>
      <c r="D84" s="137"/>
      <c r="E84" s="137"/>
      <c r="F84" s="137"/>
      <c r="G84" s="137"/>
      <c r="H84" s="137"/>
      <c r="I84" s="35">
        <v>1.9E-3</v>
      </c>
      <c r="J84" s="17">
        <f>ROUND($J$26*I84,2)</f>
        <v>0</v>
      </c>
    </row>
    <row r="85" spans="1:10" ht="41.25" customHeight="1" x14ac:dyDescent="0.2">
      <c r="A85" s="8" t="s">
        <v>9</v>
      </c>
      <c r="B85" s="138" t="s">
        <v>208</v>
      </c>
      <c r="C85" s="139"/>
      <c r="D85" s="139"/>
      <c r="E85" s="139"/>
      <c r="F85" s="139"/>
      <c r="G85" s="139"/>
      <c r="H85" s="139"/>
      <c r="I85" s="140"/>
      <c r="J85" s="17">
        <f>ROUND(((($J$26/30)*7)/$H$10)*1,2)</f>
        <v>0</v>
      </c>
    </row>
    <row r="86" spans="1:10" ht="14.65" customHeight="1" x14ac:dyDescent="0.2">
      <c r="A86" s="8" t="s">
        <v>23</v>
      </c>
      <c r="B86" s="138" t="s">
        <v>68</v>
      </c>
      <c r="C86" s="139"/>
      <c r="D86" s="139"/>
      <c r="E86" s="139"/>
      <c r="F86" s="139"/>
      <c r="G86" s="139"/>
      <c r="H86" s="139"/>
      <c r="I86" s="140"/>
      <c r="J86" s="17">
        <f>ROUND($I$51*J85,2)</f>
        <v>0</v>
      </c>
    </row>
    <row r="87" spans="1:10" ht="73.5" customHeight="1" x14ac:dyDescent="0.2">
      <c r="A87" s="8" t="s">
        <v>24</v>
      </c>
      <c r="B87" s="137" t="s">
        <v>170</v>
      </c>
      <c r="C87" s="137"/>
      <c r="D87" s="137"/>
      <c r="E87" s="137"/>
      <c r="F87" s="137"/>
      <c r="G87" s="137"/>
      <c r="H87" s="137"/>
      <c r="I87" s="35">
        <v>3.8100000000000002E-2</v>
      </c>
      <c r="J87" s="17">
        <f>ROUND($J$26*I87,2)</f>
        <v>0</v>
      </c>
    </row>
    <row r="88" spans="1:10" x14ac:dyDescent="0.2">
      <c r="A88" s="122" t="s">
        <v>32</v>
      </c>
      <c r="B88" s="122"/>
      <c r="C88" s="122"/>
      <c r="D88" s="122"/>
      <c r="E88" s="122"/>
      <c r="F88" s="122"/>
      <c r="G88" s="122"/>
      <c r="H88" s="122"/>
      <c r="I88" s="122"/>
      <c r="J88" s="14">
        <f>SUM(J82:J87)</f>
        <v>0</v>
      </c>
    </row>
    <row r="89" spans="1:10" x14ac:dyDescent="0.2">
      <c r="A89" s="113"/>
      <c r="B89" s="113"/>
      <c r="C89" s="113"/>
      <c r="D89" s="113"/>
      <c r="E89" s="113"/>
      <c r="F89" s="113"/>
      <c r="G89" s="113"/>
      <c r="H89" s="113"/>
      <c r="I89" s="113"/>
      <c r="J89" s="113"/>
    </row>
    <row r="90" spans="1:10" ht="16.149999999999999" customHeight="1" x14ac:dyDescent="0.2">
      <c r="A90" s="133" t="s">
        <v>69</v>
      </c>
      <c r="B90" s="134"/>
      <c r="C90" s="134"/>
      <c r="D90" s="134"/>
      <c r="E90" s="134"/>
      <c r="F90" s="134"/>
      <c r="G90" s="134"/>
      <c r="H90" s="134"/>
      <c r="I90" s="134"/>
      <c r="J90" s="135"/>
    </row>
    <row r="91" spans="1:10" ht="49.5" customHeight="1" x14ac:dyDescent="0.2">
      <c r="A91" s="127" t="s">
        <v>186</v>
      </c>
      <c r="B91" s="127"/>
      <c r="C91" s="127"/>
      <c r="D91" s="127"/>
      <c r="E91" s="127"/>
      <c r="F91" s="127"/>
      <c r="G91" s="127"/>
      <c r="H91" s="127"/>
      <c r="I91" s="127"/>
      <c r="J91" s="127"/>
    </row>
    <row r="92" spans="1:10" ht="46.5" customHeight="1" x14ac:dyDescent="0.2">
      <c r="A92" s="141" t="s">
        <v>187</v>
      </c>
      <c r="B92" s="142"/>
      <c r="C92" s="142"/>
      <c r="D92" s="142"/>
      <c r="E92" s="142"/>
      <c r="F92" s="142"/>
      <c r="G92" s="142"/>
      <c r="H92" s="142"/>
      <c r="I92" s="142"/>
      <c r="J92" s="36">
        <f>J95+J26+J33+J34</f>
        <v>0</v>
      </c>
    </row>
    <row r="93" spans="1:10" ht="14.65" customHeight="1" x14ac:dyDescent="0.2">
      <c r="A93" s="136"/>
      <c r="B93" s="136"/>
      <c r="C93" s="136"/>
      <c r="D93" s="136"/>
      <c r="E93" s="136"/>
      <c r="F93" s="136"/>
      <c r="G93" s="136"/>
      <c r="H93" s="136"/>
      <c r="I93" s="136"/>
      <c r="J93" s="136"/>
    </row>
    <row r="94" spans="1:10" ht="15" x14ac:dyDescent="0.25">
      <c r="A94" s="37" t="s">
        <v>71</v>
      </c>
      <c r="B94" s="126" t="s">
        <v>184</v>
      </c>
      <c r="C94" s="126"/>
      <c r="D94" s="126"/>
      <c r="E94" s="126"/>
      <c r="F94" s="126"/>
      <c r="G94" s="126"/>
      <c r="H94" s="126"/>
      <c r="I94" s="126"/>
      <c r="J94" s="37" t="s">
        <v>30</v>
      </c>
    </row>
    <row r="95" spans="1:10" ht="41.25" customHeight="1" x14ac:dyDescent="0.2">
      <c r="A95" s="8" t="s">
        <v>3</v>
      </c>
      <c r="B95" s="120" t="s">
        <v>73</v>
      </c>
      <c r="C95" s="120"/>
      <c r="D95" s="120"/>
      <c r="E95" s="120"/>
      <c r="F95" s="120"/>
      <c r="G95" s="120"/>
      <c r="H95" s="120"/>
      <c r="I95" s="11">
        <v>9.0749999999999997E-2</v>
      </c>
      <c r="J95" s="17">
        <f>ROUND(($J$26*I95),2)</f>
        <v>0</v>
      </c>
    </row>
    <row r="96" spans="1:10" x14ac:dyDescent="0.2">
      <c r="A96" s="8" t="s">
        <v>5</v>
      </c>
      <c r="B96" s="121" t="s">
        <v>74</v>
      </c>
      <c r="C96" s="121"/>
      <c r="D96" s="121"/>
      <c r="E96" s="121"/>
      <c r="F96" s="121"/>
      <c r="G96" s="121"/>
      <c r="H96" s="121"/>
      <c r="I96" s="121"/>
      <c r="J96" s="38">
        <f>ROUND((($J$92/30)*2.96)/12,2)</f>
        <v>0</v>
      </c>
    </row>
    <row r="97" spans="1:10" x14ac:dyDescent="0.2">
      <c r="A97" s="8" t="s">
        <v>7</v>
      </c>
      <c r="B97" s="121" t="s">
        <v>75</v>
      </c>
      <c r="C97" s="121"/>
      <c r="D97" s="121"/>
      <c r="E97" s="121"/>
      <c r="F97" s="121"/>
      <c r="G97" s="121"/>
      <c r="H97" s="121"/>
      <c r="I97" s="121"/>
      <c r="J97" s="38">
        <f>ROUND((($J$92/30)*5)/12*0.015,2)</f>
        <v>0</v>
      </c>
    </row>
    <row r="98" spans="1:10" x14ac:dyDescent="0.2">
      <c r="A98" s="8" t="s">
        <v>9</v>
      </c>
      <c r="B98" s="121" t="s">
        <v>76</v>
      </c>
      <c r="C98" s="121"/>
      <c r="D98" s="121"/>
      <c r="E98" s="121"/>
      <c r="F98" s="121"/>
      <c r="G98" s="121"/>
      <c r="H98" s="121"/>
      <c r="I98" s="121"/>
      <c r="J98" s="13">
        <f>ROUND(((($J$92/30)*15)/12)*0.0078,2)</f>
        <v>0</v>
      </c>
    </row>
    <row r="99" spans="1:10" x14ac:dyDescent="0.2">
      <c r="A99" s="8" t="s">
        <v>23</v>
      </c>
      <c r="B99" s="121" t="s">
        <v>77</v>
      </c>
      <c r="C99" s="121"/>
      <c r="D99" s="121"/>
      <c r="E99" s="121"/>
      <c r="F99" s="121"/>
      <c r="G99" s="121"/>
      <c r="H99" s="121"/>
      <c r="I99" s="121"/>
      <c r="J99" s="39">
        <f>ROUND(((($J$26+$J$26/3)*4/12)/12)*0.02,2)</f>
        <v>0</v>
      </c>
    </row>
    <row r="100" spans="1:10" x14ac:dyDescent="0.2">
      <c r="A100" s="79" t="s">
        <v>24</v>
      </c>
      <c r="B100" s="132" t="s">
        <v>188</v>
      </c>
      <c r="C100" s="132"/>
      <c r="D100" s="132"/>
      <c r="E100" s="132"/>
      <c r="F100" s="132"/>
      <c r="G100" s="132"/>
      <c r="H100" s="132"/>
      <c r="I100" s="132"/>
      <c r="J100" s="13"/>
    </row>
    <row r="101" spans="1:10" x14ac:dyDescent="0.2">
      <c r="A101" s="122" t="s">
        <v>32</v>
      </c>
      <c r="B101" s="122"/>
      <c r="C101" s="122"/>
      <c r="D101" s="122"/>
      <c r="E101" s="122"/>
      <c r="F101" s="122"/>
      <c r="G101" s="122"/>
      <c r="H101" s="122"/>
      <c r="I101" s="122"/>
      <c r="J101" s="40">
        <f>SUM(J95:J100)</f>
        <v>0</v>
      </c>
    </row>
    <row r="102" spans="1:10" ht="14.65" customHeight="1" x14ac:dyDescent="0.2">
      <c r="A102" s="12" t="s">
        <v>25</v>
      </c>
      <c r="B102" s="121" t="s">
        <v>78</v>
      </c>
      <c r="C102" s="121"/>
      <c r="D102" s="121"/>
      <c r="E102" s="121"/>
      <c r="F102" s="121"/>
      <c r="G102" s="121"/>
      <c r="H102" s="121"/>
      <c r="I102" s="121"/>
      <c r="J102" s="13">
        <f>ROUND(I51*J101,2)</f>
        <v>0</v>
      </c>
    </row>
    <row r="103" spans="1:10" x14ac:dyDescent="0.2">
      <c r="A103" s="122" t="s">
        <v>32</v>
      </c>
      <c r="B103" s="122"/>
      <c r="C103" s="122"/>
      <c r="D103" s="122"/>
      <c r="E103" s="122"/>
      <c r="F103" s="122"/>
      <c r="G103" s="122"/>
      <c r="H103" s="122"/>
      <c r="I103" s="122"/>
      <c r="J103" s="14">
        <f>SUM(J101:J102)</f>
        <v>0</v>
      </c>
    </row>
    <row r="104" spans="1:10" ht="25.9" customHeight="1" x14ac:dyDescent="0.2">
      <c r="A104" s="127" t="s">
        <v>79</v>
      </c>
      <c r="B104" s="127"/>
      <c r="C104" s="127"/>
      <c r="D104" s="127"/>
      <c r="E104" s="127"/>
      <c r="F104" s="127"/>
      <c r="G104" s="127"/>
      <c r="H104" s="127"/>
      <c r="I104" s="127"/>
      <c r="J104" s="127"/>
    </row>
    <row r="105" spans="1:10" x14ac:dyDescent="0.2">
      <c r="A105" s="129"/>
      <c r="B105" s="129"/>
      <c r="C105" s="129"/>
      <c r="D105" s="129"/>
      <c r="E105" s="129"/>
      <c r="F105" s="129"/>
      <c r="G105" s="129"/>
      <c r="H105" s="129"/>
      <c r="I105" s="129"/>
      <c r="J105" s="129"/>
    </row>
    <row r="106" spans="1:10" ht="16.149999999999999" customHeight="1" x14ac:dyDescent="0.2">
      <c r="A106" s="125" t="s">
        <v>182</v>
      </c>
      <c r="B106" s="125"/>
      <c r="C106" s="125"/>
      <c r="D106" s="125"/>
      <c r="E106" s="125"/>
      <c r="F106" s="125"/>
      <c r="G106" s="125"/>
      <c r="H106" s="125"/>
      <c r="I106" s="125"/>
      <c r="J106" s="125"/>
    </row>
    <row r="107" spans="1:10" ht="15" x14ac:dyDescent="0.2">
      <c r="A107" s="15" t="s">
        <v>80</v>
      </c>
      <c r="B107" s="126" t="s">
        <v>183</v>
      </c>
      <c r="C107" s="126"/>
      <c r="D107" s="126"/>
      <c r="E107" s="126"/>
      <c r="F107" s="126"/>
      <c r="G107" s="126"/>
      <c r="H107" s="126"/>
      <c r="I107" s="126"/>
      <c r="J107" s="41" t="s">
        <v>30</v>
      </c>
    </row>
    <row r="108" spans="1:10" x14ac:dyDescent="0.2">
      <c r="A108" s="8" t="s">
        <v>3</v>
      </c>
      <c r="B108" s="121" t="s">
        <v>82</v>
      </c>
      <c r="C108" s="121"/>
      <c r="D108" s="121"/>
      <c r="E108" s="121"/>
      <c r="F108" s="121"/>
      <c r="G108" s="121"/>
      <c r="H108" s="121"/>
      <c r="I108" s="121"/>
      <c r="J108" s="17">
        <v>0</v>
      </c>
    </row>
    <row r="109" spans="1:10" x14ac:dyDescent="0.2">
      <c r="A109" s="131" t="s">
        <v>32</v>
      </c>
      <c r="B109" s="131"/>
      <c r="C109" s="131"/>
      <c r="D109" s="131"/>
      <c r="E109" s="131"/>
      <c r="F109" s="131"/>
      <c r="G109" s="131"/>
      <c r="H109" s="131"/>
      <c r="I109" s="131"/>
      <c r="J109" s="17">
        <v>0</v>
      </c>
    </row>
    <row r="110" spans="1:10" x14ac:dyDescent="0.2">
      <c r="A110" s="12" t="s">
        <v>5</v>
      </c>
      <c r="B110" s="121" t="s">
        <v>83</v>
      </c>
      <c r="C110" s="121"/>
      <c r="D110" s="121"/>
      <c r="E110" s="121"/>
      <c r="F110" s="121"/>
      <c r="G110" s="121"/>
      <c r="H110" s="121"/>
      <c r="I110" s="121"/>
      <c r="J110" s="13">
        <f>ROUND(I51*J109,2)</f>
        <v>0</v>
      </c>
    </row>
    <row r="111" spans="1:10" x14ac:dyDescent="0.2">
      <c r="A111" s="122" t="s">
        <v>32</v>
      </c>
      <c r="B111" s="122"/>
      <c r="C111" s="122"/>
      <c r="D111" s="122"/>
      <c r="E111" s="122"/>
      <c r="F111" s="122"/>
      <c r="G111" s="122"/>
      <c r="H111" s="122"/>
      <c r="I111" s="122"/>
      <c r="J111" s="14">
        <f>SUM(J109:J110)</f>
        <v>0</v>
      </c>
    </row>
    <row r="112" spans="1:10" x14ac:dyDescent="0.2">
      <c r="A112" s="129"/>
      <c r="B112" s="129"/>
      <c r="C112" s="129"/>
      <c r="D112" s="129"/>
      <c r="E112" s="129"/>
      <c r="F112" s="129"/>
      <c r="G112" s="129"/>
      <c r="H112" s="129"/>
      <c r="I112" s="129"/>
      <c r="J112" s="129"/>
    </row>
    <row r="113" spans="1:12" ht="25.9" customHeight="1" x14ac:dyDescent="0.2">
      <c r="A113" s="127" t="s">
        <v>84</v>
      </c>
      <c r="B113" s="127"/>
      <c r="C113" s="127"/>
      <c r="D113" s="127"/>
      <c r="E113" s="127"/>
      <c r="F113" s="127"/>
      <c r="G113" s="127"/>
      <c r="H113" s="127"/>
      <c r="I113" s="127"/>
      <c r="J113" s="127"/>
    </row>
    <row r="114" spans="1:12" x14ac:dyDescent="0.2">
      <c r="A114" s="129"/>
      <c r="B114" s="129"/>
      <c r="C114" s="129"/>
      <c r="D114" s="129"/>
      <c r="E114" s="129"/>
      <c r="F114" s="129"/>
      <c r="G114" s="129"/>
      <c r="H114" s="129"/>
      <c r="I114" s="129"/>
      <c r="J114" s="129"/>
    </row>
    <row r="115" spans="1:12" ht="16.149999999999999" customHeight="1" x14ac:dyDescent="0.2">
      <c r="A115" s="125" t="s">
        <v>85</v>
      </c>
      <c r="B115" s="125"/>
      <c r="C115" s="125"/>
      <c r="D115" s="125"/>
      <c r="E115" s="125"/>
      <c r="F115" s="125"/>
      <c r="G115" s="125"/>
      <c r="H115" s="125"/>
      <c r="I115" s="125"/>
      <c r="J115" s="125"/>
    </row>
    <row r="116" spans="1:12" ht="16.149999999999999" customHeight="1" x14ac:dyDescent="0.2">
      <c r="A116" s="2">
        <v>4</v>
      </c>
      <c r="B116" s="130" t="s">
        <v>86</v>
      </c>
      <c r="C116" s="130"/>
      <c r="D116" s="130"/>
      <c r="E116" s="130"/>
      <c r="F116" s="130"/>
      <c r="G116" s="130"/>
      <c r="H116" s="130"/>
      <c r="I116" s="130"/>
      <c r="J116" s="41" t="s">
        <v>30</v>
      </c>
    </row>
    <row r="117" spans="1:12" ht="14.65" customHeight="1" x14ac:dyDescent="0.2">
      <c r="A117" s="42" t="s">
        <v>71</v>
      </c>
      <c r="B117" s="120" t="s">
        <v>72</v>
      </c>
      <c r="C117" s="120"/>
      <c r="D117" s="120"/>
      <c r="E117" s="120"/>
      <c r="F117" s="120"/>
      <c r="G117" s="120"/>
      <c r="H117" s="120"/>
      <c r="I117" s="120"/>
      <c r="J117" s="17">
        <f>J103</f>
        <v>0</v>
      </c>
    </row>
    <row r="118" spans="1:12" ht="14.65" customHeight="1" x14ac:dyDescent="0.2">
      <c r="A118" s="42" t="s">
        <v>87</v>
      </c>
      <c r="B118" s="120" t="s">
        <v>81</v>
      </c>
      <c r="C118" s="120"/>
      <c r="D118" s="120"/>
      <c r="E118" s="120"/>
      <c r="F118" s="120"/>
      <c r="G118" s="120"/>
      <c r="H118" s="120"/>
      <c r="I118" s="120"/>
      <c r="J118" s="17">
        <f>J111</f>
        <v>0</v>
      </c>
    </row>
    <row r="119" spans="1:12" ht="14.65" customHeight="1" x14ac:dyDescent="0.2">
      <c r="A119" s="128" t="s">
        <v>32</v>
      </c>
      <c r="B119" s="128"/>
      <c r="C119" s="128"/>
      <c r="D119" s="128"/>
      <c r="E119" s="128"/>
      <c r="F119" s="128"/>
      <c r="G119" s="128"/>
      <c r="H119" s="128"/>
      <c r="I119" s="128"/>
      <c r="J119" s="14">
        <f>SUM(J117+J118)</f>
        <v>0</v>
      </c>
    </row>
    <row r="120" spans="1:12" x14ac:dyDescent="0.2">
      <c r="A120" s="113"/>
      <c r="B120" s="113"/>
      <c r="C120" s="113"/>
      <c r="D120" s="113"/>
      <c r="E120" s="113"/>
      <c r="F120" s="113"/>
      <c r="G120" s="113"/>
      <c r="H120" s="113"/>
      <c r="I120" s="113"/>
      <c r="J120" s="113"/>
    </row>
    <row r="121" spans="1:12" ht="16.149999999999999" customHeight="1" x14ac:dyDescent="0.2">
      <c r="A121" s="125" t="s">
        <v>88</v>
      </c>
      <c r="B121" s="125"/>
      <c r="C121" s="125"/>
      <c r="D121" s="125"/>
      <c r="E121" s="125"/>
      <c r="F121" s="125"/>
      <c r="G121" s="125"/>
      <c r="H121" s="125"/>
      <c r="I121" s="125"/>
      <c r="J121" s="125"/>
    </row>
    <row r="122" spans="1:12" ht="16.149999999999999" customHeight="1" x14ac:dyDescent="0.2">
      <c r="A122" s="15">
        <v>5</v>
      </c>
      <c r="B122" s="126" t="s">
        <v>89</v>
      </c>
      <c r="C122" s="126"/>
      <c r="D122" s="126"/>
      <c r="E122" s="126"/>
      <c r="F122" s="126"/>
      <c r="G122" s="126"/>
      <c r="H122" s="126"/>
      <c r="I122" s="126"/>
      <c r="J122" s="15" t="s">
        <v>30</v>
      </c>
    </row>
    <row r="123" spans="1:12" x14ac:dyDescent="0.2">
      <c r="A123" s="8" t="s">
        <v>3</v>
      </c>
      <c r="B123" s="121" t="s">
        <v>161</v>
      </c>
      <c r="C123" s="121"/>
      <c r="D123" s="121"/>
      <c r="E123" s="121"/>
      <c r="F123" s="121"/>
      <c r="G123" s="121"/>
      <c r="H123" s="121"/>
      <c r="I123" s="121"/>
      <c r="J123" s="24">
        <f>'INSUMOS COZINHA'!D25</f>
        <v>0</v>
      </c>
      <c r="L123" s="68"/>
    </row>
    <row r="124" spans="1:12" x14ac:dyDescent="0.2">
      <c r="A124" s="8" t="s">
        <v>5</v>
      </c>
      <c r="B124" s="121" t="s">
        <v>90</v>
      </c>
      <c r="C124" s="121"/>
      <c r="D124" s="121"/>
      <c r="E124" s="121"/>
      <c r="F124" s="121"/>
      <c r="G124" s="121"/>
      <c r="H124" s="121"/>
      <c r="I124" s="121"/>
      <c r="J124" s="31">
        <v>0</v>
      </c>
      <c r="L124" s="68"/>
    </row>
    <row r="125" spans="1:12" x14ac:dyDescent="0.2">
      <c r="A125" s="8" t="s">
        <v>7</v>
      </c>
      <c r="B125" s="121" t="s">
        <v>91</v>
      </c>
      <c r="C125" s="121"/>
      <c r="D125" s="121"/>
      <c r="E125" s="121"/>
      <c r="F125" s="121"/>
      <c r="G125" s="121"/>
      <c r="H125" s="121"/>
      <c r="I125" s="121"/>
      <c r="J125" s="31">
        <v>0</v>
      </c>
      <c r="L125" s="68"/>
    </row>
    <row r="126" spans="1:12" x14ac:dyDescent="0.2">
      <c r="A126" s="8" t="s">
        <v>9</v>
      </c>
      <c r="B126" s="121" t="s">
        <v>166</v>
      </c>
      <c r="C126" s="121"/>
      <c r="D126" s="121"/>
      <c r="E126" s="121"/>
      <c r="F126" s="121"/>
      <c r="G126" s="121"/>
      <c r="H126" s="121"/>
      <c r="I126" s="121"/>
      <c r="J126" s="31">
        <f>'INSUMOS COZINHA'!G7</f>
        <v>0</v>
      </c>
      <c r="L126" s="68"/>
    </row>
    <row r="127" spans="1:12" x14ac:dyDescent="0.2">
      <c r="A127" s="122" t="s">
        <v>27</v>
      </c>
      <c r="B127" s="122"/>
      <c r="C127" s="122"/>
      <c r="D127" s="122"/>
      <c r="E127" s="122"/>
      <c r="F127" s="122"/>
      <c r="G127" s="122"/>
      <c r="H127" s="122"/>
      <c r="I127" s="122"/>
      <c r="J127" s="43">
        <f>SUM(J123:J126)</f>
        <v>0</v>
      </c>
    </row>
    <row r="128" spans="1:12" x14ac:dyDescent="0.2">
      <c r="A128" s="113"/>
      <c r="B128" s="113"/>
      <c r="C128" s="113"/>
      <c r="D128" s="113"/>
      <c r="E128" s="113"/>
      <c r="F128" s="113"/>
      <c r="G128" s="113"/>
      <c r="H128" s="113"/>
      <c r="I128" s="113"/>
      <c r="J128" s="113"/>
    </row>
    <row r="129" spans="1:10" ht="14.65" customHeight="1" x14ac:dyDescent="0.2">
      <c r="A129" s="127" t="s">
        <v>92</v>
      </c>
      <c r="B129" s="127"/>
      <c r="C129" s="127"/>
      <c r="D129" s="127"/>
      <c r="E129" s="127"/>
      <c r="F129" s="127"/>
      <c r="G129" s="127"/>
      <c r="H129" s="127"/>
      <c r="I129" s="127"/>
      <c r="J129" s="127"/>
    </row>
    <row r="130" spans="1:10" x14ac:dyDescent="0.2">
      <c r="A130" s="113"/>
      <c r="B130" s="113"/>
      <c r="C130" s="113"/>
      <c r="D130" s="113"/>
      <c r="E130" s="113"/>
      <c r="F130" s="113"/>
      <c r="G130" s="113"/>
      <c r="H130" s="113"/>
      <c r="I130" s="113"/>
      <c r="J130" s="113"/>
    </row>
    <row r="131" spans="1:10" ht="16.149999999999999" customHeight="1" x14ac:dyDescent="0.2">
      <c r="A131" s="125" t="s">
        <v>93</v>
      </c>
      <c r="B131" s="125"/>
      <c r="C131" s="125"/>
      <c r="D131" s="125"/>
      <c r="E131" s="125"/>
      <c r="F131" s="125"/>
      <c r="G131" s="125"/>
      <c r="H131" s="125"/>
      <c r="I131" s="125"/>
      <c r="J131" s="125"/>
    </row>
    <row r="132" spans="1:10" ht="30" x14ac:dyDescent="0.2">
      <c r="A132" s="15">
        <v>6</v>
      </c>
      <c r="B132" s="126" t="s">
        <v>94</v>
      </c>
      <c r="C132" s="126"/>
      <c r="D132" s="126"/>
      <c r="E132" s="126"/>
      <c r="F132" s="126"/>
      <c r="G132" s="126"/>
      <c r="H132" s="126"/>
      <c r="I132" s="2" t="s">
        <v>37</v>
      </c>
      <c r="J132" s="44" t="s">
        <v>95</v>
      </c>
    </row>
    <row r="133" spans="1:10" ht="51" customHeight="1" x14ac:dyDescent="0.2">
      <c r="A133" s="124" t="s">
        <v>96</v>
      </c>
      <c r="B133" s="124"/>
      <c r="C133" s="124"/>
      <c r="D133" s="124"/>
      <c r="E133" s="124"/>
      <c r="F133" s="124"/>
      <c r="G133" s="124"/>
      <c r="H133" s="124"/>
      <c r="I133" s="45" t="s">
        <v>55</v>
      </c>
      <c r="J133" s="46">
        <f>SUM(J26+J78+J88+J119+J127)</f>
        <v>0</v>
      </c>
    </row>
    <row r="134" spans="1:10" ht="15.75" x14ac:dyDescent="0.2">
      <c r="A134" s="47" t="s">
        <v>3</v>
      </c>
      <c r="B134" s="123" t="s">
        <v>97</v>
      </c>
      <c r="C134" s="123"/>
      <c r="D134" s="123"/>
      <c r="E134" s="123"/>
      <c r="F134" s="123"/>
      <c r="G134" s="123"/>
      <c r="H134" s="123"/>
      <c r="I134" s="18">
        <v>0.05</v>
      </c>
      <c r="J134" s="17">
        <f>ROUND(I134*J133,2)</f>
        <v>0</v>
      </c>
    </row>
    <row r="135" spans="1:10" ht="51" customHeight="1" x14ac:dyDescent="0.2">
      <c r="A135" s="124" t="s">
        <v>98</v>
      </c>
      <c r="B135" s="124"/>
      <c r="C135" s="124"/>
      <c r="D135" s="124"/>
      <c r="E135" s="124"/>
      <c r="F135" s="124"/>
      <c r="G135" s="124"/>
      <c r="H135" s="124"/>
      <c r="I135" s="48" t="s">
        <v>55</v>
      </c>
      <c r="J135" s="46">
        <f>SUM(J26+J78+J88+J119+J127+J134)</f>
        <v>0</v>
      </c>
    </row>
    <row r="136" spans="1:10" ht="15.75" x14ac:dyDescent="0.2">
      <c r="A136" s="47" t="s">
        <v>5</v>
      </c>
      <c r="B136" s="123" t="s">
        <v>99</v>
      </c>
      <c r="C136" s="123"/>
      <c r="D136" s="123"/>
      <c r="E136" s="123"/>
      <c r="F136" s="123"/>
      <c r="G136" s="123"/>
      <c r="H136" s="123"/>
      <c r="I136" s="18">
        <v>6.7900000000000002E-2</v>
      </c>
      <c r="J136" s="17">
        <f>ROUND(I136*J135,2)</f>
        <v>0</v>
      </c>
    </row>
    <row r="137" spans="1:10" ht="51" customHeight="1" x14ac:dyDescent="0.2">
      <c r="A137" s="124" t="s">
        <v>100</v>
      </c>
      <c r="B137" s="124"/>
      <c r="C137" s="124"/>
      <c r="D137" s="124"/>
      <c r="E137" s="124"/>
      <c r="F137" s="124"/>
      <c r="G137" s="124"/>
      <c r="H137" s="124"/>
      <c r="I137" s="48" t="s">
        <v>55</v>
      </c>
      <c r="J137" s="46">
        <f>SUM(J26+J78+J88+J119+J127+J134+J136)</f>
        <v>0</v>
      </c>
    </row>
    <row r="138" spans="1:10" ht="15.75" x14ac:dyDescent="0.2">
      <c r="A138" s="47" t="s">
        <v>7</v>
      </c>
      <c r="B138" s="123" t="s">
        <v>101</v>
      </c>
      <c r="C138" s="123"/>
      <c r="D138" s="123"/>
      <c r="E138" s="123"/>
      <c r="F138" s="123"/>
      <c r="G138" s="123"/>
      <c r="H138" s="123"/>
      <c r="I138" s="49" t="s">
        <v>55</v>
      </c>
      <c r="J138" s="50" t="s">
        <v>55</v>
      </c>
    </row>
    <row r="139" spans="1:10" x14ac:dyDescent="0.2">
      <c r="A139" s="8"/>
      <c r="B139" s="121" t="s">
        <v>102</v>
      </c>
      <c r="C139" s="121"/>
      <c r="D139" s="121"/>
      <c r="E139" s="121"/>
      <c r="F139" s="121"/>
      <c r="G139" s="121"/>
      <c r="H139" s="121"/>
      <c r="I139" s="49" t="s">
        <v>55</v>
      </c>
      <c r="J139" s="50" t="s">
        <v>55</v>
      </c>
    </row>
    <row r="140" spans="1:10" x14ac:dyDescent="0.2">
      <c r="A140" s="8"/>
      <c r="B140" s="121" t="s">
        <v>103</v>
      </c>
      <c r="C140" s="121"/>
      <c r="D140" s="121"/>
      <c r="E140" s="121"/>
      <c r="F140" s="121"/>
      <c r="G140" s="121"/>
      <c r="H140" s="121"/>
      <c r="I140" s="51">
        <v>7.5999999999999998E-2</v>
      </c>
      <c r="J140" s="17">
        <f>ROUND(($J$137/(1-$I$149))*I140,2)</f>
        <v>0</v>
      </c>
    </row>
    <row r="141" spans="1:10" x14ac:dyDescent="0.2">
      <c r="A141" s="8"/>
      <c r="B141" s="121" t="s">
        <v>104</v>
      </c>
      <c r="C141" s="121"/>
      <c r="D141" s="121"/>
      <c r="E141" s="121"/>
      <c r="F141" s="121"/>
      <c r="G141" s="121"/>
      <c r="H141" s="121"/>
      <c r="I141" s="51">
        <v>1.6500000000000001E-2</v>
      </c>
      <c r="J141" s="17">
        <f>ROUND(($J$137/(1-$I$149))*I141,2)</f>
        <v>0</v>
      </c>
    </row>
    <row r="142" spans="1:10" ht="27.6" customHeight="1" x14ac:dyDescent="0.2">
      <c r="A142" s="8"/>
      <c r="B142" s="120" t="s">
        <v>105</v>
      </c>
      <c r="C142" s="120"/>
      <c r="D142" s="120"/>
      <c r="E142" s="120"/>
      <c r="F142" s="120"/>
      <c r="G142" s="120"/>
      <c r="H142" s="120"/>
      <c r="I142" s="52" t="s">
        <v>55</v>
      </c>
      <c r="J142" s="50" t="s">
        <v>55</v>
      </c>
    </row>
    <row r="143" spans="1:10" ht="27.6" customHeight="1" x14ac:dyDescent="0.2">
      <c r="A143" s="8"/>
      <c r="B143" s="120" t="s">
        <v>106</v>
      </c>
      <c r="C143" s="120"/>
      <c r="D143" s="120"/>
      <c r="E143" s="120"/>
      <c r="F143" s="120"/>
      <c r="G143" s="120"/>
      <c r="H143" s="120"/>
      <c r="I143" s="52" t="s">
        <v>55</v>
      </c>
      <c r="J143" s="50" t="s">
        <v>55</v>
      </c>
    </row>
    <row r="144" spans="1:10" x14ac:dyDescent="0.2">
      <c r="A144" s="8"/>
      <c r="B144" s="121" t="s">
        <v>107</v>
      </c>
      <c r="C144" s="121"/>
      <c r="D144" s="121"/>
      <c r="E144" s="121"/>
      <c r="F144" s="121"/>
      <c r="G144" s="121"/>
      <c r="H144" s="121"/>
      <c r="I144" s="52" t="s">
        <v>55</v>
      </c>
      <c r="J144" s="50" t="s">
        <v>55</v>
      </c>
    </row>
    <row r="145" spans="1:10" x14ac:dyDescent="0.2">
      <c r="A145" s="8"/>
      <c r="B145" s="121" t="s">
        <v>108</v>
      </c>
      <c r="C145" s="121"/>
      <c r="D145" s="121"/>
      <c r="E145" s="121"/>
      <c r="F145" s="121"/>
      <c r="G145" s="121"/>
      <c r="H145" s="121"/>
      <c r="I145" s="52" t="s">
        <v>55</v>
      </c>
      <c r="J145" s="50" t="s">
        <v>55</v>
      </c>
    </row>
    <row r="146" spans="1:10" x14ac:dyDescent="0.2">
      <c r="A146" s="8"/>
      <c r="B146" s="121" t="s">
        <v>135</v>
      </c>
      <c r="C146" s="121"/>
      <c r="D146" s="121"/>
      <c r="E146" s="121"/>
      <c r="F146" s="121"/>
      <c r="G146" s="121"/>
      <c r="H146" s="121"/>
      <c r="I146" s="51">
        <v>0.03</v>
      </c>
      <c r="J146" s="17">
        <f>ROUND(($J$137/(1-$I$149))*I146,2)</f>
        <v>0</v>
      </c>
    </row>
    <row r="147" spans="1:10" x14ac:dyDescent="0.2">
      <c r="A147" s="122" t="s">
        <v>32</v>
      </c>
      <c r="B147" s="122"/>
      <c r="C147" s="122"/>
      <c r="D147" s="122"/>
      <c r="E147" s="122"/>
      <c r="F147" s="122"/>
      <c r="G147" s="122"/>
      <c r="H147" s="122"/>
      <c r="I147" s="122"/>
      <c r="J147" s="14">
        <f>SUM(J134+J136+J140+J141+J146)</f>
        <v>0</v>
      </c>
    </row>
    <row r="148" spans="1:10" x14ac:dyDescent="0.2">
      <c r="A148" s="113"/>
      <c r="B148" s="113"/>
      <c r="C148" s="113"/>
      <c r="D148" s="113"/>
      <c r="E148" s="113"/>
      <c r="F148" s="113"/>
      <c r="G148" s="113"/>
      <c r="H148" s="113"/>
      <c r="I148" s="113"/>
      <c r="J148" s="113"/>
    </row>
    <row r="149" spans="1:10" ht="14.65" customHeight="1" x14ac:dyDescent="0.2">
      <c r="A149" s="117" t="s">
        <v>109</v>
      </c>
      <c r="B149" s="117"/>
      <c r="C149" s="117"/>
      <c r="D149" s="117"/>
      <c r="E149" s="117"/>
      <c r="F149" s="117"/>
      <c r="G149" s="117"/>
      <c r="H149" s="117"/>
      <c r="I149" s="53">
        <f>SUM(I140:I146)</f>
        <v>0.1225</v>
      </c>
      <c r="J149" s="54">
        <f>SUM(J140:J146)</f>
        <v>0</v>
      </c>
    </row>
    <row r="150" spans="1:10" x14ac:dyDescent="0.2">
      <c r="A150" s="118" t="s">
        <v>110</v>
      </c>
      <c r="B150" s="118"/>
      <c r="C150" s="118"/>
      <c r="D150" s="119" t="s">
        <v>111</v>
      </c>
      <c r="E150" s="119"/>
      <c r="F150" s="119"/>
      <c r="G150" s="119"/>
      <c r="H150" s="119"/>
      <c r="I150" s="119"/>
      <c r="J150" s="119"/>
    </row>
    <row r="151" spans="1:10" x14ac:dyDescent="0.2">
      <c r="A151" s="118"/>
      <c r="B151" s="118"/>
      <c r="C151" s="118"/>
      <c r="D151" s="119" t="s">
        <v>136</v>
      </c>
      <c r="E151" s="119"/>
      <c r="F151" s="119"/>
      <c r="G151" s="119"/>
      <c r="H151" s="119"/>
      <c r="I151" s="119"/>
      <c r="J151" s="119"/>
    </row>
    <row r="152" spans="1:10" x14ac:dyDescent="0.2">
      <c r="A152" s="118"/>
      <c r="B152" s="118"/>
      <c r="C152" s="118"/>
      <c r="D152" s="119" t="s">
        <v>112</v>
      </c>
      <c r="E152" s="119"/>
      <c r="F152" s="119"/>
      <c r="G152" s="119"/>
      <c r="H152" s="119"/>
      <c r="I152" s="119"/>
      <c r="J152" s="119"/>
    </row>
    <row r="153" spans="1:10" x14ac:dyDescent="0.2">
      <c r="A153" s="113"/>
      <c r="B153" s="113"/>
      <c r="C153" s="113"/>
      <c r="D153" s="113"/>
      <c r="E153" s="113"/>
      <c r="F153" s="113"/>
      <c r="G153" s="113"/>
      <c r="H153" s="113"/>
      <c r="I153" s="113"/>
      <c r="J153" s="113"/>
    </row>
    <row r="154" spans="1:10" ht="27.6" customHeight="1" x14ac:dyDescent="0.2">
      <c r="A154" s="114" t="s">
        <v>113</v>
      </c>
      <c r="B154" s="114"/>
      <c r="C154" s="114"/>
      <c r="D154" s="114"/>
      <c r="E154" s="114"/>
      <c r="F154" s="114"/>
      <c r="G154" s="114"/>
      <c r="H154" s="114"/>
      <c r="I154" s="114"/>
      <c r="J154" s="114"/>
    </row>
    <row r="155" spans="1:10" x14ac:dyDescent="0.2">
      <c r="A155" s="113"/>
      <c r="B155" s="113"/>
      <c r="C155" s="113"/>
      <c r="D155" s="113"/>
      <c r="E155" s="113"/>
      <c r="F155" s="113"/>
      <c r="G155" s="113"/>
      <c r="H155" s="113"/>
      <c r="I155" s="113"/>
      <c r="J155" s="113"/>
    </row>
    <row r="156" spans="1:10" ht="45.95" customHeight="1" x14ac:dyDescent="0.2">
      <c r="A156" s="115" t="s">
        <v>114</v>
      </c>
      <c r="B156" s="115"/>
      <c r="C156" s="115"/>
      <c r="D156" s="115"/>
      <c r="E156" s="115"/>
      <c r="F156" s="115"/>
      <c r="G156" s="115"/>
      <c r="H156" s="115"/>
      <c r="I156" s="115"/>
      <c r="J156" s="115"/>
    </row>
    <row r="157" spans="1:10" ht="14.65" customHeight="1" x14ac:dyDescent="0.2">
      <c r="A157" s="116" t="s">
        <v>115</v>
      </c>
      <c r="B157" s="116"/>
      <c r="C157" s="116"/>
      <c r="D157" s="116"/>
      <c r="E157" s="116"/>
      <c r="F157" s="116"/>
      <c r="G157" s="116"/>
      <c r="H157" s="116"/>
      <c r="I157" s="116"/>
      <c r="J157" s="55" t="s">
        <v>30</v>
      </c>
    </row>
    <row r="158" spans="1:10" ht="14.65" customHeight="1" x14ac:dyDescent="0.2">
      <c r="A158" s="56" t="s">
        <v>3</v>
      </c>
      <c r="B158" s="111" t="s">
        <v>116</v>
      </c>
      <c r="C158" s="111"/>
      <c r="D158" s="111"/>
      <c r="E158" s="111"/>
      <c r="F158" s="111"/>
      <c r="G158" s="111"/>
      <c r="H158" s="111"/>
      <c r="I158" s="111"/>
      <c r="J158" s="31">
        <f>J26</f>
        <v>0</v>
      </c>
    </row>
    <row r="159" spans="1:10" ht="14.65" customHeight="1" x14ac:dyDescent="0.2">
      <c r="A159" s="56" t="s">
        <v>5</v>
      </c>
      <c r="B159" s="111" t="s">
        <v>28</v>
      </c>
      <c r="C159" s="111"/>
      <c r="D159" s="111"/>
      <c r="E159" s="111"/>
      <c r="F159" s="111"/>
      <c r="G159" s="111"/>
      <c r="H159" s="111"/>
      <c r="I159" s="111"/>
      <c r="J159" s="31">
        <f>J78</f>
        <v>0</v>
      </c>
    </row>
    <row r="160" spans="1:10" ht="14.65" customHeight="1" x14ac:dyDescent="0.2">
      <c r="A160" s="56" t="s">
        <v>7</v>
      </c>
      <c r="B160" s="111" t="s">
        <v>117</v>
      </c>
      <c r="C160" s="111"/>
      <c r="D160" s="111"/>
      <c r="E160" s="111"/>
      <c r="F160" s="111"/>
      <c r="G160" s="111"/>
      <c r="H160" s="111"/>
      <c r="I160" s="111"/>
      <c r="J160" s="31">
        <f>J88</f>
        <v>0</v>
      </c>
    </row>
    <row r="161" spans="1:10" ht="14.65" customHeight="1" x14ac:dyDescent="0.2">
      <c r="A161" s="56" t="s">
        <v>9</v>
      </c>
      <c r="B161" s="111" t="s">
        <v>118</v>
      </c>
      <c r="C161" s="111"/>
      <c r="D161" s="111"/>
      <c r="E161" s="111"/>
      <c r="F161" s="111"/>
      <c r="G161" s="111"/>
      <c r="H161" s="111"/>
      <c r="I161" s="111"/>
      <c r="J161" s="31">
        <f>J119</f>
        <v>0</v>
      </c>
    </row>
    <row r="162" spans="1:10" ht="14.65" customHeight="1" x14ac:dyDescent="0.2">
      <c r="A162" s="56" t="s">
        <v>23</v>
      </c>
      <c r="B162" s="111" t="s">
        <v>119</v>
      </c>
      <c r="C162" s="111"/>
      <c r="D162" s="111"/>
      <c r="E162" s="111"/>
      <c r="F162" s="111"/>
      <c r="G162" s="111"/>
      <c r="H162" s="111"/>
      <c r="I162" s="111"/>
      <c r="J162" s="31">
        <f>J127</f>
        <v>0</v>
      </c>
    </row>
    <row r="163" spans="1:10" ht="14.65" customHeight="1" x14ac:dyDescent="0.2">
      <c r="A163" s="110" t="s">
        <v>120</v>
      </c>
      <c r="B163" s="110"/>
      <c r="C163" s="110"/>
      <c r="D163" s="110"/>
      <c r="E163" s="110"/>
      <c r="F163" s="110"/>
      <c r="G163" s="110"/>
      <c r="H163" s="110"/>
      <c r="I163" s="110"/>
      <c r="J163" s="43">
        <f>SUM(J158:J162)</f>
        <v>0</v>
      </c>
    </row>
    <row r="164" spans="1:10" ht="14.65" customHeight="1" x14ac:dyDescent="0.2">
      <c r="A164" s="58" t="s">
        <v>24</v>
      </c>
      <c r="B164" s="112" t="s">
        <v>121</v>
      </c>
      <c r="C164" s="112"/>
      <c r="D164" s="112"/>
      <c r="E164" s="112"/>
      <c r="F164" s="112"/>
      <c r="G164" s="112"/>
      <c r="H164" s="112"/>
      <c r="I164" s="112"/>
      <c r="J164" s="57">
        <f>J147</f>
        <v>0</v>
      </c>
    </row>
    <row r="165" spans="1:10" ht="14.65" customHeight="1" x14ac:dyDescent="0.2">
      <c r="A165" s="110" t="s">
        <v>122</v>
      </c>
      <c r="B165" s="110"/>
      <c r="C165" s="110"/>
      <c r="D165" s="110"/>
      <c r="E165" s="110"/>
      <c r="F165" s="110"/>
      <c r="G165" s="110"/>
      <c r="H165" s="110"/>
      <c r="I165" s="110"/>
      <c r="J165" s="59">
        <f>SUM(J163:J164)</f>
        <v>0</v>
      </c>
    </row>
    <row r="166" spans="1:10" ht="14.65" customHeight="1" x14ac:dyDescent="0.2">
      <c r="A166" s="107" t="s">
        <v>139</v>
      </c>
      <c r="B166" s="108"/>
      <c r="C166" s="108"/>
      <c r="D166" s="108"/>
      <c r="E166" s="108"/>
      <c r="F166" s="108"/>
      <c r="G166" s="108"/>
      <c r="H166" s="108"/>
      <c r="I166" s="109"/>
      <c r="J166" s="59">
        <v>1</v>
      </c>
    </row>
    <row r="167" spans="1:10" ht="14.65" customHeight="1" x14ac:dyDescent="0.2">
      <c r="A167" s="110" t="s">
        <v>123</v>
      </c>
      <c r="B167" s="110"/>
      <c r="C167" s="110"/>
      <c r="D167" s="110"/>
      <c r="E167" s="110"/>
      <c r="F167" s="110"/>
      <c r="G167" s="110"/>
      <c r="H167" s="110"/>
      <c r="I167" s="110"/>
      <c r="J167" s="59">
        <f>ROUND(J165*J166,2)</f>
        <v>0</v>
      </c>
    </row>
    <row r="168" spans="1:10" ht="14.65" customHeight="1" x14ac:dyDescent="0.2">
      <c r="A168" s="110" t="s">
        <v>124</v>
      </c>
      <c r="B168" s="110"/>
      <c r="C168" s="110"/>
      <c r="D168" s="110"/>
      <c r="E168" s="110"/>
      <c r="F168" s="110"/>
      <c r="G168" s="110"/>
      <c r="H168" s="110"/>
      <c r="I168" s="110"/>
      <c r="J168" s="59">
        <f>ROUND(J167*12,2)</f>
        <v>0</v>
      </c>
    </row>
    <row r="176" spans="1:10" s="68" customFormat="1" x14ac:dyDescent="0.2"/>
  </sheetData>
  <sheetProtection selectLockedCells="1" selectUnlockedCells="1"/>
  <mergeCells count="181">
    <mergeCell ref="A167:I167"/>
    <mergeCell ref="A168:I168"/>
    <mergeCell ref="A5:J5"/>
    <mergeCell ref="A6:J6"/>
    <mergeCell ref="B7:G7"/>
    <mergeCell ref="H7:J7"/>
    <mergeCell ref="B8:G8"/>
    <mergeCell ref="H8:J8"/>
    <mergeCell ref="A1:J1"/>
    <mergeCell ref="A2:J2"/>
    <mergeCell ref="A3:G3"/>
    <mergeCell ref="H3:J3"/>
    <mergeCell ref="A4:G4"/>
    <mergeCell ref="H4:J4"/>
    <mergeCell ref="A13:J13"/>
    <mergeCell ref="A14:J14"/>
    <mergeCell ref="B15:G15"/>
    <mergeCell ref="H15:J15"/>
    <mergeCell ref="B16:G16"/>
    <mergeCell ref="H16:J16"/>
    <mergeCell ref="B9:G9"/>
    <mergeCell ref="H9:J9"/>
    <mergeCell ref="B10:G10"/>
    <mergeCell ref="H10:J10"/>
    <mergeCell ref="A11:J11"/>
    <mergeCell ref="A12:J12"/>
    <mergeCell ref="A20:J20"/>
    <mergeCell ref="A21:J21"/>
    <mergeCell ref="B22:G22"/>
    <mergeCell ref="H22:I22"/>
    <mergeCell ref="B23:I23"/>
    <mergeCell ref="B17:G17"/>
    <mergeCell ref="H17:J17"/>
    <mergeCell ref="B18:G18"/>
    <mergeCell ref="H18:J18"/>
    <mergeCell ref="B19:G19"/>
    <mergeCell ref="H19:J19"/>
    <mergeCell ref="A27:J27"/>
    <mergeCell ref="A28:J28"/>
    <mergeCell ref="A29:J29"/>
    <mergeCell ref="A30:J30"/>
    <mergeCell ref="A31:J31"/>
    <mergeCell ref="B32:I32"/>
    <mergeCell ref="B24:H24"/>
    <mergeCell ref="B25:I25"/>
    <mergeCell ref="A26:I26"/>
    <mergeCell ref="A39:J39"/>
    <mergeCell ref="A40:J40"/>
    <mergeCell ref="A41:J41"/>
    <mergeCell ref="B42:H42"/>
    <mergeCell ref="B43:H43"/>
    <mergeCell ref="B44:H44"/>
    <mergeCell ref="B33:H33"/>
    <mergeCell ref="B34:H34"/>
    <mergeCell ref="A35:I35"/>
    <mergeCell ref="B36:I36"/>
    <mergeCell ref="A37:I37"/>
    <mergeCell ref="A38:J38"/>
    <mergeCell ref="A51:H51"/>
    <mergeCell ref="A52:J52"/>
    <mergeCell ref="A53:J53"/>
    <mergeCell ref="A54:J54"/>
    <mergeCell ref="A55:J55"/>
    <mergeCell ref="B56:I56"/>
    <mergeCell ref="B45:D45"/>
    <mergeCell ref="B46:H46"/>
    <mergeCell ref="B47:H47"/>
    <mergeCell ref="B48:H48"/>
    <mergeCell ref="B49:H49"/>
    <mergeCell ref="B50:H50"/>
    <mergeCell ref="B64:H64"/>
    <mergeCell ref="B67:I67"/>
    <mergeCell ref="B68:I68"/>
    <mergeCell ref="A69:I69"/>
    <mergeCell ref="B57:I57"/>
    <mergeCell ref="B58:H58"/>
    <mergeCell ref="B59:H59"/>
    <mergeCell ref="B60:H60"/>
    <mergeCell ref="B62:I62"/>
    <mergeCell ref="B63:H63"/>
    <mergeCell ref="B61:H61"/>
    <mergeCell ref="B65:H65"/>
    <mergeCell ref="B66:H66"/>
    <mergeCell ref="A78:I78"/>
    <mergeCell ref="A79:J79"/>
    <mergeCell ref="A80:J80"/>
    <mergeCell ref="B81:I81"/>
    <mergeCell ref="A70:J70"/>
    <mergeCell ref="A71:J71"/>
    <mergeCell ref="A72:J72"/>
    <mergeCell ref="A73:J73"/>
    <mergeCell ref="B74:I74"/>
    <mergeCell ref="B75:I75"/>
    <mergeCell ref="B76:I76"/>
    <mergeCell ref="B77:I77"/>
    <mergeCell ref="A88:I88"/>
    <mergeCell ref="A89:J89"/>
    <mergeCell ref="A90:J90"/>
    <mergeCell ref="A91:J91"/>
    <mergeCell ref="A93:J93"/>
    <mergeCell ref="B82:I82"/>
    <mergeCell ref="B83:I83"/>
    <mergeCell ref="B84:H84"/>
    <mergeCell ref="B85:I85"/>
    <mergeCell ref="B86:I86"/>
    <mergeCell ref="B87:H87"/>
    <mergeCell ref="A92:I92"/>
    <mergeCell ref="B100:I100"/>
    <mergeCell ref="A101:I101"/>
    <mergeCell ref="B102:I102"/>
    <mergeCell ref="A103:I103"/>
    <mergeCell ref="A104:J104"/>
    <mergeCell ref="A105:J105"/>
    <mergeCell ref="B94:I94"/>
    <mergeCell ref="B95:H95"/>
    <mergeCell ref="B96:I96"/>
    <mergeCell ref="B97:I97"/>
    <mergeCell ref="B98:I98"/>
    <mergeCell ref="B99:I99"/>
    <mergeCell ref="A112:J112"/>
    <mergeCell ref="A113:J113"/>
    <mergeCell ref="A114:J114"/>
    <mergeCell ref="A115:J115"/>
    <mergeCell ref="B116:I116"/>
    <mergeCell ref="B117:I117"/>
    <mergeCell ref="A106:J106"/>
    <mergeCell ref="B107:I107"/>
    <mergeCell ref="B108:I108"/>
    <mergeCell ref="A109:I109"/>
    <mergeCell ref="B110:I110"/>
    <mergeCell ref="A111:I111"/>
    <mergeCell ref="B124:I124"/>
    <mergeCell ref="B125:I125"/>
    <mergeCell ref="B126:I126"/>
    <mergeCell ref="A127:I127"/>
    <mergeCell ref="A128:J128"/>
    <mergeCell ref="A129:J129"/>
    <mergeCell ref="B118:I118"/>
    <mergeCell ref="A119:I119"/>
    <mergeCell ref="A120:J120"/>
    <mergeCell ref="A121:J121"/>
    <mergeCell ref="B122:I122"/>
    <mergeCell ref="B123:I123"/>
    <mergeCell ref="B136:H136"/>
    <mergeCell ref="A137:H137"/>
    <mergeCell ref="B138:H138"/>
    <mergeCell ref="B139:H139"/>
    <mergeCell ref="B140:H140"/>
    <mergeCell ref="B141:H141"/>
    <mergeCell ref="A130:J130"/>
    <mergeCell ref="A131:J131"/>
    <mergeCell ref="B132:H132"/>
    <mergeCell ref="A133:H133"/>
    <mergeCell ref="B134:H134"/>
    <mergeCell ref="A135:H135"/>
    <mergeCell ref="A148:J148"/>
    <mergeCell ref="A149:H149"/>
    <mergeCell ref="A150:C152"/>
    <mergeCell ref="D150:J150"/>
    <mergeCell ref="D151:J151"/>
    <mergeCell ref="D152:J152"/>
    <mergeCell ref="B142:H142"/>
    <mergeCell ref="B143:H143"/>
    <mergeCell ref="B144:H144"/>
    <mergeCell ref="B145:H145"/>
    <mergeCell ref="B146:H146"/>
    <mergeCell ref="A147:I147"/>
    <mergeCell ref="A166:I166"/>
    <mergeCell ref="A165:I165"/>
    <mergeCell ref="B159:I159"/>
    <mergeCell ref="B160:I160"/>
    <mergeCell ref="B161:I161"/>
    <mergeCell ref="B162:I162"/>
    <mergeCell ref="A163:I163"/>
    <mergeCell ref="B164:I164"/>
    <mergeCell ref="A153:J153"/>
    <mergeCell ref="A154:J154"/>
    <mergeCell ref="A155:J155"/>
    <mergeCell ref="A156:J156"/>
    <mergeCell ref="A157:I157"/>
    <mergeCell ref="B158:I158"/>
  </mergeCells>
  <pageMargins left="0.78749999999999998" right="0.78749999999999998" top="1.0527777777777778" bottom="1.0527777777777778" header="0.78749999999999998" footer="0.78749999999999998"/>
  <pageSetup paperSize="9" scale="74" firstPageNumber="0" fitToHeight="0" orientation="portrait"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Normal="100" zoomScaleSheetLayoutView="100" workbookViewId="0">
      <selection activeCell="I15" sqref="I15"/>
    </sheetView>
  </sheetViews>
  <sheetFormatPr defaultColWidth="9" defaultRowHeight="12.75" x14ac:dyDescent="0.2"/>
  <cols>
    <col min="1" max="1" width="52.5703125" style="80" bestFit="1" customWidth="1"/>
    <col min="2" max="2" width="10.140625" style="95" customWidth="1"/>
    <col min="3" max="3" width="13.5703125" style="95" customWidth="1"/>
    <col min="4" max="4" width="12.42578125" style="95" customWidth="1"/>
    <col min="5" max="5" width="11.42578125" style="96" customWidth="1"/>
    <col min="6" max="6" width="10.85546875" style="96" customWidth="1"/>
    <col min="7" max="7" width="10.7109375" style="80" customWidth="1"/>
    <col min="8" max="8" width="9" style="80"/>
    <col min="9" max="9" width="76.28515625" style="81" customWidth="1"/>
    <col min="10" max="247" width="9" style="80"/>
    <col min="248" max="248" width="49.42578125" style="80" customWidth="1"/>
    <col min="249" max="249" width="10.140625" style="80" customWidth="1"/>
    <col min="250" max="250" width="13.5703125" style="80" customWidth="1"/>
    <col min="251" max="251" width="12.42578125" style="80" customWidth="1"/>
    <col min="252" max="252" width="11.42578125" style="80" customWidth="1"/>
    <col min="253" max="253" width="10.85546875" style="80" customWidth="1"/>
    <col min="254" max="254" width="10.7109375" style="80" customWidth="1"/>
    <col min="255" max="503" width="9" style="80"/>
    <col min="504" max="504" width="49.42578125" style="80" customWidth="1"/>
    <col min="505" max="505" width="10.140625" style="80" customWidth="1"/>
    <col min="506" max="506" width="13.5703125" style="80" customWidth="1"/>
    <col min="507" max="507" width="12.42578125" style="80" customWidth="1"/>
    <col min="508" max="508" width="11.42578125" style="80" customWidth="1"/>
    <col min="509" max="509" width="10.85546875" style="80" customWidth="1"/>
    <col min="510" max="510" width="10.7109375" style="80" customWidth="1"/>
    <col min="511" max="759" width="9" style="80"/>
    <col min="760" max="760" width="49.42578125" style="80" customWidth="1"/>
    <col min="761" max="761" width="10.140625" style="80" customWidth="1"/>
    <col min="762" max="762" width="13.5703125" style="80" customWidth="1"/>
    <col min="763" max="763" width="12.42578125" style="80" customWidth="1"/>
    <col min="764" max="764" width="11.42578125" style="80" customWidth="1"/>
    <col min="765" max="765" width="10.85546875" style="80" customWidth="1"/>
    <col min="766" max="766" width="10.7109375" style="80" customWidth="1"/>
    <col min="767" max="1015" width="9" style="80"/>
    <col min="1016" max="1016" width="49.42578125" style="80" customWidth="1"/>
    <col min="1017" max="1017" width="10.140625" style="80" customWidth="1"/>
    <col min="1018" max="1018" width="13.5703125" style="80" customWidth="1"/>
    <col min="1019" max="1019" width="12.42578125" style="80" customWidth="1"/>
    <col min="1020" max="1020" width="11.42578125" style="80" customWidth="1"/>
    <col min="1021" max="1021" width="10.85546875" style="80" customWidth="1"/>
    <col min="1022" max="1022" width="10.7109375" style="80" customWidth="1"/>
    <col min="1023" max="1271" width="9" style="80"/>
    <col min="1272" max="1272" width="49.42578125" style="80" customWidth="1"/>
    <col min="1273" max="1273" width="10.140625" style="80" customWidth="1"/>
    <col min="1274" max="1274" width="13.5703125" style="80" customWidth="1"/>
    <col min="1275" max="1275" width="12.42578125" style="80" customWidth="1"/>
    <col min="1276" max="1276" width="11.42578125" style="80" customWidth="1"/>
    <col min="1277" max="1277" width="10.85546875" style="80" customWidth="1"/>
    <col min="1278" max="1278" width="10.7109375" style="80" customWidth="1"/>
    <col min="1279" max="1527" width="9" style="80"/>
    <col min="1528" max="1528" width="49.42578125" style="80" customWidth="1"/>
    <col min="1529" max="1529" width="10.140625" style="80" customWidth="1"/>
    <col min="1530" max="1530" width="13.5703125" style="80" customWidth="1"/>
    <col min="1531" max="1531" width="12.42578125" style="80" customWidth="1"/>
    <col min="1532" max="1532" width="11.42578125" style="80" customWidth="1"/>
    <col min="1533" max="1533" width="10.85546875" style="80" customWidth="1"/>
    <col min="1534" max="1534" width="10.7109375" style="80" customWidth="1"/>
    <col min="1535" max="1783" width="9" style="80"/>
    <col min="1784" max="1784" width="49.42578125" style="80" customWidth="1"/>
    <col min="1785" max="1785" width="10.140625" style="80" customWidth="1"/>
    <col min="1786" max="1786" width="13.5703125" style="80" customWidth="1"/>
    <col min="1787" max="1787" width="12.42578125" style="80" customWidth="1"/>
    <col min="1788" max="1788" width="11.42578125" style="80" customWidth="1"/>
    <col min="1789" max="1789" width="10.85546875" style="80" customWidth="1"/>
    <col min="1790" max="1790" width="10.7109375" style="80" customWidth="1"/>
    <col min="1791" max="2039" width="9" style="80"/>
    <col min="2040" max="2040" width="49.42578125" style="80" customWidth="1"/>
    <col min="2041" max="2041" width="10.140625" style="80" customWidth="1"/>
    <col min="2042" max="2042" width="13.5703125" style="80" customWidth="1"/>
    <col min="2043" max="2043" width="12.42578125" style="80" customWidth="1"/>
    <col min="2044" max="2044" width="11.42578125" style="80" customWidth="1"/>
    <col min="2045" max="2045" width="10.85546875" style="80" customWidth="1"/>
    <col min="2046" max="2046" width="10.7109375" style="80" customWidth="1"/>
    <col min="2047" max="2295" width="9" style="80"/>
    <col min="2296" max="2296" width="49.42578125" style="80" customWidth="1"/>
    <col min="2297" max="2297" width="10.140625" style="80" customWidth="1"/>
    <col min="2298" max="2298" width="13.5703125" style="80" customWidth="1"/>
    <col min="2299" max="2299" width="12.42578125" style="80" customWidth="1"/>
    <col min="2300" max="2300" width="11.42578125" style="80" customWidth="1"/>
    <col min="2301" max="2301" width="10.85546875" style="80" customWidth="1"/>
    <col min="2302" max="2302" width="10.7109375" style="80" customWidth="1"/>
    <col min="2303" max="2551" width="9" style="80"/>
    <col min="2552" max="2552" width="49.42578125" style="80" customWidth="1"/>
    <col min="2553" max="2553" width="10.140625" style="80" customWidth="1"/>
    <col min="2554" max="2554" width="13.5703125" style="80" customWidth="1"/>
    <col min="2555" max="2555" width="12.42578125" style="80" customWidth="1"/>
    <col min="2556" max="2556" width="11.42578125" style="80" customWidth="1"/>
    <col min="2557" max="2557" width="10.85546875" style="80" customWidth="1"/>
    <col min="2558" max="2558" width="10.7109375" style="80" customWidth="1"/>
    <col min="2559" max="2807" width="9" style="80"/>
    <col min="2808" max="2808" width="49.42578125" style="80" customWidth="1"/>
    <col min="2809" max="2809" width="10.140625" style="80" customWidth="1"/>
    <col min="2810" max="2810" width="13.5703125" style="80" customWidth="1"/>
    <col min="2811" max="2811" width="12.42578125" style="80" customWidth="1"/>
    <col min="2812" max="2812" width="11.42578125" style="80" customWidth="1"/>
    <col min="2813" max="2813" width="10.85546875" style="80" customWidth="1"/>
    <col min="2814" max="2814" width="10.7109375" style="80" customWidth="1"/>
    <col min="2815" max="3063" width="9" style="80"/>
    <col min="3064" max="3064" width="49.42578125" style="80" customWidth="1"/>
    <col min="3065" max="3065" width="10.140625" style="80" customWidth="1"/>
    <col min="3066" max="3066" width="13.5703125" style="80" customWidth="1"/>
    <col min="3067" max="3067" width="12.42578125" style="80" customWidth="1"/>
    <col min="3068" max="3068" width="11.42578125" style="80" customWidth="1"/>
    <col min="3069" max="3069" width="10.85546875" style="80" customWidth="1"/>
    <col min="3070" max="3070" width="10.7109375" style="80" customWidth="1"/>
    <col min="3071" max="3319" width="9" style="80"/>
    <col min="3320" max="3320" width="49.42578125" style="80" customWidth="1"/>
    <col min="3321" max="3321" width="10.140625" style="80" customWidth="1"/>
    <col min="3322" max="3322" width="13.5703125" style="80" customWidth="1"/>
    <col min="3323" max="3323" width="12.42578125" style="80" customWidth="1"/>
    <col min="3324" max="3324" width="11.42578125" style="80" customWidth="1"/>
    <col min="3325" max="3325" width="10.85546875" style="80" customWidth="1"/>
    <col min="3326" max="3326" width="10.7109375" style="80" customWidth="1"/>
    <col min="3327" max="3575" width="9" style="80"/>
    <col min="3576" max="3576" width="49.42578125" style="80" customWidth="1"/>
    <col min="3577" max="3577" width="10.140625" style="80" customWidth="1"/>
    <col min="3578" max="3578" width="13.5703125" style="80" customWidth="1"/>
    <col min="3579" max="3579" width="12.42578125" style="80" customWidth="1"/>
    <col min="3580" max="3580" width="11.42578125" style="80" customWidth="1"/>
    <col min="3581" max="3581" width="10.85546875" style="80" customWidth="1"/>
    <col min="3582" max="3582" width="10.7109375" style="80" customWidth="1"/>
    <col min="3583" max="3831" width="9" style="80"/>
    <col min="3832" max="3832" width="49.42578125" style="80" customWidth="1"/>
    <col min="3833" max="3833" width="10.140625" style="80" customWidth="1"/>
    <col min="3834" max="3834" width="13.5703125" style="80" customWidth="1"/>
    <col min="3835" max="3835" width="12.42578125" style="80" customWidth="1"/>
    <col min="3836" max="3836" width="11.42578125" style="80" customWidth="1"/>
    <col min="3837" max="3837" width="10.85546875" style="80" customWidth="1"/>
    <col min="3838" max="3838" width="10.7109375" style="80" customWidth="1"/>
    <col min="3839" max="4087" width="9" style="80"/>
    <col min="4088" max="4088" width="49.42578125" style="80" customWidth="1"/>
    <col min="4089" max="4089" width="10.140625" style="80" customWidth="1"/>
    <col min="4090" max="4090" width="13.5703125" style="80" customWidth="1"/>
    <col min="4091" max="4091" width="12.42578125" style="80" customWidth="1"/>
    <col min="4092" max="4092" width="11.42578125" style="80" customWidth="1"/>
    <col min="4093" max="4093" width="10.85546875" style="80" customWidth="1"/>
    <col min="4094" max="4094" width="10.7109375" style="80" customWidth="1"/>
    <col min="4095" max="4343" width="9" style="80"/>
    <col min="4344" max="4344" width="49.42578125" style="80" customWidth="1"/>
    <col min="4345" max="4345" width="10.140625" style="80" customWidth="1"/>
    <col min="4346" max="4346" width="13.5703125" style="80" customWidth="1"/>
    <col min="4347" max="4347" width="12.42578125" style="80" customWidth="1"/>
    <col min="4348" max="4348" width="11.42578125" style="80" customWidth="1"/>
    <col min="4349" max="4349" width="10.85546875" style="80" customWidth="1"/>
    <col min="4350" max="4350" width="10.7109375" style="80" customWidth="1"/>
    <col min="4351" max="4599" width="9" style="80"/>
    <col min="4600" max="4600" width="49.42578125" style="80" customWidth="1"/>
    <col min="4601" max="4601" width="10.140625" style="80" customWidth="1"/>
    <col min="4602" max="4602" width="13.5703125" style="80" customWidth="1"/>
    <col min="4603" max="4603" width="12.42578125" style="80" customWidth="1"/>
    <col min="4604" max="4604" width="11.42578125" style="80" customWidth="1"/>
    <col min="4605" max="4605" width="10.85546875" style="80" customWidth="1"/>
    <col min="4606" max="4606" width="10.7109375" style="80" customWidth="1"/>
    <col min="4607" max="4855" width="9" style="80"/>
    <col min="4856" max="4856" width="49.42578125" style="80" customWidth="1"/>
    <col min="4857" max="4857" width="10.140625" style="80" customWidth="1"/>
    <col min="4858" max="4858" width="13.5703125" style="80" customWidth="1"/>
    <col min="4859" max="4859" width="12.42578125" style="80" customWidth="1"/>
    <col min="4860" max="4860" width="11.42578125" style="80" customWidth="1"/>
    <col min="4861" max="4861" width="10.85546875" style="80" customWidth="1"/>
    <col min="4862" max="4862" width="10.7109375" style="80" customWidth="1"/>
    <col min="4863" max="5111" width="9" style="80"/>
    <col min="5112" max="5112" width="49.42578125" style="80" customWidth="1"/>
    <col min="5113" max="5113" width="10.140625" style="80" customWidth="1"/>
    <col min="5114" max="5114" width="13.5703125" style="80" customWidth="1"/>
    <col min="5115" max="5115" width="12.42578125" style="80" customWidth="1"/>
    <col min="5116" max="5116" width="11.42578125" style="80" customWidth="1"/>
    <col min="5117" max="5117" width="10.85546875" style="80" customWidth="1"/>
    <col min="5118" max="5118" width="10.7109375" style="80" customWidth="1"/>
    <col min="5119" max="5367" width="9" style="80"/>
    <col min="5368" max="5368" width="49.42578125" style="80" customWidth="1"/>
    <col min="5369" max="5369" width="10.140625" style="80" customWidth="1"/>
    <col min="5370" max="5370" width="13.5703125" style="80" customWidth="1"/>
    <col min="5371" max="5371" width="12.42578125" style="80" customWidth="1"/>
    <col min="5372" max="5372" width="11.42578125" style="80" customWidth="1"/>
    <col min="5373" max="5373" width="10.85546875" style="80" customWidth="1"/>
    <col min="5374" max="5374" width="10.7109375" style="80" customWidth="1"/>
    <col min="5375" max="5623" width="9" style="80"/>
    <col min="5624" max="5624" width="49.42578125" style="80" customWidth="1"/>
    <col min="5625" max="5625" width="10.140625" style="80" customWidth="1"/>
    <col min="5626" max="5626" width="13.5703125" style="80" customWidth="1"/>
    <col min="5627" max="5627" width="12.42578125" style="80" customWidth="1"/>
    <col min="5628" max="5628" width="11.42578125" style="80" customWidth="1"/>
    <col min="5629" max="5629" width="10.85546875" style="80" customWidth="1"/>
    <col min="5630" max="5630" width="10.7109375" style="80" customWidth="1"/>
    <col min="5631" max="5879" width="9" style="80"/>
    <col min="5880" max="5880" width="49.42578125" style="80" customWidth="1"/>
    <col min="5881" max="5881" width="10.140625" style="80" customWidth="1"/>
    <col min="5882" max="5882" width="13.5703125" style="80" customWidth="1"/>
    <col min="5883" max="5883" width="12.42578125" style="80" customWidth="1"/>
    <col min="5884" max="5884" width="11.42578125" style="80" customWidth="1"/>
    <col min="5885" max="5885" width="10.85546875" style="80" customWidth="1"/>
    <col min="5886" max="5886" width="10.7109375" style="80" customWidth="1"/>
    <col min="5887" max="6135" width="9" style="80"/>
    <col min="6136" max="6136" width="49.42578125" style="80" customWidth="1"/>
    <col min="6137" max="6137" width="10.140625" style="80" customWidth="1"/>
    <col min="6138" max="6138" width="13.5703125" style="80" customWidth="1"/>
    <col min="6139" max="6139" width="12.42578125" style="80" customWidth="1"/>
    <col min="6140" max="6140" width="11.42578125" style="80" customWidth="1"/>
    <col min="6141" max="6141" width="10.85546875" style="80" customWidth="1"/>
    <col min="6142" max="6142" width="10.7109375" style="80" customWidth="1"/>
    <col min="6143" max="6391" width="9" style="80"/>
    <col min="6392" max="6392" width="49.42578125" style="80" customWidth="1"/>
    <col min="6393" max="6393" width="10.140625" style="80" customWidth="1"/>
    <col min="6394" max="6394" width="13.5703125" style="80" customWidth="1"/>
    <col min="6395" max="6395" width="12.42578125" style="80" customWidth="1"/>
    <col min="6396" max="6396" width="11.42578125" style="80" customWidth="1"/>
    <col min="6397" max="6397" width="10.85546875" style="80" customWidth="1"/>
    <col min="6398" max="6398" width="10.7109375" style="80" customWidth="1"/>
    <col min="6399" max="6647" width="9" style="80"/>
    <col min="6648" max="6648" width="49.42578125" style="80" customWidth="1"/>
    <col min="6649" max="6649" width="10.140625" style="80" customWidth="1"/>
    <col min="6650" max="6650" width="13.5703125" style="80" customWidth="1"/>
    <col min="6651" max="6651" width="12.42578125" style="80" customWidth="1"/>
    <col min="6652" max="6652" width="11.42578125" style="80" customWidth="1"/>
    <col min="6653" max="6653" width="10.85546875" style="80" customWidth="1"/>
    <col min="6654" max="6654" width="10.7109375" style="80" customWidth="1"/>
    <col min="6655" max="6903" width="9" style="80"/>
    <col min="6904" max="6904" width="49.42578125" style="80" customWidth="1"/>
    <col min="6905" max="6905" width="10.140625" style="80" customWidth="1"/>
    <col min="6906" max="6906" width="13.5703125" style="80" customWidth="1"/>
    <col min="6907" max="6907" width="12.42578125" style="80" customWidth="1"/>
    <col min="6908" max="6908" width="11.42578125" style="80" customWidth="1"/>
    <col min="6909" max="6909" width="10.85546875" style="80" customWidth="1"/>
    <col min="6910" max="6910" width="10.7109375" style="80" customWidth="1"/>
    <col min="6911" max="7159" width="9" style="80"/>
    <col min="7160" max="7160" width="49.42578125" style="80" customWidth="1"/>
    <col min="7161" max="7161" width="10.140625" style="80" customWidth="1"/>
    <col min="7162" max="7162" width="13.5703125" style="80" customWidth="1"/>
    <col min="7163" max="7163" width="12.42578125" style="80" customWidth="1"/>
    <col min="7164" max="7164" width="11.42578125" style="80" customWidth="1"/>
    <col min="7165" max="7165" width="10.85546875" style="80" customWidth="1"/>
    <col min="7166" max="7166" width="10.7109375" style="80" customWidth="1"/>
    <col min="7167" max="7415" width="9" style="80"/>
    <col min="7416" max="7416" width="49.42578125" style="80" customWidth="1"/>
    <col min="7417" max="7417" width="10.140625" style="80" customWidth="1"/>
    <col min="7418" max="7418" width="13.5703125" style="80" customWidth="1"/>
    <col min="7419" max="7419" width="12.42578125" style="80" customWidth="1"/>
    <col min="7420" max="7420" width="11.42578125" style="80" customWidth="1"/>
    <col min="7421" max="7421" width="10.85546875" style="80" customWidth="1"/>
    <col min="7422" max="7422" width="10.7109375" style="80" customWidth="1"/>
    <col min="7423" max="7671" width="9" style="80"/>
    <col min="7672" max="7672" width="49.42578125" style="80" customWidth="1"/>
    <col min="7673" max="7673" width="10.140625" style="80" customWidth="1"/>
    <col min="7674" max="7674" width="13.5703125" style="80" customWidth="1"/>
    <col min="7675" max="7675" width="12.42578125" style="80" customWidth="1"/>
    <col min="7676" max="7676" width="11.42578125" style="80" customWidth="1"/>
    <col min="7677" max="7677" width="10.85546875" style="80" customWidth="1"/>
    <col min="7678" max="7678" width="10.7109375" style="80" customWidth="1"/>
    <col min="7679" max="7927" width="9" style="80"/>
    <col min="7928" max="7928" width="49.42578125" style="80" customWidth="1"/>
    <col min="7929" max="7929" width="10.140625" style="80" customWidth="1"/>
    <col min="7930" max="7930" width="13.5703125" style="80" customWidth="1"/>
    <col min="7931" max="7931" width="12.42578125" style="80" customWidth="1"/>
    <col min="7932" max="7932" width="11.42578125" style="80" customWidth="1"/>
    <col min="7933" max="7933" width="10.85546875" style="80" customWidth="1"/>
    <col min="7934" max="7934" width="10.7109375" style="80" customWidth="1"/>
    <col min="7935" max="8183" width="9" style="80"/>
    <col min="8184" max="8184" width="49.42578125" style="80" customWidth="1"/>
    <col min="8185" max="8185" width="10.140625" style="80" customWidth="1"/>
    <col min="8186" max="8186" width="13.5703125" style="80" customWidth="1"/>
    <col min="8187" max="8187" width="12.42578125" style="80" customWidth="1"/>
    <col min="8188" max="8188" width="11.42578125" style="80" customWidth="1"/>
    <col min="8189" max="8189" width="10.85546875" style="80" customWidth="1"/>
    <col min="8190" max="8190" width="10.7109375" style="80" customWidth="1"/>
    <col min="8191" max="8439" width="9" style="80"/>
    <col min="8440" max="8440" width="49.42578125" style="80" customWidth="1"/>
    <col min="8441" max="8441" width="10.140625" style="80" customWidth="1"/>
    <col min="8442" max="8442" width="13.5703125" style="80" customWidth="1"/>
    <col min="8443" max="8443" width="12.42578125" style="80" customWidth="1"/>
    <col min="8444" max="8444" width="11.42578125" style="80" customWidth="1"/>
    <col min="8445" max="8445" width="10.85546875" style="80" customWidth="1"/>
    <col min="8446" max="8446" width="10.7109375" style="80" customWidth="1"/>
    <col min="8447" max="8695" width="9" style="80"/>
    <col min="8696" max="8696" width="49.42578125" style="80" customWidth="1"/>
    <col min="8697" max="8697" width="10.140625" style="80" customWidth="1"/>
    <col min="8698" max="8698" width="13.5703125" style="80" customWidth="1"/>
    <col min="8699" max="8699" width="12.42578125" style="80" customWidth="1"/>
    <col min="8700" max="8700" width="11.42578125" style="80" customWidth="1"/>
    <col min="8701" max="8701" width="10.85546875" style="80" customWidth="1"/>
    <col min="8702" max="8702" width="10.7109375" style="80" customWidth="1"/>
    <col min="8703" max="8951" width="9" style="80"/>
    <col min="8952" max="8952" width="49.42578125" style="80" customWidth="1"/>
    <col min="8953" max="8953" width="10.140625" style="80" customWidth="1"/>
    <col min="8954" max="8954" width="13.5703125" style="80" customWidth="1"/>
    <col min="8955" max="8955" width="12.42578125" style="80" customWidth="1"/>
    <col min="8956" max="8956" width="11.42578125" style="80" customWidth="1"/>
    <col min="8957" max="8957" width="10.85546875" style="80" customWidth="1"/>
    <col min="8958" max="8958" width="10.7109375" style="80" customWidth="1"/>
    <col min="8959" max="9207" width="9" style="80"/>
    <col min="9208" max="9208" width="49.42578125" style="80" customWidth="1"/>
    <col min="9209" max="9209" width="10.140625" style="80" customWidth="1"/>
    <col min="9210" max="9210" width="13.5703125" style="80" customWidth="1"/>
    <col min="9211" max="9211" width="12.42578125" style="80" customWidth="1"/>
    <col min="9212" max="9212" width="11.42578125" style="80" customWidth="1"/>
    <col min="9213" max="9213" width="10.85546875" style="80" customWidth="1"/>
    <col min="9214" max="9214" width="10.7109375" style="80" customWidth="1"/>
    <col min="9215" max="9463" width="9" style="80"/>
    <col min="9464" max="9464" width="49.42578125" style="80" customWidth="1"/>
    <col min="9465" max="9465" width="10.140625" style="80" customWidth="1"/>
    <col min="9466" max="9466" width="13.5703125" style="80" customWidth="1"/>
    <col min="9467" max="9467" width="12.42578125" style="80" customWidth="1"/>
    <col min="9468" max="9468" width="11.42578125" style="80" customWidth="1"/>
    <col min="9469" max="9469" width="10.85546875" style="80" customWidth="1"/>
    <col min="9470" max="9470" width="10.7109375" style="80" customWidth="1"/>
    <col min="9471" max="9719" width="9" style="80"/>
    <col min="9720" max="9720" width="49.42578125" style="80" customWidth="1"/>
    <col min="9721" max="9721" width="10.140625" style="80" customWidth="1"/>
    <col min="9722" max="9722" width="13.5703125" style="80" customWidth="1"/>
    <col min="9723" max="9723" width="12.42578125" style="80" customWidth="1"/>
    <col min="9724" max="9724" width="11.42578125" style="80" customWidth="1"/>
    <col min="9725" max="9725" width="10.85546875" style="80" customWidth="1"/>
    <col min="9726" max="9726" width="10.7109375" style="80" customWidth="1"/>
    <col min="9727" max="9975" width="9" style="80"/>
    <col min="9976" max="9976" width="49.42578125" style="80" customWidth="1"/>
    <col min="9977" max="9977" width="10.140625" style="80" customWidth="1"/>
    <col min="9978" max="9978" width="13.5703125" style="80" customWidth="1"/>
    <col min="9979" max="9979" width="12.42578125" style="80" customWidth="1"/>
    <col min="9980" max="9980" width="11.42578125" style="80" customWidth="1"/>
    <col min="9981" max="9981" width="10.85546875" style="80" customWidth="1"/>
    <col min="9982" max="9982" width="10.7109375" style="80" customWidth="1"/>
    <col min="9983" max="10231" width="9" style="80"/>
    <col min="10232" max="10232" width="49.42578125" style="80" customWidth="1"/>
    <col min="10233" max="10233" width="10.140625" style="80" customWidth="1"/>
    <col min="10234" max="10234" width="13.5703125" style="80" customWidth="1"/>
    <col min="10235" max="10235" width="12.42578125" style="80" customWidth="1"/>
    <col min="10236" max="10236" width="11.42578125" style="80" customWidth="1"/>
    <col min="10237" max="10237" width="10.85546875" style="80" customWidth="1"/>
    <col min="10238" max="10238" width="10.7109375" style="80" customWidth="1"/>
    <col min="10239" max="10487" width="9" style="80"/>
    <col min="10488" max="10488" width="49.42578125" style="80" customWidth="1"/>
    <col min="10489" max="10489" width="10.140625" style="80" customWidth="1"/>
    <col min="10490" max="10490" width="13.5703125" style="80" customWidth="1"/>
    <col min="10491" max="10491" width="12.42578125" style="80" customWidth="1"/>
    <col min="10492" max="10492" width="11.42578125" style="80" customWidth="1"/>
    <col min="10493" max="10493" width="10.85546875" style="80" customWidth="1"/>
    <col min="10494" max="10494" width="10.7109375" style="80" customWidth="1"/>
    <col min="10495" max="10743" width="9" style="80"/>
    <col min="10744" max="10744" width="49.42578125" style="80" customWidth="1"/>
    <col min="10745" max="10745" width="10.140625" style="80" customWidth="1"/>
    <col min="10746" max="10746" width="13.5703125" style="80" customWidth="1"/>
    <col min="10747" max="10747" width="12.42578125" style="80" customWidth="1"/>
    <col min="10748" max="10748" width="11.42578125" style="80" customWidth="1"/>
    <col min="10749" max="10749" width="10.85546875" style="80" customWidth="1"/>
    <col min="10750" max="10750" width="10.7109375" style="80" customWidth="1"/>
    <col min="10751" max="10999" width="9" style="80"/>
    <col min="11000" max="11000" width="49.42578125" style="80" customWidth="1"/>
    <col min="11001" max="11001" width="10.140625" style="80" customWidth="1"/>
    <col min="11002" max="11002" width="13.5703125" style="80" customWidth="1"/>
    <col min="11003" max="11003" width="12.42578125" style="80" customWidth="1"/>
    <col min="11004" max="11004" width="11.42578125" style="80" customWidth="1"/>
    <col min="11005" max="11005" width="10.85546875" style="80" customWidth="1"/>
    <col min="11006" max="11006" width="10.7109375" style="80" customWidth="1"/>
    <col min="11007" max="11255" width="9" style="80"/>
    <col min="11256" max="11256" width="49.42578125" style="80" customWidth="1"/>
    <col min="11257" max="11257" width="10.140625" style="80" customWidth="1"/>
    <col min="11258" max="11258" width="13.5703125" style="80" customWidth="1"/>
    <col min="11259" max="11259" width="12.42578125" style="80" customWidth="1"/>
    <col min="11260" max="11260" width="11.42578125" style="80" customWidth="1"/>
    <col min="11261" max="11261" width="10.85546875" style="80" customWidth="1"/>
    <col min="11262" max="11262" width="10.7109375" style="80" customWidth="1"/>
    <col min="11263" max="11511" width="9" style="80"/>
    <col min="11512" max="11512" width="49.42578125" style="80" customWidth="1"/>
    <col min="11513" max="11513" width="10.140625" style="80" customWidth="1"/>
    <col min="11514" max="11514" width="13.5703125" style="80" customWidth="1"/>
    <col min="11515" max="11515" width="12.42578125" style="80" customWidth="1"/>
    <col min="11516" max="11516" width="11.42578125" style="80" customWidth="1"/>
    <col min="11517" max="11517" width="10.85546875" style="80" customWidth="1"/>
    <col min="11518" max="11518" width="10.7109375" style="80" customWidth="1"/>
    <col min="11519" max="11767" width="9" style="80"/>
    <col min="11768" max="11768" width="49.42578125" style="80" customWidth="1"/>
    <col min="11769" max="11769" width="10.140625" style="80" customWidth="1"/>
    <col min="11770" max="11770" width="13.5703125" style="80" customWidth="1"/>
    <col min="11771" max="11771" width="12.42578125" style="80" customWidth="1"/>
    <col min="11772" max="11772" width="11.42578125" style="80" customWidth="1"/>
    <col min="11773" max="11773" width="10.85546875" style="80" customWidth="1"/>
    <col min="11774" max="11774" width="10.7109375" style="80" customWidth="1"/>
    <col min="11775" max="12023" width="9" style="80"/>
    <col min="12024" max="12024" width="49.42578125" style="80" customWidth="1"/>
    <col min="12025" max="12025" width="10.140625" style="80" customWidth="1"/>
    <col min="12026" max="12026" width="13.5703125" style="80" customWidth="1"/>
    <col min="12027" max="12027" width="12.42578125" style="80" customWidth="1"/>
    <col min="12028" max="12028" width="11.42578125" style="80" customWidth="1"/>
    <col min="12029" max="12029" width="10.85546875" style="80" customWidth="1"/>
    <col min="12030" max="12030" width="10.7109375" style="80" customWidth="1"/>
    <col min="12031" max="12279" width="9" style="80"/>
    <col min="12280" max="12280" width="49.42578125" style="80" customWidth="1"/>
    <col min="12281" max="12281" width="10.140625" style="80" customWidth="1"/>
    <col min="12282" max="12282" width="13.5703125" style="80" customWidth="1"/>
    <col min="12283" max="12283" width="12.42578125" style="80" customWidth="1"/>
    <col min="12284" max="12284" width="11.42578125" style="80" customWidth="1"/>
    <col min="12285" max="12285" width="10.85546875" style="80" customWidth="1"/>
    <col min="12286" max="12286" width="10.7109375" style="80" customWidth="1"/>
    <col min="12287" max="12535" width="9" style="80"/>
    <col min="12536" max="12536" width="49.42578125" style="80" customWidth="1"/>
    <col min="12537" max="12537" width="10.140625" style="80" customWidth="1"/>
    <col min="12538" max="12538" width="13.5703125" style="80" customWidth="1"/>
    <col min="12539" max="12539" width="12.42578125" style="80" customWidth="1"/>
    <col min="12540" max="12540" width="11.42578125" style="80" customWidth="1"/>
    <col min="12541" max="12541" width="10.85546875" style="80" customWidth="1"/>
    <col min="12542" max="12542" width="10.7109375" style="80" customWidth="1"/>
    <col min="12543" max="12791" width="9" style="80"/>
    <col min="12792" max="12792" width="49.42578125" style="80" customWidth="1"/>
    <col min="12793" max="12793" width="10.140625" style="80" customWidth="1"/>
    <col min="12794" max="12794" width="13.5703125" style="80" customWidth="1"/>
    <col min="12795" max="12795" width="12.42578125" style="80" customWidth="1"/>
    <col min="12796" max="12796" width="11.42578125" style="80" customWidth="1"/>
    <col min="12797" max="12797" width="10.85546875" style="80" customWidth="1"/>
    <col min="12798" max="12798" width="10.7109375" style="80" customWidth="1"/>
    <col min="12799" max="13047" width="9" style="80"/>
    <col min="13048" max="13048" width="49.42578125" style="80" customWidth="1"/>
    <col min="13049" max="13049" width="10.140625" style="80" customWidth="1"/>
    <col min="13050" max="13050" width="13.5703125" style="80" customWidth="1"/>
    <col min="13051" max="13051" width="12.42578125" style="80" customWidth="1"/>
    <col min="13052" max="13052" width="11.42578125" style="80" customWidth="1"/>
    <col min="13053" max="13053" width="10.85546875" style="80" customWidth="1"/>
    <col min="13054" max="13054" width="10.7109375" style="80" customWidth="1"/>
    <col min="13055" max="13303" width="9" style="80"/>
    <col min="13304" max="13304" width="49.42578125" style="80" customWidth="1"/>
    <col min="13305" max="13305" width="10.140625" style="80" customWidth="1"/>
    <col min="13306" max="13306" width="13.5703125" style="80" customWidth="1"/>
    <col min="13307" max="13307" width="12.42578125" style="80" customWidth="1"/>
    <col min="13308" max="13308" width="11.42578125" style="80" customWidth="1"/>
    <col min="13309" max="13309" width="10.85546875" style="80" customWidth="1"/>
    <col min="13310" max="13310" width="10.7109375" style="80" customWidth="1"/>
    <col min="13311" max="13559" width="9" style="80"/>
    <col min="13560" max="13560" width="49.42578125" style="80" customWidth="1"/>
    <col min="13561" max="13561" width="10.140625" style="80" customWidth="1"/>
    <col min="13562" max="13562" width="13.5703125" style="80" customWidth="1"/>
    <col min="13563" max="13563" width="12.42578125" style="80" customWidth="1"/>
    <col min="13564" max="13564" width="11.42578125" style="80" customWidth="1"/>
    <col min="13565" max="13565" width="10.85546875" style="80" customWidth="1"/>
    <col min="13566" max="13566" width="10.7109375" style="80" customWidth="1"/>
    <col min="13567" max="13815" width="9" style="80"/>
    <col min="13816" max="13816" width="49.42578125" style="80" customWidth="1"/>
    <col min="13817" max="13817" width="10.140625" style="80" customWidth="1"/>
    <col min="13818" max="13818" width="13.5703125" style="80" customWidth="1"/>
    <col min="13819" max="13819" width="12.42578125" style="80" customWidth="1"/>
    <col min="13820" max="13820" width="11.42578125" style="80" customWidth="1"/>
    <col min="13821" max="13821" width="10.85546875" style="80" customWidth="1"/>
    <col min="13822" max="13822" width="10.7109375" style="80" customWidth="1"/>
    <col min="13823" max="14071" width="9" style="80"/>
    <col min="14072" max="14072" width="49.42578125" style="80" customWidth="1"/>
    <col min="14073" max="14073" width="10.140625" style="80" customWidth="1"/>
    <col min="14074" max="14074" width="13.5703125" style="80" customWidth="1"/>
    <col min="14075" max="14075" width="12.42578125" style="80" customWidth="1"/>
    <col min="14076" max="14076" width="11.42578125" style="80" customWidth="1"/>
    <col min="14077" max="14077" width="10.85546875" style="80" customWidth="1"/>
    <col min="14078" max="14078" width="10.7109375" style="80" customWidth="1"/>
    <col min="14079" max="14327" width="9" style="80"/>
    <col min="14328" max="14328" width="49.42578125" style="80" customWidth="1"/>
    <col min="14329" max="14329" width="10.140625" style="80" customWidth="1"/>
    <col min="14330" max="14330" width="13.5703125" style="80" customWidth="1"/>
    <col min="14331" max="14331" width="12.42578125" style="80" customWidth="1"/>
    <col min="14332" max="14332" width="11.42578125" style="80" customWidth="1"/>
    <col min="14333" max="14333" width="10.85546875" style="80" customWidth="1"/>
    <col min="14334" max="14334" width="10.7109375" style="80" customWidth="1"/>
    <col min="14335" max="14583" width="9" style="80"/>
    <col min="14584" max="14584" width="49.42578125" style="80" customWidth="1"/>
    <col min="14585" max="14585" width="10.140625" style="80" customWidth="1"/>
    <col min="14586" max="14586" width="13.5703125" style="80" customWidth="1"/>
    <col min="14587" max="14587" width="12.42578125" style="80" customWidth="1"/>
    <col min="14588" max="14588" width="11.42578125" style="80" customWidth="1"/>
    <col min="14589" max="14589" width="10.85546875" style="80" customWidth="1"/>
    <col min="14590" max="14590" width="10.7109375" style="80" customWidth="1"/>
    <col min="14591" max="14839" width="9" style="80"/>
    <col min="14840" max="14840" width="49.42578125" style="80" customWidth="1"/>
    <col min="14841" max="14841" width="10.140625" style="80" customWidth="1"/>
    <col min="14842" max="14842" width="13.5703125" style="80" customWidth="1"/>
    <col min="14843" max="14843" width="12.42578125" style="80" customWidth="1"/>
    <col min="14844" max="14844" width="11.42578125" style="80" customWidth="1"/>
    <col min="14845" max="14845" width="10.85546875" style="80" customWidth="1"/>
    <col min="14846" max="14846" width="10.7109375" style="80" customWidth="1"/>
    <col min="14847" max="15095" width="9" style="80"/>
    <col min="15096" max="15096" width="49.42578125" style="80" customWidth="1"/>
    <col min="15097" max="15097" width="10.140625" style="80" customWidth="1"/>
    <col min="15098" max="15098" width="13.5703125" style="80" customWidth="1"/>
    <col min="15099" max="15099" width="12.42578125" style="80" customWidth="1"/>
    <col min="15100" max="15100" width="11.42578125" style="80" customWidth="1"/>
    <col min="15101" max="15101" width="10.85546875" style="80" customWidth="1"/>
    <col min="15102" max="15102" width="10.7109375" style="80" customWidth="1"/>
    <col min="15103" max="15351" width="9" style="80"/>
    <col min="15352" max="15352" width="49.42578125" style="80" customWidth="1"/>
    <col min="15353" max="15353" width="10.140625" style="80" customWidth="1"/>
    <col min="15354" max="15354" width="13.5703125" style="80" customWidth="1"/>
    <col min="15355" max="15355" width="12.42578125" style="80" customWidth="1"/>
    <col min="15356" max="15356" width="11.42578125" style="80" customWidth="1"/>
    <col min="15357" max="15357" width="10.85546875" style="80" customWidth="1"/>
    <col min="15358" max="15358" width="10.7109375" style="80" customWidth="1"/>
    <col min="15359" max="15607" width="9" style="80"/>
    <col min="15608" max="15608" width="49.42578125" style="80" customWidth="1"/>
    <col min="15609" max="15609" width="10.140625" style="80" customWidth="1"/>
    <col min="15610" max="15610" width="13.5703125" style="80" customWidth="1"/>
    <col min="15611" max="15611" width="12.42578125" style="80" customWidth="1"/>
    <col min="15612" max="15612" width="11.42578125" style="80" customWidth="1"/>
    <col min="15613" max="15613" width="10.85546875" style="80" customWidth="1"/>
    <col min="15614" max="15614" width="10.7109375" style="80" customWidth="1"/>
    <col min="15615" max="15863" width="9" style="80"/>
    <col min="15864" max="15864" width="49.42578125" style="80" customWidth="1"/>
    <col min="15865" max="15865" width="10.140625" style="80" customWidth="1"/>
    <col min="15866" max="15866" width="13.5703125" style="80" customWidth="1"/>
    <col min="15867" max="15867" width="12.42578125" style="80" customWidth="1"/>
    <col min="15868" max="15868" width="11.42578125" style="80" customWidth="1"/>
    <col min="15869" max="15869" width="10.85546875" style="80" customWidth="1"/>
    <col min="15870" max="15870" width="10.7109375" style="80" customWidth="1"/>
    <col min="15871" max="16119" width="9" style="80"/>
    <col min="16120" max="16120" width="49.42578125" style="80" customWidth="1"/>
    <col min="16121" max="16121" width="10.140625" style="80" customWidth="1"/>
    <col min="16122" max="16122" width="13.5703125" style="80" customWidth="1"/>
    <col min="16123" max="16123" width="12.42578125" style="80" customWidth="1"/>
    <col min="16124" max="16124" width="11.42578125" style="80" customWidth="1"/>
    <col min="16125" max="16125" width="10.85546875" style="80" customWidth="1"/>
    <col min="16126" max="16126" width="10.7109375" style="80" customWidth="1"/>
    <col min="16127" max="16384" width="9" style="80"/>
  </cols>
  <sheetData>
    <row r="1" spans="1:8" ht="19.350000000000001" customHeight="1" x14ac:dyDescent="0.2">
      <c r="A1" s="184" t="s">
        <v>189</v>
      </c>
      <c r="B1" s="184"/>
      <c r="C1" s="184"/>
      <c r="D1" s="184"/>
      <c r="E1" s="184"/>
      <c r="F1" s="184"/>
    </row>
    <row r="2" spans="1:8" ht="14.65" customHeight="1" x14ac:dyDescent="0.2">
      <c r="A2" s="185"/>
      <c r="B2" s="185"/>
      <c r="C2" s="185"/>
      <c r="D2" s="185"/>
      <c r="E2" s="185"/>
      <c r="F2" s="185"/>
    </row>
    <row r="3" spans="1:8" ht="39" x14ac:dyDescent="0.2">
      <c r="A3" s="82" t="s">
        <v>190</v>
      </c>
      <c r="B3" s="83" t="s">
        <v>140</v>
      </c>
      <c r="C3" s="83" t="s">
        <v>191</v>
      </c>
      <c r="D3" s="83" t="s">
        <v>192</v>
      </c>
      <c r="E3" s="83" t="s">
        <v>193</v>
      </c>
      <c r="F3" s="84" t="s">
        <v>194</v>
      </c>
      <c r="G3" s="84" t="s">
        <v>195</v>
      </c>
    </row>
    <row r="4" spans="1:8" x14ac:dyDescent="0.2">
      <c r="A4" s="85" t="s">
        <v>196</v>
      </c>
      <c r="B4" s="86" t="s">
        <v>140</v>
      </c>
      <c r="C4" s="86">
        <v>1</v>
      </c>
      <c r="D4" s="86">
        <v>60</v>
      </c>
      <c r="E4" s="87">
        <v>0.2</v>
      </c>
      <c r="F4" s="88">
        <v>0</v>
      </c>
      <c r="G4" s="88">
        <f>E4*F4</f>
        <v>0</v>
      </c>
      <c r="H4" s="89"/>
    </row>
    <row r="5" spans="1:8" x14ac:dyDescent="0.2">
      <c r="A5" s="85"/>
      <c r="B5" s="86"/>
      <c r="C5" s="86"/>
      <c r="D5" s="86"/>
      <c r="E5" s="87"/>
      <c r="F5" s="88"/>
      <c r="G5" s="88"/>
    </row>
    <row r="6" spans="1:8" x14ac:dyDescent="0.2">
      <c r="A6" s="186" t="s">
        <v>197</v>
      </c>
      <c r="B6" s="187"/>
      <c r="C6" s="187"/>
      <c r="D6" s="187"/>
      <c r="E6" s="187"/>
      <c r="F6" s="188"/>
      <c r="G6" s="90">
        <f>SUM(G4:G5)</f>
        <v>0</v>
      </c>
    </row>
    <row r="7" spans="1:8" x14ac:dyDescent="0.2">
      <c r="A7" s="186" t="s">
        <v>198</v>
      </c>
      <c r="B7" s="187"/>
      <c r="C7" s="187"/>
      <c r="D7" s="187"/>
      <c r="E7" s="187"/>
      <c r="F7" s="188"/>
      <c r="G7" s="90">
        <f>G6/12</f>
        <v>0</v>
      </c>
    </row>
    <row r="9" spans="1:8" ht="25.5" x14ac:dyDescent="0.2">
      <c r="A9" s="91" t="s">
        <v>199</v>
      </c>
      <c r="B9" s="83" t="s">
        <v>140</v>
      </c>
      <c r="C9" s="83" t="s">
        <v>193</v>
      </c>
      <c r="D9" s="84" t="s">
        <v>194</v>
      </c>
      <c r="E9" s="84" t="s">
        <v>195</v>
      </c>
      <c r="F9" s="80"/>
    </row>
    <row r="10" spans="1:8" ht="22.5" x14ac:dyDescent="0.2">
      <c r="A10" s="73" t="s">
        <v>141</v>
      </c>
      <c r="B10" s="69" t="s">
        <v>140</v>
      </c>
      <c r="C10" s="69">
        <v>2</v>
      </c>
      <c r="D10" s="92">
        <v>0</v>
      </c>
      <c r="E10" s="92">
        <f>C10*D10</f>
        <v>0</v>
      </c>
      <c r="F10" s="80"/>
    </row>
    <row r="11" spans="1:8" ht="22.5" x14ac:dyDescent="0.2">
      <c r="A11" s="71" t="s">
        <v>142</v>
      </c>
      <c r="B11" s="69" t="s">
        <v>140</v>
      </c>
      <c r="C11" s="69">
        <v>2</v>
      </c>
      <c r="D11" s="92">
        <v>0</v>
      </c>
      <c r="E11" s="92">
        <f t="shared" ref="E11:E15" si="0">C11*D11</f>
        <v>0</v>
      </c>
      <c r="F11" s="80"/>
    </row>
    <row r="12" spans="1:8" ht="22.5" x14ac:dyDescent="0.2">
      <c r="A12" s="74" t="s">
        <v>174</v>
      </c>
      <c r="B12" s="69" t="s">
        <v>143</v>
      </c>
      <c r="C12" s="75">
        <v>2</v>
      </c>
      <c r="D12" s="92">
        <v>0</v>
      </c>
      <c r="E12" s="92">
        <f t="shared" si="0"/>
        <v>0</v>
      </c>
      <c r="F12" s="80"/>
    </row>
    <row r="13" spans="1:8" ht="22.5" x14ac:dyDescent="0.2">
      <c r="A13" s="76" t="s">
        <v>144</v>
      </c>
      <c r="B13" s="69" t="s">
        <v>140</v>
      </c>
      <c r="C13" s="69">
        <v>2</v>
      </c>
      <c r="D13" s="92">
        <v>0</v>
      </c>
      <c r="E13" s="92">
        <f t="shared" si="0"/>
        <v>0</v>
      </c>
      <c r="F13" s="80"/>
    </row>
    <row r="14" spans="1:8" ht="33.75" x14ac:dyDescent="0.2">
      <c r="A14" s="76" t="s">
        <v>145</v>
      </c>
      <c r="B14" s="69" t="s">
        <v>140</v>
      </c>
      <c r="C14" s="69">
        <v>3</v>
      </c>
      <c r="D14" s="92">
        <v>0</v>
      </c>
      <c r="E14" s="92">
        <f t="shared" si="0"/>
        <v>0</v>
      </c>
      <c r="F14" s="80"/>
    </row>
    <row r="15" spans="1:8" ht="45" x14ac:dyDescent="0.2">
      <c r="A15" s="76" t="s">
        <v>146</v>
      </c>
      <c r="B15" s="69" t="s">
        <v>143</v>
      </c>
      <c r="C15" s="75">
        <v>24</v>
      </c>
      <c r="D15" s="92">
        <v>0</v>
      </c>
      <c r="E15" s="92">
        <f t="shared" si="0"/>
        <v>0</v>
      </c>
      <c r="F15" s="80"/>
    </row>
    <row r="16" spans="1:8" x14ac:dyDescent="0.2">
      <c r="A16" s="186" t="s">
        <v>204</v>
      </c>
      <c r="B16" s="187"/>
      <c r="C16" s="187"/>
      <c r="D16" s="188"/>
      <c r="E16" s="94">
        <f>SUM(E10:E15)</f>
        <v>0</v>
      </c>
      <c r="F16" s="93"/>
    </row>
    <row r="17" spans="1:8" x14ac:dyDescent="0.2">
      <c r="A17" s="186" t="s">
        <v>205</v>
      </c>
      <c r="B17" s="187"/>
      <c r="C17" s="187"/>
      <c r="D17" s="188"/>
      <c r="E17" s="94">
        <f>E16/12</f>
        <v>0</v>
      </c>
      <c r="F17" s="93"/>
    </row>
    <row r="18" spans="1:8" x14ac:dyDescent="0.2">
      <c r="F18" s="80"/>
    </row>
    <row r="19" spans="1:8" ht="31.35" customHeight="1" x14ac:dyDescent="0.2">
      <c r="A19" s="97" t="s">
        <v>200</v>
      </c>
      <c r="B19" s="189" t="s">
        <v>201</v>
      </c>
      <c r="C19" s="190"/>
      <c r="D19" s="189" t="s">
        <v>202</v>
      </c>
      <c r="E19" s="190"/>
      <c r="F19" s="80"/>
    </row>
    <row r="20" spans="1:8" x14ac:dyDescent="0.2">
      <c r="A20" s="191"/>
      <c r="B20" s="192"/>
      <c r="C20" s="192"/>
      <c r="D20" s="192"/>
      <c r="E20" s="193"/>
      <c r="F20" s="80"/>
    </row>
    <row r="21" spans="1:8" ht="29.85" customHeight="1" x14ac:dyDescent="0.2">
      <c r="A21" s="90" t="s">
        <v>190</v>
      </c>
      <c r="B21" s="194">
        <f>G6</f>
        <v>0</v>
      </c>
      <c r="C21" s="194"/>
      <c r="D21" s="194">
        <f>B21/12</f>
        <v>0</v>
      </c>
      <c r="E21" s="194"/>
      <c r="F21" s="98"/>
      <c r="G21" s="98"/>
      <c r="H21" s="98"/>
    </row>
    <row r="22" spans="1:8" ht="29.85" customHeight="1" x14ac:dyDescent="0.2">
      <c r="A22" s="183"/>
      <c r="B22" s="183"/>
      <c r="C22" s="183"/>
      <c r="D22" s="183"/>
      <c r="E22" s="183"/>
      <c r="F22" s="98"/>
      <c r="G22" s="98"/>
      <c r="H22" s="98"/>
    </row>
    <row r="23" spans="1:8" ht="29.85" customHeight="1" x14ac:dyDescent="0.2">
      <c r="A23" s="90" t="s">
        <v>199</v>
      </c>
      <c r="B23" s="194">
        <f>E16</f>
        <v>0</v>
      </c>
      <c r="C23" s="194"/>
      <c r="D23" s="194">
        <f>B23/12</f>
        <v>0</v>
      </c>
      <c r="E23" s="194"/>
      <c r="F23" s="98"/>
      <c r="G23" s="98"/>
      <c r="H23" s="98"/>
    </row>
    <row r="24" spans="1:8" x14ac:dyDescent="0.2">
      <c r="A24" s="183"/>
      <c r="B24" s="183"/>
      <c r="C24" s="183"/>
      <c r="D24" s="183"/>
      <c r="E24" s="183"/>
    </row>
    <row r="25" spans="1:8" x14ac:dyDescent="0.2">
      <c r="A25" s="90" t="s">
        <v>203</v>
      </c>
      <c r="B25" s="195">
        <f>B21+B23</f>
        <v>0</v>
      </c>
      <c r="C25" s="195"/>
      <c r="D25" s="195">
        <f>B25/12</f>
        <v>0</v>
      </c>
      <c r="E25" s="195"/>
    </row>
    <row r="26" spans="1:8" x14ac:dyDescent="0.2">
      <c r="A26" s="99"/>
      <c r="B26" s="100"/>
      <c r="C26" s="100"/>
      <c r="D26" s="100"/>
      <c r="E26" s="100"/>
    </row>
  </sheetData>
  <sheetProtection selectLockedCells="1" selectUnlockedCells="1"/>
  <mergeCells count="17">
    <mergeCell ref="B23:C23"/>
    <mergeCell ref="D23:E23"/>
    <mergeCell ref="A24:E24"/>
    <mergeCell ref="B25:C25"/>
    <mergeCell ref="D25:E25"/>
    <mergeCell ref="A22:E22"/>
    <mergeCell ref="A1:F1"/>
    <mergeCell ref="A2:F2"/>
    <mergeCell ref="A6:F6"/>
    <mergeCell ref="A7:F7"/>
    <mergeCell ref="A16:D16"/>
    <mergeCell ref="A17:D17"/>
    <mergeCell ref="B19:C19"/>
    <mergeCell ref="D19:E19"/>
    <mergeCell ref="A20:E20"/>
    <mergeCell ref="B21:C21"/>
    <mergeCell ref="D21:E21"/>
  </mergeCells>
  <pageMargins left="0.78749999999999998" right="0.78749999999999998" top="1.0527777777777778" bottom="1.0527777777777778" header="0.78749999999999998" footer="0.78749999999999998"/>
  <pageSetup paperSize="9" scale="70" firstPageNumber="0" fitToHeight="0" orientation="portrait" verticalDpi="300" r:id="rId1"/>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7"/>
  <sheetViews>
    <sheetView tabSelected="1" view="pageBreakPreview" topLeftCell="A142" zoomScaleNormal="80" zoomScaleSheetLayoutView="100" workbookViewId="0">
      <selection activeCell="B60" sqref="B60:H60"/>
    </sheetView>
  </sheetViews>
  <sheetFormatPr defaultColWidth="11.5703125" defaultRowHeight="12.75" x14ac:dyDescent="0.2"/>
  <cols>
    <col min="11" max="11" width="1.42578125" style="68" customWidth="1"/>
    <col min="12" max="12" width="1.42578125" customWidth="1"/>
  </cols>
  <sheetData>
    <row r="1" spans="1:10" ht="24.2" customHeight="1" x14ac:dyDescent="0.2">
      <c r="A1" s="176" t="s">
        <v>137</v>
      </c>
      <c r="B1" s="177"/>
      <c r="C1" s="177"/>
      <c r="D1" s="177"/>
      <c r="E1" s="177"/>
      <c r="F1" s="177"/>
      <c r="G1" s="177"/>
      <c r="H1" s="177"/>
      <c r="I1" s="177"/>
      <c r="J1" s="177"/>
    </row>
    <row r="2" spans="1:10" ht="46.5" customHeight="1" x14ac:dyDescent="0.2">
      <c r="A2" s="176" t="s">
        <v>175</v>
      </c>
      <c r="B2" s="176"/>
      <c r="C2" s="176"/>
      <c r="D2" s="176"/>
      <c r="E2" s="176"/>
      <c r="F2" s="176"/>
      <c r="G2" s="176"/>
      <c r="H2" s="176"/>
      <c r="I2" s="176"/>
      <c r="J2" s="176"/>
    </row>
    <row r="3" spans="1:10" ht="14.65" customHeight="1" x14ac:dyDescent="0.2">
      <c r="A3" s="168" t="s">
        <v>0</v>
      </c>
      <c r="B3" s="168"/>
      <c r="C3" s="168"/>
      <c r="D3" s="168"/>
      <c r="E3" s="168"/>
      <c r="F3" s="168"/>
      <c r="G3" s="168"/>
      <c r="H3" s="178" t="s">
        <v>176</v>
      </c>
      <c r="I3" s="179"/>
      <c r="J3" s="179"/>
    </row>
    <row r="4" spans="1:10" ht="14.65" customHeight="1" x14ac:dyDescent="0.2">
      <c r="A4" s="168" t="s">
        <v>1</v>
      </c>
      <c r="B4" s="168"/>
      <c r="C4" s="168"/>
      <c r="D4" s="168"/>
      <c r="E4" s="168"/>
      <c r="F4" s="168"/>
      <c r="G4" s="168"/>
      <c r="H4" s="178" t="s">
        <v>177</v>
      </c>
      <c r="I4" s="178"/>
      <c r="J4" s="178"/>
    </row>
    <row r="5" spans="1:10" ht="14.65" customHeight="1" x14ac:dyDescent="0.2">
      <c r="A5" s="168" t="s">
        <v>132</v>
      </c>
      <c r="B5" s="168"/>
      <c r="C5" s="168"/>
      <c r="D5" s="168"/>
      <c r="E5" s="168"/>
      <c r="F5" s="168"/>
      <c r="G5" s="168"/>
      <c r="H5" s="168"/>
      <c r="I5" s="168"/>
      <c r="J5" s="168"/>
    </row>
    <row r="6" spans="1:10" ht="16.149999999999999" customHeight="1" x14ac:dyDescent="0.2">
      <c r="A6" s="173" t="s">
        <v>2</v>
      </c>
      <c r="B6" s="173"/>
      <c r="C6" s="173"/>
      <c r="D6" s="173"/>
      <c r="E6" s="173"/>
      <c r="F6" s="173"/>
      <c r="G6" s="173"/>
      <c r="H6" s="173"/>
      <c r="I6" s="173"/>
      <c r="J6" s="173"/>
    </row>
    <row r="7" spans="1:10" ht="14.65" customHeight="1" x14ac:dyDescent="0.2">
      <c r="A7" s="1" t="s">
        <v>3</v>
      </c>
      <c r="B7" s="168" t="s">
        <v>4</v>
      </c>
      <c r="C7" s="168"/>
      <c r="D7" s="168"/>
      <c r="E7" s="168"/>
      <c r="F7" s="168"/>
      <c r="G7" s="168"/>
      <c r="H7" s="174" t="s">
        <v>133</v>
      </c>
      <c r="I7" s="174"/>
      <c r="J7" s="174"/>
    </row>
    <row r="8" spans="1:10" ht="14.65" customHeight="1" x14ac:dyDescent="0.2">
      <c r="A8" s="1" t="s">
        <v>5</v>
      </c>
      <c r="B8" s="168" t="s">
        <v>6</v>
      </c>
      <c r="C8" s="168"/>
      <c r="D8" s="168"/>
      <c r="E8" s="168"/>
      <c r="F8" s="168"/>
      <c r="G8" s="168"/>
      <c r="H8" s="175" t="s">
        <v>125</v>
      </c>
      <c r="I8" s="175"/>
      <c r="J8" s="175"/>
    </row>
    <row r="9" spans="1:10" ht="39" customHeight="1" x14ac:dyDescent="0.2">
      <c r="A9" s="1" t="s">
        <v>7</v>
      </c>
      <c r="B9" s="168" t="s">
        <v>8</v>
      </c>
      <c r="C9" s="168"/>
      <c r="D9" s="168"/>
      <c r="E9" s="168"/>
      <c r="F9" s="168"/>
      <c r="G9" s="168"/>
      <c r="H9" s="181" t="s">
        <v>209</v>
      </c>
      <c r="I9" s="181"/>
      <c r="J9" s="181"/>
    </row>
    <row r="10" spans="1:10" ht="14.65" customHeight="1" x14ac:dyDescent="0.2">
      <c r="A10" s="1" t="s">
        <v>9</v>
      </c>
      <c r="B10" s="168" t="s">
        <v>10</v>
      </c>
      <c r="C10" s="168"/>
      <c r="D10" s="168"/>
      <c r="E10" s="168"/>
      <c r="F10" s="168"/>
      <c r="G10" s="168"/>
      <c r="H10" s="182">
        <v>12</v>
      </c>
      <c r="I10" s="182"/>
      <c r="J10" s="182"/>
    </row>
    <row r="11" spans="1:10" ht="16.149999999999999" customHeight="1" x14ac:dyDescent="0.2">
      <c r="A11" s="169" t="s">
        <v>11</v>
      </c>
      <c r="B11" s="169"/>
      <c r="C11" s="169"/>
      <c r="D11" s="169"/>
      <c r="E11" s="169"/>
      <c r="F11" s="169"/>
      <c r="G11" s="169"/>
      <c r="H11" s="169"/>
      <c r="I11" s="169"/>
      <c r="J11" s="169"/>
    </row>
    <row r="12" spans="1:10" ht="48.75" customHeight="1" x14ac:dyDescent="0.2">
      <c r="A12" s="170" t="s">
        <v>12</v>
      </c>
      <c r="B12" s="170"/>
      <c r="C12" s="170"/>
      <c r="D12" s="170"/>
      <c r="E12" s="170"/>
      <c r="F12" s="170"/>
      <c r="G12" s="170"/>
      <c r="H12" s="170"/>
      <c r="I12" s="170"/>
      <c r="J12" s="170"/>
    </row>
    <row r="13" spans="1:10" x14ac:dyDescent="0.2">
      <c r="A13" s="113"/>
      <c r="B13" s="113"/>
      <c r="C13" s="113"/>
      <c r="D13" s="113"/>
      <c r="E13" s="113"/>
      <c r="F13" s="113"/>
      <c r="G13" s="113"/>
      <c r="H13" s="113"/>
      <c r="I13" s="113"/>
      <c r="J13" s="113"/>
    </row>
    <row r="14" spans="1:10" ht="16.149999999999999" customHeight="1" x14ac:dyDescent="0.2">
      <c r="A14" s="130" t="s">
        <v>13</v>
      </c>
      <c r="B14" s="130"/>
      <c r="C14" s="130"/>
      <c r="D14" s="130"/>
      <c r="E14" s="130"/>
      <c r="F14" s="130"/>
      <c r="G14" s="130"/>
      <c r="H14" s="130"/>
      <c r="I14" s="130"/>
      <c r="J14" s="130"/>
    </row>
    <row r="15" spans="1:10" ht="16.149999999999999" customHeight="1" x14ac:dyDescent="0.2">
      <c r="A15" s="1">
        <v>1</v>
      </c>
      <c r="B15" s="168" t="s">
        <v>14</v>
      </c>
      <c r="C15" s="168"/>
      <c r="D15" s="168"/>
      <c r="E15" s="168"/>
      <c r="F15" s="168"/>
      <c r="G15" s="168"/>
      <c r="H15" s="180" t="s">
        <v>138</v>
      </c>
      <c r="I15" s="180"/>
      <c r="J15" s="180"/>
    </row>
    <row r="16" spans="1:10" ht="16.149999999999999" customHeight="1" x14ac:dyDescent="0.2">
      <c r="A16" s="1">
        <v>2</v>
      </c>
      <c r="B16" s="168" t="s">
        <v>15</v>
      </c>
      <c r="C16" s="168"/>
      <c r="D16" s="168"/>
      <c r="E16" s="168"/>
      <c r="F16" s="168"/>
      <c r="G16" s="168"/>
      <c r="H16" s="172">
        <v>5143</v>
      </c>
      <c r="I16" s="172"/>
      <c r="J16" s="172"/>
    </row>
    <row r="17" spans="1:10" ht="25.5" customHeight="1" x14ac:dyDescent="0.2">
      <c r="A17" s="1">
        <v>3</v>
      </c>
      <c r="B17" s="168" t="s">
        <v>16</v>
      </c>
      <c r="C17" s="168"/>
      <c r="D17" s="168"/>
      <c r="E17" s="168"/>
      <c r="F17" s="168"/>
      <c r="G17" s="168"/>
      <c r="H17" s="171"/>
      <c r="I17" s="171"/>
      <c r="J17" s="171"/>
    </row>
    <row r="18" spans="1:10" ht="16.149999999999999" customHeight="1" x14ac:dyDescent="0.2">
      <c r="A18" s="1">
        <v>4</v>
      </c>
      <c r="B18" s="168" t="s">
        <v>17</v>
      </c>
      <c r="C18" s="168"/>
      <c r="D18" s="168"/>
      <c r="E18" s="168"/>
      <c r="F18" s="168"/>
      <c r="G18" s="168"/>
      <c r="H18" s="172" t="s">
        <v>138</v>
      </c>
      <c r="I18" s="172"/>
      <c r="J18" s="172"/>
    </row>
    <row r="19" spans="1:10" ht="16.149999999999999" customHeight="1" x14ac:dyDescent="0.2">
      <c r="A19" s="1">
        <v>5</v>
      </c>
      <c r="B19" s="168" t="s">
        <v>18</v>
      </c>
      <c r="C19" s="168"/>
      <c r="D19" s="168"/>
      <c r="E19" s="168"/>
      <c r="F19" s="168"/>
      <c r="G19" s="168"/>
      <c r="H19" s="172" t="s">
        <v>210</v>
      </c>
      <c r="I19" s="172"/>
      <c r="J19" s="172"/>
    </row>
    <row r="20" spans="1:10" x14ac:dyDescent="0.2">
      <c r="A20" s="113"/>
      <c r="B20" s="113"/>
      <c r="C20" s="113"/>
      <c r="D20" s="113"/>
      <c r="E20" s="113"/>
      <c r="F20" s="113"/>
      <c r="G20" s="113"/>
      <c r="H20" s="113"/>
      <c r="I20" s="113"/>
      <c r="J20" s="113"/>
    </row>
    <row r="21" spans="1:10" ht="20.65" customHeight="1" x14ac:dyDescent="0.2">
      <c r="A21" s="170" t="s">
        <v>19</v>
      </c>
      <c r="B21" s="170"/>
      <c r="C21" s="170"/>
      <c r="D21" s="170"/>
      <c r="E21" s="170"/>
      <c r="F21" s="170"/>
      <c r="G21" s="170"/>
      <c r="H21" s="170"/>
      <c r="I21" s="170"/>
      <c r="J21" s="170"/>
    </row>
    <row r="22" spans="1:10" ht="30.4" customHeight="1" x14ac:dyDescent="0.2">
      <c r="A22" s="65">
        <v>1</v>
      </c>
      <c r="B22" s="130" t="s">
        <v>20</v>
      </c>
      <c r="C22" s="130"/>
      <c r="D22" s="130"/>
      <c r="E22" s="130"/>
      <c r="F22" s="130"/>
      <c r="G22" s="130"/>
      <c r="H22" s="130" t="s">
        <v>21</v>
      </c>
      <c r="I22" s="130"/>
      <c r="J22" s="65" t="s">
        <v>22</v>
      </c>
    </row>
    <row r="23" spans="1:10" x14ac:dyDescent="0.2">
      <c r="A23" s="1" t="s">
        <v>3</v>
      </c>
      <c r="B23" s="168" t="s">
        <v>163</v>
      </c>
      <c r="C23" s="168"/>
      <c r="D23" s="168"/>
      <c r="E23" s="168"/>
      <c r="F23" s="168"/>
      <c r="G23" s="168"/>
      <c r="H23" s="168"/>
      <c r="I23" s="168"/>
      <c r="J23" s="3"/>
    </row>
    <row r="24" spans="1:10" ht="14.65" customHeight="1" x14ac:dyDescent="0.2">
      <c r="A24" s="1" t="s">
        <v>5</v>
      </c>
      <c r="B24" s="168" t="s">
        <v>211</v>
      </c>
      <c r="C24" s="168"/>
      <c r="D24" s="168"/>
      <c r="E24" s="168"/>
      <c r="F24" s="168"/>
      <c r="G24" s="168"/>
      <c r="H24" s="168"/>
      <c r="I24" s="4"/>
      <c r="J24" s="3">
        <f>ROUND(I24*J23,2)</f>
        <v>0</v>
      </c>
    </row>
    <row r="25" spans="1:10" ht="14.65" customHeight="1" x14ac:dyDescent="0.2">
      <c r="A25" s="1" t="s">
        <v>7</v>
      </c>
      <c r="B25" s="168" t="s">
        <v>26</v>
      </c>
      <c r="C25" s="168"/>
      <c r="D25" s="168"/>
      <c r="E25" s="168"/>
      <c r="F25" s="168"/>
      <c r="G25" s="168"/>
      <c r="H25" s="168"/>
      <c r="I25" s="168"/>
      <c r="J25" s="3"/>
    </row>
    <row r="26" spans="1:10" ht="15.75" customHeight="1" x14ac:dyDescent="0.2">
      <c r="A26" s="128" t="s">
        <v>128</v>
      </c>
      <c r="B26" s="128"/>
      <c r="C26" s="128"/>
      <c r="D26" s="128"/>
      <c r="E26" s="128"/>
      <c r="F26" s="128"/>
      <c r="G26" s="128"/>
      <c r="H26" s="128"/>
      <c r="I26" s="128"/>
      <c r="J26" s="5">
        <f>SUM(J23:J25)</f>
        <v>0</v>
      </c>
    </row>
    <row r="27" spans="1:10" x14ac:dyDescent="0.2">
      <c r="A27" s="113"/>
      <c r="B27" s="113"/>
      <c r="C27" s="113"/>
      <c r="D27" s="113"/>
      <c r="E27" s="113"/>
      <c r="F27" s="113"/>
      <c r="G27" s="113"/>
      <c r="H27" s="113"/>
      <c r="I27" s="113"/>
      <c r="J27" s="113"/>
    </row>
    <row r="28" spans="1:10" x14ac:dyDescent="0.2">
      <c r="A28" s="165" t="s">
        <v>134</v>
      </c>
      <c r="B28" s="165"/>
      <c r="C28" s="165"/>
      <c r="D28" s="165"/>
      <c r="E28" s="165"/>
      <c r="F28" s="165"/>
      <c r="G28" s="165"/>
      <c r="H28" s="165"/>
      <c r="I28" s="165"/>
      <c r="J28" s="165"/>
    </row>
    <row r="29" spans="1:10" x14ac:dyDescent="0.2">
      <c r="A29" s="113"/>
      <c r="B29" s="113"/>
      <c r="C29" s="113"/>
      <c r="D29" s="113"/>
      <c r="E29" s="113"/>
      <c r="F29" s="113"/>
      <c r="G29" s="113"/>
      <c r="H29" s="113"/>
      <c r="I29" s="113"/>
      <c r="J29" s="113"/>
    </row>
    <row r="30" spans="1:10" ht="16.149999999999999" customHeight="1" x14ac:dyDescent="0.2">
      <c r="A30" s="125" t="s">
        <v>28</v>
      </c>
      <c r="B30" s="125"/>
      <c r="C30" s="125"/>
      <c r="D30" s="125"/>
      <c r="E30" s="125"/>
      <c r="F30" s="125"/>
      <c r="G30" s="125"/>
      <c r="H30" s="125"/>
      <c r="I30" s="125"/>
      <c r="J30" s="125"/>
    </row>
    <row r="31" spans="1:10" ht="15" x14ac:dyDescent="0.2">
      <c r="A31" s="166" t="s">
        <v>164</v>
      </c>
      <c r="B31" s="166"/>
      <c r="C31" s="166"/>
      <c r="D31" s="166"/>
      <c r="E31" s="166"/>
      <c r="F31" s="166"/>
      <c r="G31" s="166"/>
      <c r="H31" s="166"/>
      <c r="I31" s="166"/>
      <c r="J31" s="166"/>
    </row>
    <row r="32" spans="1:10" ht="15" x14ac:dyDescent="0.2">
      <c r="A32" s="6" t="s">
        <v>29</v>
      </c>
      <c r="B32" s="167" t="s">
        <v>127</v>
      </c>
      <c r="C32" s="167"/>
      <c r="D32" s="167"/>
      <c r="E32" s="167"/>
      <c r="F32" s="167"/>
      <c r="G32" s="167"/>
      <c r="H32" s="167"/>
      <c r="I32" s="167"/>
      <c r="J32" s="66" t="s">
        <v>30</v>
      </c>
    </row>
    <row r="33" spans="1:10" ht="27.6" customHeight="1" x14ac:dyDescent="0.2">
      <c r="A33" s="8" t="s">
        <v>3</v>
      </c>
      <c r="B33" s="120" t="s">
        <v>31</v>
      </c>
      <c r="C33" s="120"/>
      <c r="D33" s="120"/>
      <c r="E33" s="120"/>
      <c r="F33" s="120"/>
      <c r="G33" s="120"/>
      <c r="H33" s="120"/>
      <c r="I33" s="9">
        <v>8.3299999999999999E-2</v>
      </c>
      <c r="J33" s="10">
        <f>ROUND($J$26*I33,2)</f>
        <v>0</v>
      </c>
    </row>
    <row r="34" spans="1:10" ht="36.200000000000003" customHeight="1" x14ac:dyDescent="0.2">
      <c r="A34" s="8" t="s">
        <v>5</v>
      </c>
      <c r="B34" s="124" t="s">
        <v>165</v>
      </c>
      <c r="C34" s="124"/>
      <c r="D34" s="124"/>
      <c r="E34" s="124"/>
      <c r="F34" s="124"/>
      <c r="G34" s="124"/>
      <c r="H34" s="124"/>
      <c r="I34" s="11">
        <v>3.0249999999999999E-2</v>
      </c>
      <c r="J34" s="10">
        <f>ROUND($J$26*I34,2)</f>
        <v>0</v>
      </c>
    </row>
    <row r="35" spans="1:10" x14ac:dyDescent="0.2">
      <c r="A35" s="164" t="s">
        <v>32</v>
      </c>
      <c r="B35" s="164"/>
      <c r="C35" s="164"/>
      <c r="D35" s="164"/>
      <c r="E35" s="164"/>
      <c r="F35" s="164"/>
      <c r="G35" s="164"/>
      <c r="H35" s="164"/>
      <c r="I35" s="164"/>
      <c r="J35" s="10">
        <f>SUM(J33+J34)</f>
        <v>0</v>
      </c>
    </row>
    <row r="36" spans="1:10" x14ac:dyDescent="0.2">
      <c r="A36" s="12" t="s">
        <v>7</v>
      </c>
      <c r="B36" s="121" t="s">
        <v>33</v>
      </c>
      <c r="C36" s="121"/>
      <c r="D36" s="121"/>
      <c r="E36" s="121"/>
      <c r="F36" s="121"/>
      <c r="G36" s="121"/>
      <c r="H36" s="121"/>
      <c r="I36" s="121"/>
      <c r="J36" s="13">
        <f>ROUND(I51*J35,2)</f>
        <v>0</v>
      </c>
    </row>
    <row r="37" spans="1:10" x14ac:dyDescent="0.2">
      <c r="A37" s="122" t="s">
        <v>32</v>
      </c>
      <c r="B37" s="122"/>
      <c r="C37" s="122"/>
      <c r="D37" s="122"/>
      <c r="E37" s="122"/>
      <c r="F37" s="122"/>
      <c r="G37" s="122"/>
      <c r="H37" s="122"/>
      <c r="I37" s="122"/>
      <c r="J37" s="14">
        <f>J35+J36</f>
        <v>0</v>
      </c>
    </row>
    <row r="38" spans="1:10" x14ac:dyDescent="0.2">
      <c r="A38" s="113"/>
      <c r="B38" s="113"/>
      <c r="C38" s="113"/>
      <c r="D38" s="113"/>
      <c r="E38" s="113"/>
      <c r="F38" s="113"/>
      <c r="G38" s="113"/>
      <c r="H38" s="113"/>
      <c r="I38" s="113"/>
      <c r="J38" s="113"/>
    </row>
    <row r="39" spans="1:10" ht="59.25" customHeight="1" x14ac:dyDescent="0.2">
      <c r="A39" s="158" t="s">
        <v>178</v>
      </c>
      <c r="B39" s="159"/>
      <c r="C39" s="159"/>
      <c r="D39" s="159"/>
      <c r="E39" s="159"/>
      <c r="F39" s="159"/>
      <c r="G39" s="159"/>
      <c r="H39" s="159"/>
      <c r="I39" s="159"/>
      <c r="J39" s="160"/>
    </row>
    <row r="40" spans="1:10" x14ac:dyDescent="0.2">
      <c r="A40" s="161" t="s">
        <v>167</v>
      </c>
      <c r="B40" s="162"/>
      <c r="C40" s="162"/>
      <c r="D40" s="162"/>
      <c r="E40" s="162"/>
      <c r="F40" s="162"/>
      <c r="G40" s="162"/>
      <c r="H40" s="162"/>
      <c r="I40" s="162"/>
      <c r="J40" s="163"/>
    </row>
    <row r="41" spans="1:10" ht="30.4" customHeight="1" x14ac:dyDescent="0.2">
      <c r="A41" s="125" t="s">
        <v>34</v>
      </c>
      <c r="B41" s="125"/>
      <c r="C41" s="125"/>
      <c r="D41" s="125"/>
      <c r="E41" s="125"/>
      <c r="F41" s="125"/>
      <c r="G41" s="125"/>
      <c r="H41" s="125"/>
      <c r="I41" s="125"/>
      <c r="J41" s="125"/>
    </row>
    <row r="42" spans="1:10" ht="30.4" customHeight="1" x14ac:dyDescent="0.2">
      <c r="A42" s="64" t="s">
        <v>35</v>
      </c>
      <c r="B42" s="126" t="s">
        <v>36</v>
      </c>
      <c r="C42" s="126"/>
      <c r="D42" s="126"/>
      <c r="E42" s="126"/>
      <c r="F42" s="126"/>
      <c r="G42" s="126"/>
      <c r="H42" s="126"/>
      <c r="I42" s="65" t="s">
        <v>37</v>
      </c>
      <c r="J42" s="65" t="s">
        <v>38</v>
      </c>
    </row>
    <row r="43" spans="1:10" x14ac:dyDescent="0.2">
      <c r="A43" s="8" t="s">
        <v>3</v>
      </c>
      <c r="B43" s="121" t="s">
        <v>39</v>
      </c>
      <c r="C43" s="121"/>
      <c r="D43" s="121"/>
      <c r="E43" s="121"/>
      <c r="F43" s="121"/>
      <c r="G43" s="121"/>
      <c r="H43" s="121"/>
      <c r="I43" s="16">
        <v>0.2</v>
      </c>
      <c r="J43" s="17">
        <f t="shared" ref="J43:J50" si="0">ROUND(($J$26+$J$37)*I43,2)</f>
        <v>0</v>
      </c>
    </row>
    <row r="44" spans="1:10" x14ac:dyDescent="0.2">
      <c r="A44" s="8" t="s">
        <v>5</v>
      </c>
      <c r="B44" s="121" t="s">
        <v>40</v>
      </c>
      <c r="C44" s="121"/>
      <c r="D44" s="121"/>
      <c r="E44" s="121"/>
      <c r="F44" s="121"/>
      <c r="G44" s="121"/>
      <c r="H44" s="121"/>
      <c r="I44" s="18">
        <v>2.5000000000000001E-2</v>
      </c>
      <c r="J44" s="17">
        <f t="shared" si="0"/>
        <v>0</v>
      </c>
    </row>
    <row r="45" spans="1:10" ht="46.5" customHeight="1" x14ac:dyDescent="0.2">
      <c r="A45" s="8" t="s">
        <v>7</v>
      </c>
      <c r="B45" s="120" t="s">
        <v>41</v>
      </c>
      <c r="C45" s="120"/>
      <c r="D45" s="120"/>
      <c r="E45" s="19" t="s">
        <v>42</v>
      </c>
      <c r="F45" s="20">
        <v>0.03</v>
      </c>
      <c r="G45" s="19" t="s">
        <v>43</v>
      </c>
      <c r="H45" s="21">
        <v>1</v>
      </c>
      <c r="I45" s="22">
        <f>ROUND((F45*H45),6)</f>
        <v>0.03</v>
      </c>
      <c r="J45" s="17">
        <f t="shared" si="0"/>
        <v>0</v>
      </c>
    </row>
    <row r="46" spans="1:10" x14ac:dyDescent="0.2">
      <c r="A46" s="8" t="s">
        <v>9</v>
      </c>
      <c r="B46" s="121" t="s">
        <v>44</v>
      </c>
      <c r="C46" s="121"/>
      <c r="D46" s="121"/>
      <c r="E46" s="121"/>
      <c r="F46" s="121"/>
      <c r="G46" s="121"/>
      <c r="H46" s="121"/>
      <c r="I46" s="16">
        <v>1.4999999999999999E-2</v>
      </c>
      <c r="J46" s="17">
        <f t="shared" si="0"/>
        <v>0</v>
      </c>
    </row>
    <row r="47" spans="1:10" x14ac:dyDescent="0.2">
      <c r="A47" s="8" t="s">
        <v>23</v>
      </c>
      <c r="B47" s="121" t="s">
        <v>45</v>
      </c>
      <c r="C47" s="121"/>
      <c r="D47" s="121"/>
      <c r="E47" s="121"/>
      <c r="F47" s="121"/>
      <c r="G47" s="121"/>
      <c r="H47" s="121"/>
      <c r="I47" s="16">
        <v>0.01</v>
      </c>
      <c r="J47" s="17">
        <f t="shared" si="0"/>
        <v>0</v>
      </c>
    </row>
    <row r="48" spans="1:10" x14ac:dyDescent="0.2">
      <c r="A48" s="8" t="s">
        <v>24</v>
      </c>
      <c r="B48" s="121" t="s">
        <v>46</v>
      </c>
      <c r="C48" s="121"/>
      <c r="D48" s="121"/>
      <c r="E48" s="121"/>
      <c r="F48" s="121"/>
      <c r="G48" s="121"/>
      <c r="H48" s="121"/>
      <c r="I48" s="18">
        <v>6.0000000000000001E-3</v>
      </c>
      <c r="J48" s="17">
        <f t="shared" si="0"/>
        <v>0</v>
      </c>
    </row>
    <row r="49" spans="1:10" x14ac:dyDescent="0.2">
      <c r="A49" s="8" t="s">
        <v>25</v>
      </c>
      <c r="B49" s="121" t="s">
        <v>47</v>
      </c>
      <c r="C49" s="121"/>
      <c r="D49" s="121"/>
      <c r="E49" s="121"/>
      <c r="F49" s="121"/>
      <c r="G49" s="121"/>
      <c r="H49" s="121"/>
      <c r="I49" s="16">
        <v>2E-3</v>
      </c>
      <c r="J49" s="17">
        <f t="shared" si="0"/>
        <v>0</v>
      </c>
    </row>
    <row r="50" spans="1:10" x14ac:dyDescent="0.2">
      <c r="A50" s="8" t="s">
        <v>48</v>
      </c>
      <c r="B50" s="121" t="s">
        <v>49</v>
      </c>
      <c r="C50" s="121"/>
      <c r="D50" s="121"/>
      <c r="E50" s="121"/>
      <c r="F50" s="121"/>
      <c r="G50" s="121"/>
      <c r="H50" s="121"/>
      <c r="I50" s="18">
        <v>0.08</v>
      </c>
      <c r="J50" s="17">
        <f t="shared" si="0"/>
        <v>0</v>
      </c>
    </row>
    <row r="51" spans="1:10" x14ac:dyDescent="0.2">
      <c r="A51" s="122" t="s">
        <v>32</v>
      </c>
      <c r="B51" s="122"/>
      <c r="C51" s="122"/>
      <c r="D51" s="122"/>
      <c r="E51" s="122"/>
      <c r="F51" s="122"/>
      <c r="G51" s="122"/>
      <c r="H51" s="122"/>
      <c r="I51" s="23">
        <f>SUM(I43:I50)</f>
        <v>0.36800000000000005</v>
      </c>
      <c r="J51" s="14">
        <f>SUM(J43:J50)</f>
        <v>0</v>
      </c>
    </row>
    <row r="52" spans="1:10" x14ac:dyDescent="0.2">
      <c r="A52" s="113"/>
      <c r="B52" s="113"/>
      <c r="C52" s="113"/>
      <c r="D52" s="113"/>
      <c r="E52" s="113"/>
      <c r="F52" s="113"/>
      <c r="G52" s="113"/>
      <c r="H52" s="113"/>
      <c r="I52" s="113"/>
      <c r="J52" s="113"/>
    </row>
    <row r="53" spans="1:10" ht="37.35" customHeight="1" x14ac:dyDescent="0.2">
      <c r="A53" s="127" t="s">
        <v>185</v>
      </c>
      <c r="B53" s="127"/>
      <c r="C53" s="127"/>
      <c r="D53" s="127"/>
      <c r="E53" s="127"/>
      <c r="F53" s="127"/>
      <c r="G53" s="127"/>
      <c r="H53" s="127"/>
      <c r="I53" s="127"/>
      <c r="J53" s="127"/>
    </row>
    <row r="54" spans="1:10" x14ac:dyDescent="0.2">
      <c r="A54" s="113"/>
      <c r="B54" s="113"/>
      <c r="C54" s="113"/>
      <c r="D54" s="113"/>
      <c r="E54" s="113"/>
      <c r="F54" s="113"/>
      <c r="G54" s="113"/>
      <c r="H54" s="113"/>
      <c r="I54" s="113"/>
      <c r="J54" s="113"/>
    </row>
    <row r="55" spans="1:10" ht="16.149999999999999" customHeight="1" x14ac:dyDescent="0.2">
      <c r="A55" s="125" t="s">
        <v>50</v>
      </c>
      <c r="B55" s="125"/>
      <c r="C55" s="125"/>
      <c r="D55" s="125"/>
      <c r="E55" s="125"/>
      <c r="F55" s="125"/>
      <c r="G55" s="125"/>
      <c r="H55" s="125"/>
      <c r="I55" s="125"/>
      <c r="J55" s="125"/>
    </row>
    <row r="56" spans="1:10" ht="16.149999999999999" customHeight="1" x14ac:dyDescent="0.2">
      <c r="A56" s="64" t="s">
        <v>51</v>
      </c>
      <c r="B56" s="126" t="s">
        <v>52</v>
      </c>
      <c r="C56" s="126"/>
      <c r="D56" s="126"/>
      <c r="E56" s="126"/>
      <c r="F56" s="126"/>
      <c r="G56" s="126"/>
      <c r="H56" s="126"/>
      <c r="I56" s="126"/>
      <c r="J56" s="65" t="s">
        <v>30</v>
      </c>
    </row>
    <row r="57" spans="1:10" x14ac:dyDescent="0.2">
      <c r="A57" s="8" t="s">
        <v>3</v>
      </c>
      <c r="B57" s="121" t="s">
        <v>53</v>
      </c>
      <c r="C57" s="121"/>
      <c r="D57" s="121"/>
      <c r="E57" s="121"/>
      <c r="F57" s="121"/>
      <c r="G57" s="121"/>
      <c r="H57" s="121"/>
      <c r="I57" s="121"/>
      <c r="J57" s="24">
        <v>0</v>
      </c>
    </row>
    <row r="58" spans="1:10" ht="27.75" customHeight="1" x14ac:dyDescent="0.2">
      <c r="A58" s="8"/>
      <c r="B58" s="152" t="s">
        <v>54</v>
      </c>
      <c r="C58" s="153"/>
      <c r="D58" s="153"/>
      <c r="E58" s="153"/>
      <c r="F58" s="153"/>
      <c r="G58" s="153"/>
      <c r="H58" s="154"/>
      <c r="I58" s="25">
        <v>3.02</v>
      </c>
      <c r="J58" s="26" t="s">
        <v>55</v>
      </c>
    </row>
    <row r="59" spans="1:10" x14ac:dyDescent="0.2">
      <c r="A59" s="8"/>
      <c r="B59" s="147" t="s">
        <v>56</v>
      </c>
      <c r="C59" s="147"/>
      <c r="D59" s="147"/>
      <c r="E59" s="147"/>
      <c r="F59" s="147"/>
      <c r="G59" s="147"/>
      <c r="H59" s="147"/>
      <c r="I59" s="27">
        <v>2</v>
      </c>
      <c r="J59" s="26"/>
    </row>
    <row r="60" spans="1:10" ht="14.25" customHeight="1" x14ac:dyDescent="0.2">
      <c r="A60" s="8"/>
      <c r="B60" s="147" t="s">
        <v>57</v>
      </c>
      <c r="C60" s="147"/>
      <c r="D60" s="147"/>
      <c r="E60" s="147"/>
      <c r="F60" s="147"/>
      <c r="G60" s="147"/>
      <c r="H60" s="147"/>
      <c r="I60" s="28">
        <v>22</v>
      </c>
      <c r="J60" s="26"/>
    </row>
    <row r="61" spans="1:10" ht="14.25" customHeight="1" x14ac:dyDescent="0.2">
      <c r="A61" s="8"/>
      <c r="B61" s="196" t="s">
        <v>212</v>
      </c>
      <c r="C61" s="197"/>
      <c r="D61" s="197"/>
      <c r="E61" s="197"/>
      <c r="F61" s="197"/>
      <c r="G61" s="197"/>
      <c r="H61" s="198"/>
      <c r="I61" s="77">
        <v>0.06</v>
      </c>
      <c r="J61" s="26"/>
    </row>
    <row r="62" spans="1:10" x14ac:dyDescent="0.2">
      <c r="A62" s="8" t="s">
        <v>5</v>
      </c>
      <c r="B62" s="121" t="s">
        <v>168</v>
      </c>
      <c r="C62" s="121"/>
      <c r="D62" s="121"/>
      <c r="E62" s="121"/>
      <c r="F62" s="121"/>
      <c r="G62" s="121"/>
      <c r="H62" s="121"/>
      <c r="I62" s="121"/>
      <c r="J62" s="24">
        <v>0</v>
      </c>
    </row>
    <row r="63" spans="1:10" x14ac:dyDescent="0.2">
      <c r="A63" s="8"/>
      <c r="B63" s="147" t="s">
        <v>213</v>
      </c>
      <c r="C63" s="147"/>
      <c r="D63" s="147"/>
      <c r="E63" s="147"/>
      <c r="F63" s="147"/>
      <c r="G63" s="147"/>
      <c r="H63" s="147"/>
      <c r="I63" s="25">
        <v>17.41</v>
      </c>
      <c r="J63" s="26" t="s">
        <v>55</v>
      </c>
    </row>
    <row r="64" spans="1:10" x14ac:dyDescent="0.2">
      <c r="A64" s="29"/>
      <c r="B64" s="147" t="s">
        <v>58</v>
      </c>
      <c r="C64" s="147"/>
      <c r="D64" s="147"/>
      <c r="E64" s="147"/>
      <c r="F64" s="147"/>
      <c r="G64" s="147"/>
      <c r="H64" s="147"/>
      <c r="I64" s="30">
        <v>22</v>
      </c>
      <c r="J64" s="26"/>
    </row>
    <row r="65" spans="1:10" x14ac:dyDescent="0.2">
      <c r="A65" s="29"/>
      <c r="B65" s="155" t="s">
        <v>179</v>
      </c>
      <c r="C65" s="156"/>
      <c r="D65" s="156"/>
      <c r="E65" s="156"/>
      <c r="F65" s="156"/>
      <c r="G65" s="156"/>
      <c r="H65" s="157"/>
      <c r="I65" s="78">
        <v>0.19</v>
      </c>
      <c r="J65" s="26"/>
    </row>
    <row r="66" spans="1:10" x14ac:dyDescent="0.2">
      <c r="A66" s="60" t="s">
        <v>7</v>
      </c>
      <c r="B66" s="149" t="s">
        <v>180</v>
      </c>
      <c r="C66" s="150"/>
      <c r="D66" s="150"/>
      <c r="E66" s="150"/>
      <c r="F66" s="150"/>
      <c r="G66" s="150"/>
      <c r="H66" s="151"/>
      <c r="I66" s="78"/>
      <c r="J66" s="26"/>
    </row>
    <row r="67" spans="1:10" ht="27.6" customHeight="1" x14ac:dyDescent="0.2">
      <c r="A67" s="60" t="s">
        <v>9</v>
      </c>
      <c r="B67" s="148" t="s">
        <v>214</v>
      </c>
      <c r="C67" s="148"/>
      <c r="D67" s="148"/>
      <c r="E67" s="148"/>
      <c r="F67" s="148"/>
      <c r="G67" s="148"/>
      <c r="H67" s="148"/>
      <c r="I67" s="148"/>
      <c r="J67" s="61">
        <v>0</v>
      </c>
    </row>
    <row r="68" spans="1:10" x14ac:dyDescent="0.2">
      <c r="A68" s="8" t="s">
        <v>23</v>
      </c>
      <c r="B68" s="149" t="s">
        <v>59</v>
      </c>
      <c r="C68" s="150"/>
      <c r="D68" s="150"/>
      <c r="E68" s="150"/>
      <c r="F68" s="150"/>
      <c r="G68" s="150"/>
      <c r="H68" s="150"/>
      <c r="I68" s="151"/>
      <c r="J68" s="62" t="s">
        <v>55</v>
      </c>
    </row>
    <row r="69" spans="1:10" x14ac:dyDescent="0.2">
      <c r="A69" s="122" t="s">
        <v>27</v>
      </c>
      <c r="B69" s="122"/>
      <c r="C69" s="122"/>
      <c r="D69" s="122"/>
      <c r="E69" s="122"/>
      <c r="F69" s="122"/>
      <c r="G69" s="122"/>
      <c r="H69" s="122"/>
      <c r="I69" s="122"/>
      <c r="J69" s="14">
        <f>SUM(J57:J67)</f>
        <v>0</v>
      </c>
    </row>
    <row r="70" spans="1:10" x14ac:dyDescent="0.2">
      <c r="A70" s="113"/>
      <c r="B70" s="113"/>
      <c r="C70" s="113"/>
      <c r="D70" s="113"/>
      <c r="E70" s="113"/>
      <c r="F70" s="113"/>
      <c r="G70" s="113"/>
      <c r="H70" s="113"/>
      <c r="I70" s="113"/>
      <c r="J70" s="113"/>
    </row>
    <row r="71" spans="1:10" ht="37.35" customHeight="1" x14ac:dyDescent="0.2">
      <c r="A71" s="127" t="s">
        <v>60</v>
      </c>
      <c r="B71" s="127"/>
      <c r="C71" s="127"/>
      <c r="D71" s="127"/>
      <c r="E71" s="127"/>
      <c r="F71" s="127"/>
      <c r="G71" s="127"/>
      <c r="H71" s="127"/>
      <c r="I71" s="127"/>
      <c r="J71" s="127"/>
    </row>
    <row r="72" spans="1:10" x14ac:dyDescent="0.2">
      <c r="A72" s="113"/>
      <c r="B72" s="113"/>
      <c r="C72" s="113"/>
      <c r="D72" s="113"/>
      <c r="E72" s="113"/>
      <c r="F72" s="113"/>
      <c r="G72" s="113"/>
      <c r="H72" s="113"/>
      <c r="I72" s="113"/>
      <c r="J72" s="113"/>
    </row>
    <row r="73" spans="1:10" ht="16.149999999999999" customHeight="1" x14ac:dyDescent="0.2">
      <c r="A73" s="125" t="s">
        <v>61</v>
      </c>
      <c r="B73" s="125"/>
      <c r="C73" s="125"/>
      <c r="D73" s="125"/>
      <c r="E73" s="125"/>
      <c r="F73" s="125"/>
      <c r="G73" s="125"/>
      <c r="H73" s="125"/>
      <c r="I73" s="125"/>
      <c r="J73" s="125"/>
    </row>
    <row r="74" spans="1:10" ht="16.149999999999999" customHeight="1" x14ac:dyDescent="0.2">
      <c r="A74" s="65">
        <v>2</v>
      </c>
      <c r="B74" s="130" t="s">
        <v>62</v>
      </c>
      <c r="C74" s="130"/>
      <c r="D74" s="130"/>
      <c r="E74" s="130"/>
      <c r="F74" s="130"/>
      <c r="G74" s="130"/>
      <c r="H74" s="130"/>
      <c r="I74" s="130"/>
      <c r="J74" s="65" t="s">
        <v>30</v>
      </c>
    </row>
    <row r="75" spans="1:10" ht="14.65" customHeight="1" x14ac:dyDescent="0.2">
      <c r="A75" s="32" t="s">
        <v>29</v>
      </c>
      <c r="B75" s="32"/>
      <c r="C75" s="202" t="s">
        <v>130</v>
      </c>
      <c r="D75" s="202"/>
      <c r="E75" s="202"/>
      <c r="F75" s="202"/>
      <c r="G75" s="202"/>
      <c r="H75" s="202"/>
      <c r="I75" s="202"/>
      <c r="J75" s="33">
        <f>J37</f>
        <v>0</v>
      </c>
    </row>
    <row r="76" spans="1:10" ht="14.65" customHeight="1" x14ac:dyDescent="0.2">
      <c r="A76" s="32" t="s">
        <v>35</v>
      </c>
      <c r="B76" s="32"/>
      <c r="C76" s="202" t="s">
        <v>36</v>
      </c>
      <c r="D76" s="202"/>
      <c r="E76" s="202"/>
      <c r="F76" s="202"/>
      <c r="G76" s="202"/>
      <c r="H76" s="202"/>
      <c r="I76" s="202"/>
      <c r="J76" s="33">
        <f>J51</f>
        <v>0</v>
      </c>
    </row>
    <row r="77" spans="1:10" ht="14.65" customHeight="1" x14ac:dyDescent="0.2">
      <c r="A77" s="32" t="s">
        <v>51</v>
      </c>
      <c r="B77" s="32"/>
      <c r="C77" s="202" t="s">
        <v>52</v>
      </c>
      <c r="D77" s="202"/>
      <c r="E77" s="202"/>
      <c r="F77" s="202"/>
      <c r="G77" s="202"/>
      <c r="H77" s="202"/>
      <c r="I77" s="202"/>
      <c r="J77" s="33">
        <f>J69</f>
        <v>0</v>
      </c>
    </row>
    <row r="78" spans="1:10" ht="14.65" customHeight="1" x14ac:dyDescent="0.2">
      <c r="A78" s="143" t="s">
        <v>32</v>
      </c>
      <c r="B78" s="143"/>
      <c r="C78" s="143"/>
      <c r="D78" s="143"/>
      <c r="E78" s="143"/>
      <c r="F78" s="143"/>
      <c r="G78" s="143"/>
      <c r="H78" s="143"/>
      <c r="I78" s="143"/>
      <c r="J78" s="34">
        <f>SUM(J75+J76+J77)</f>
        <v>0</v>
      </c>
    </row>
    <row r="79" spans="1:10" x14ac:dyDescent="0.2">
      <c r="A79" s="113"/>
      <c r="B79" s="113"/>
      <c r="C79" s="113"/>
      <c r="D79" s="113"/>
      <c r="E79" s="113"/>
      <c r="F79" s="113"/>
      <c r="G79" s="113"/>
      <c r="H79" s="113"/>
      <c r="I79" s="113"/>
      <c r="J79" s="113"/>
    </row>
    <row r="80" spans="1:10" ht="16.149999999999999" customHeight="1" x14ac:dyDescent="0.2">
      <c r="A80" s="125" t="s">
        <v>63</v>
      </c>
      <c r="B80" s="125"/>
      <c r="C80" s="125"/>
      <c r="D80" s="125"/>
      <c r="E80" s="125"/>
      <c r="F80" s="125"/>
      <c r="G80" s="125"/>
      <c r="H80" s="125"/>
      <c r="I80" s="125"/>
      <c r="J80" s="125"/>
    </row>
    <row r="81" spans="1:10" ht="16.149999999999999" customHeight="1" x14ac:dyDescent="0.2">
      <c r="A81" s="64">
        <v>3</v>
      </c>
      <c r="B81" s="130" t="s">
        <v>64</v>
      </c>
      <c r="C81" s="130"/>
      <c r="D81" s="130"/>
      <c r="E81" s="130"/>
      <c r="F81" s="130"/>
      <c r="G81" s="130"/>
      <c r="H81" s="130"/>
      <c r="I81" s="130"/>
      <c r="J81" s="64" t="s">
        <v>65</v>
      </c>
    </row>
    <row r="82" spans="1:10" ht="60.75" customHeight="1" x14ac:dyDescent="0.2">
      <c r="A82" s="8" t="s">
        <v>3</v>
      </c>
      <c r="B82" s="120" t="s">
        <v>66</v>
      </c>
      <c r="C82" s="120"/>
      <c r="D82" s="120"/>
      <c r="E82" s="120"/>
      <c r="F82" s="120"/>
      <c r="G82" s="120"/>
      <c r="H82" s="120"/>
      <c r="I82" s="120"/>
      <c r="J82" s="17">
        <f>ROUND((($J$26/12)+($J$33/12)+($J$26/12/12)+($J$34/12))*(30/30)*0.05,2)</f>
        <v>0</v>
      </c>
    </row>
    <row r="83" spans="1:10" ht="14.65" customHeight="1" x14ac:dyDescent="0.2">
      <c r="A83" s="8" t="s">
        <v>5</v>
      </c>
      <c r="B83" s="120" t="s">
        <v>67</v>
      </c>
      <c r="C83" s="120"/>
      <c r="D83" s="120"/>
      <c r="E83" s="120"/>
      <c r="F83" s="120"/>
      <c r="G83" s="120"/>
      <c r="H83" s="120"/>
      <c r="I83" s="120"/>
      <c r="J83" s="17">
        <f>ROUND($J$82*I50,2)</f>
        <v>0</v>
      </c>
    </row>
    <row r="84" spans="1:10" ht="73.5" customHeight="1" x14ac:dyDescent="0.2">
      <c r="A84" s="8" t="s">
        <v>7</v>
      </c>
      <c r="B84" s="137" t="s">
        <v>169</v>
      </c>
      <c r="C84" s="137"/>
      <c r="D84" s="137"/>
      <c r="E84" s="137"/>
      <c r="F84" s="137"/>
      <c r="G84" s="137"/>
      <c r="H84" s="137"/>
      <c r="I84" s="35">
        <v>1.9E-3</v>
      </c>
      <c r="J84" s="17">
        <f>ROUND($J$26*I84,2)</f>
        <v>0</v>
      </c>
    </row>
    <row r="85" spans="1:10" ht="41.25" customHeight="1" x14ac:dyDescent="0.2">
      <c r="A85" s="8" t="s">
        <v>9</v>
      </c>
      <c r="B85" s="138" t="s">
        <v>208</v>
      </c>
      <c r="C85" s="139"/>
      <c r="D85" s="139"/>
      <c r="E85" s="139"/>
      <c r="F85" s="139"/>
      <c r="G85" s="139"/>
      <c r="H85" s="139"/>
      <c r="I85" s="140"/>
      <c r="J85" s="17">
        <f>ROUND(((($J$26/30)*7)/$H$10)*1,2)</f>
        <v>0</v>
      </c>
    </row>
    <row r="86" spans="1:10" ht="14.65" customHeight="1" x14ac:dyDescent="0.2">
      <c r="A86" s="8" t="s">
        <v>23</v>
      </c>
      <c r="B86" s="120" t="s">
        <v>68</v>
      </c>
      <c r="C86" s="120"/>
      <c r="D86" s="120"/>
      <c r="E86" s="120"/>
      <c r="F86" s="120"/>
      <c r="G86" s="120"/>
      <c r="H86" s="120"/>
      <c r="I86" s="120"/>
      <c r="J86" s="17">
        <f>ROUND($I$51*J85,2)</f>
        <v>0</v>
      </c>
    </row>
    <row r="87" spans="1:10" ht="74.25" customHeight="1" x14ac:dyDescent="0.2">
      <c r="A87" s="8" t="s">
        <v>24</v>
      </c>
      <c r="B87" s="137" t="s">
        <v>170</v>
      </c>
      <c r="C87" s="137"/>
      <c r="D87" s="137"/>
      <c r="E87" s="137"/>
      <c r="F87" s="137"/>
      <c r="G87" s="137"/>
      <c r="H87" s="137"/>
      <c r="I87" s="35">
        <v>3.8100000000000002E-2</v>
      </c>
      <c r="J87" s="17">
        <f>ROUND($J$26*I87,2)</f>
        <v>0</v>
      </c>
    </row>
    <row r="88" spans="1:10" x14ac:dyDescent="0.2">
      <c r="A88" s="122" t="s">
        <v>32</v>
      </c>
      <c r="B88" s="122"/>
      <c r="C88" s="122"/>
      <c r="D88" s="122"/>
      <c r="E88" s="122"/>
      <c r="F88" s="122"/>
      <c r="G88" s="122"/>
      <c r="H88" s="122"/>
      <c r="I88" s="122"/>
      <c r="J88" s="14">
        <f>SUM(J82:J87)</f>
        <v>0</v>
      </c>
    </row>
    <row r="89" spans="1:10" x14ac:dyDescent="0.2">
      <c r="A89" s="113"/>
      <c r="B89" s="113"/>
      <c r="C89" s="113"/>
      <c r="D89" s="113"/>
      <c r="E89" s="113"/>
      <c r="F89" s="113"/>
      <c r="G89" s="113"/>
      <c r="H89" s="113"/>
      <c r="I89" s="113"/>
      <c r="J89" s="113"/>
    </row>
    <row r="90" spans="1:10" ht="16.149999999999999" customHeight="1" x14ac:dyDescent="0.2">
      <c r="A90" s="125" t="s">
        <v>69</v>
      </c>
      <c r="B90" s="125"/>
      <c r="C90" s="125"/>
      <c r="D90" s="125"/>
      <c r="E90" s="125"/>
      <c r="F90" s="125"/>
      <c r="G90" s="125"/>
      <c r="H90" s="125"/>
      <c r="I90" s="125"/>
      <c r="J90" s="125"/>
    </row>
    <row r="91" spans="1:10" ht="37.35" customHeight="1" x14ac:dyDescent="0.2">
      <c r="A91" s="127" t="s">
        <v>70</v>
      </c>
      <c r="B91" s="127"/>
      <c r="C91" s="127"/>
      <c r="D91" s="127"/>
      <c r="E91" s="127"/>
      <c r="F91" s="127"/>
      <c r="G91" s="127"/>
      <c r="H91" s="127"/>
      <c r="I91" s="127"/>
      <c r="J91" s="127"/>
    </row>
    <row r="92" spans="1:10" ht="48.75" customHeight="1" x14ac:dyDescent="0.2">
      <c r="A92" s="199" t="s">
        <v>129</v>
      </c>
      <c r="B92" s="200"/>
      <c r="C92" s="200"/>
      <c r="D92" s="200"/>
      <c r="E92" s="200"/>
      <c r="F92" s="200"/>
      <c r="G92" s="200"/>
      <c r="H92" s="200"/>
      <c r="I92" s="201"/>
      <c r="J92" s="36">
        <f>J95+J26+J33+J34</f>
        <v>0</v>
      </c>
    </row>
    <row r="93" spans="1:10" ht="14.65" customHeight="1" x14ac:dyDescent="0.2">
      <c r="A93" s="136"/>
      <c r="B93" s="136"/>
      <c r="C93" s="136"/>
      <c r="D93" s="136"/>
      <c r="E93" s="136"/>
      <c r="F93" s="136"/>
      <c r="G93" s="136"/>
      <c r="H93" s="136"/>
      <c r="I93" s="136"/>
      <c r="J93" s="136"/>
    </row>
    <row r="94" spans="1:10" ht="15" x14ac:dyDescent="0.25">
      <c r="A94" s="37" t="s">
        <v>71</v>
      </c>
      <c r="B94" s="126" t="s">
        <v>184</v>
      </c>
      <c r="C94" s="126"/>
      <c r="D94" s="126"/>
      <c r="E94" s="126"/>
      <c r="F94" s="126"/>
      <c r="G94" s="126"/>
      <c r="H94" s="126"/>
      <c r="I94" s="126"/>
      <c r="J94" s="37" t="s">
        <v>30</v>
      </c>
    </row>
    <row r="95" spans="1:10" ht="41.25" customHeight="1" x14ac:dyDescent="0.2">
      <c r="A95" s="12" t="s">
        <v>3</v>
      </c>
      <c r="B95" s="120" t="s">
        <v>73</v>
      </c>
      <c r="C95" s="120"/>
      <c r="D95" s="120"/>
      <c r="E95" s="120"/>
      <c r="F95" s="120"/>
      <c r="G95" s="120"/>
      <c r="H95" s="120"/>
      <c r="I95" s="11">
        <v>9.0749999999999997E-2</v>
      </c>
      <c r="J95" s="17">
        <f>ROUND(($J$26*I95),2)</f>
        <v>0</v>
      </c>
    </row>
    <row r="96" spans="1:10" x14ac:dyDescent="0.2">
      <c r="A96" s="12" t="s">
        <v>5</v>
      </c>
      <c r="B96" s="121" t="s">
        <v>74</v>
      </c>
      <c r="C96" s="121"/>
      <c r="D96" s="121"/>
      <c r="E96" s="121"/>
      <c r="F96" s="121"/>
      <c r="G96" s="121"/>
      <c r="H96" s="121"/>
      <c r="I96" s="121"/>
      <c r="J96" s="38">
        <f>ROUND((($J$92/30)*2.96)/12,2)</f>
        <v>0</v>
      </c>
    </row>
    <row r="97" spans="1:10" x14ac:dyDescent="0.2">
      <c r="A97" s="12" t="s">
        <v>7</v>
      </c>
      <c r="B97" s="121" t="s">
        <v>75</v>
      </c>
      <c r="C97" s="121"/>
      <c r="D97" s="121"/>
      <c r="E97" s="121"/>
      <c r="F97" s="121"/>
      <c r="G97" s="121"/>
      <c r="H97" s="121"/>
      <c r="I97" s="121"/>
      <c r="J97" s="38">
        <f>ROUND((($J$92/30)*5)/12*0.015,2)</f>
        <v>0</v>
      </c>
    </row>
    <row r="98" spans="1:10" x14ac:dyDescent="0.2">
      <c r="A98" s="12" t="s">
        <v>9</v>
      </c>
      <c r="B98" s="121" t="s">
        <v>76</v>
      </c>
      <c r="C98" s="121"/>
      <c r="D98" s="121"/>
      <c r="E98" s="121"/>
      <c r="F98" s="121"/>
      <c r="G98" s="121"/>
      <c r="H98" s="121"/>
      <c r="I98" s="121"/>
      <c r="J98" s="13">
        <f>ROUND(((($J$92/30)*15)/12)*0.0078,2)</f>
        <v>0</v>
      </c>
    </row>
    <row r="99" spans="1:10" x14ac:dyDescent="0.2">
      <c r="A99" s="12" t="s">
        <v>23</v>
      </c>
      <c r="B99" s="121" t="s">
        <v>77</v>
      </c>
      <c r="C99" s="121"/>
      <c r="D99" s="121"/>
      <c r="E99" s="121"/>
      <c r="F99" s="121"/>
      <c r="G99" s="121"/>
      <c r="H99" s="121"/>
      <c r="I99" s="121"/>
      <c r="J99" s="39">
        <f>ROUND(((($J$26+$J$26/3)*4/12)/12)*0.02,2)</f>
        <v>0</v>
      </c>
    </row>
    <row r="100" spans="1:10" x14ac:dyDescent="0.2">
      <c r="A100" s="63" t="s">
        <v>24</v>
      </c>
      <c r="B100" s="132" t="s">
        <v>188</v>
      </c>
      <c r="C100" s="132"/>
      <c r="D100" s="132"/>
      <c r="E100" s="132"/>
      <c r="F100" s="132"/>
      <c r="G100" s="132"/>
      <c r="H100" s="132"/>
      <c r="I100" s="132"/>
      <c r="J100" s="13"/>
    </row>
    <row r="101" spans="1:10" x14ac:dyDescent="0.2">
      <c r="A101" s="122" t="s">
        <v>32</v>
      </c>
      <c r="B101" s="122"/>
      <c r="C101" s="122"/>
      <c r="D101" s="122"/>
      <c r="E101" s="122"/>
      <c r="F101" s="122"/>
      <c r="G101" s="122"/>
      <c r="H101" s="122"/>
      <c r="I101" s="122"/>
      <c r="J101" s="40">
        <f>SUM(J95:J100)</f>
        <v>0</v>
      </c>
    </row>
    <row r="102" spans="1:10" ht="14.65" customHeight="1" x14ac:dyDescent="0.2">
      <c r="A102" s="12" t="s">
        <v>25</v>
      </c>
      <c r="B102" s="121" t="s">
        <v>78</v>
      </c>
      <c r="C102" s="121"/>
      <c r="D102" s="121"/>
      <c r="E102" s="121"/>
      <c r="F102" s="121"/>
      <c r="G102" s="121"/>
      <c r="H102" s="121"/>
      <c r="I102" s="121"/>
      <c r="J102" s="13">
        <f>ROUND(I51*J101,2)</f>
        <v>0</v>
      </c>
    </row>
    <row r="103" spans="1:10" x14ac:dyDescent="0.2">
      <c r="A103" s="122" t="s">
        <v>32</v>
      </c>
      <c r="B103" s="122"/>
      <c r="C103" s="122"/>
      <c r="D103" s="122"/>
      <c r="E103" s="122"/>
      <c r="F103" s="122"/>
      <c r="G103" s="122"/>
      <c r="H103" s="122"/>
      <c r="I103" s="122"/>
      <c r="J103" s="14">
        <f>SUM(J101:J102)</f>
        <v>0</v>
      </c>
    </row>
    <row r="104" spans="1:10" ht="25.9" customHeight="1" x14ac:dyDescent="0.2">
      <c r="A104" s="127" t="s">
        <v>79</v>
      </c>
      <c r="B104" s="127"/>
      <c r="C104" s="127"/>
      <c r="D104" s="127"/>
      <c r="E104" s="127"/>
      <c r="F104" s="127"/>
      <c r="G104" s="127"/>
      <c r="H104" s="127"/>
      <c r="I104" s="127"/>
      <c r="J104" s="127"/>
    </row>
    <row r="105" spans="1:10" x14ac:dyDescent="0.2">
      <c r="A105" s="129"/>
      <c r="B105" s="129"/>
      <c r="C105" s="129"/>
      <c r="D105" s="129"/>
      <c r="E105" s="129"/>
      <c r="F105" s="129"/>
      <c r="G105" s="129"/>
      <c r="H105" s="129"/>
      <c r="I105" s="129"/>
      <c r="J105" s="129"/>
    </row>
    <row r="106" spans="1:10" ht="16.149999999999999" customHeight="1" x14ac:dyDescent="0.2">
      <c r="A106" s="125" t="s">
        <v>182</v>
      </c>
      <c r="B106" s="125"/>
      <c r="C106" s="125"/>
      <c r="D106" s="125"/>
      <c r="E106" s="125"/>
      <c r="F106" s="125"/>
      <c r="G106" s="125"/>
      <c r="H106" s="125"/>
      <c r="I106" s="125"/>
      <c r="J106" s="125"/>
    </row>
    <row r="107" spans="1:10" ht="15" x14ac:dyDescent="0.2">
      <c r="A107" s="64" t="s">
        <v>80</v>
      </c>
      <c r="B107" s="126" t="s">
        <v>183</v>
      </c>
      <c r="C107" s="126"/>
      <c r="D107" s="126"/>
      <c r="E107" s="126"/>
      <c r="F107" s="126"/>
      <c r="G107" s="126"/>
      <c r="H107" s="126"/>
      <c r="I107" s="126"/>
      <c r="J107" s="41" t="s">
        <v>30</v>
      </c>
    </row>
    <row r="108" spans="1:10" x14ac:dyDescent="0.2">
      <c r="A108" s="8" t="s">
        <v>3</v>
      </c>
      <c r="B108" s="121" t="s">
        <v>82</v>
      </c>
      <c r="C108" s="121"/>
      <c r="D108" s="121"/>
      <c r="E108" s="121"/>
      <c r="F108" s="121"/>
      <c r="G108" s="121"/>
      <c r="H108" s="121"/>
      <c r="I108" s="121"/>
      <c r="J108" s="17">
        <v>0</v>
      </c>
    </row>
    <row r="109" spans="1:10" x14ac:dyDescent="0.2">
      <c r="A109" s="131" t="s">
        <v>32</v>
      </c>
      <c r="B109" s="131"/>
      <c r="C109" s="131"/>
      <c r="D109" s="131"/>
      <c r="E109" s="131"/>
      <c r="F109" s="131"/>
      <c r="G109" s="131"/>
      <c r="H109" s="131"/>
      <c r="I109" s="131"/>
      <c r="J109" s="17">
        <v>0</v>
      </c>
    </row>
    <row r="110" spans="1:10" x14ac:dyDescent="0.2">
      <c r="A110" s="12" t="s">
        <v>5</v>
      </c>
      <c r="B110" s="121" t="s">
        <v>83</v>
      </c>
      <c r="C110" s="121"/>
      <c r="D110" s="121"/>
      <c r="E110" s="121"/>
      <c r="F110" s="121"/>
      <c r="G110" s="121"/>
      <c r="H110" s="121"/>
      <c r="I110" s="121"/>
      <c r="J110" s="13">
        <f>ROUND(I51*J109,2)</f>
        <v>0</v>
      </c>
    </row>
    <row r="111" spans="1:10" x14ac:dyDescent="0.2">
      <c r="A111" s="122" t="s">
        <v>32</v>
      </c>
      <c r="B111" s="122"/>
      <c r="C111" s="122"/>
      <c r="D111" s="122"/>
      <c r="E111" s="122"/>
      <c r="F111" s="122"/>
      <c r="G111" s="122"/>
      <c r="H111" s="122"/>
      <c r="I111" s="122"/>
      <c r="J111" s="14">
        <f>SUM(J109:J110)</f>
        <v>0</v>
      </c>
    </row>
    <row r="112" spans="1:10" x14ac:dyDescent="0.2">
      <c r="A112" s="129"/>
      <c r="B112" s="129"/>
      <c r="C112" s="129"/>
      <c r="D112" s="129"/>
      <c r="E112" s="129"/>
      <c r="F112" s="129"/>
      <c r="G112" s="129"/>
      <c r="H112" s="129"/>
      <c r="I112" s="129"/>
      <c r="J112" s="129"/>
    </row>
    <row r="113" spans="1:12" ht="25.9" customHeight="1" x14ac:dyDescent="0.2">
      <c r="A113" s="127" t="s">
        <v>84</v>
      </c>
      <c r="B113" s="127"/>
      <c r="C113" s="127"/>
      <c r="D113" s="127"/>
      <c r="E113" s="127"/>
      <c r="F113" s="127"/>
      <c r="G113" s="127"/>
      <c r="H113" s="127"/>
      <c r="I113" s="127"/>
      <c r="J113" s="127"/>
    </row>
    <row r="114" spans="1:12" x14ac:dyDescent="0.2">
      <c r="A114" s="129"/>
      <c r="B114" s="129"/>
      <c r="C114" s="129"/>
      <c r="D114" s="129"/>
      <c r="E114" s="129"/>
      <c r="F114" s="129"/>
      <c r="G114" s="129"/>
      <c r="H114" s="129"/>
      <c r="I114" s="129"/>
      <c r="J114" s="129"/>
    </row>
    <row r="115" spans="1:12" ht="16.149999999999999" customHeight="1" x14ac:dyDescent="0.2">
      <c r="A115" s="125" t="s">
        <v>85</v>
      </c>
      <c r="B115" s="125"/>
      <c r="C115" s="125"/>
      <c r="D115" s="125"/>
      <c r="E115" s="125"/>
      <c r="F115" s="125"/>
      <c r="G115" s="125"/>
      <c r="H115" s="125"/>
      <c r="I115" s="125"/>
      <c r="J115" s="125"/>
    </row>
    <row r="116" spans="1:12" ht="16.149999999999999" customHeight="1" x14ac:dyDescent="0.2">
      <c r="A116" s="65">
        <v>4</v>
      </c>
      <c r="B116" s="130" t="s">
        <v>86</v>
      </c>
      <c r="C116" s="130"/>
      <c r="D116" s="130"/>
      <c r="E116" s="130"/>
      <c r="F116" s="130"/>
      <c r="G116" s="130"/>
      <c r="H116" s="130"/>
      <c r="I116" s="130"/>
      <c r="J116" s="41" t="s">
        <v>30</v>
      </c>
    </row>
    <row r="117" spans="1:12" ht="14.65" customHeight="1" x14ac:dyDescent="0.2">
      <c r="A117" s="42" t="s">
        <v>71</v>
      </c>
      <c r="B117" s="120" t="s">
        <v>72</v>
      </c>
      <c r="C117" s="120"/>
      <c r="D117" s="120"/>
      <c r="E117" s="120"/>
      <c r="F117" s="120"/>
      <c r="G117" s="120"/>
      <c r="H117" s="120"/>
      <c r="I117" s="120"/>
      <c r="J117" s="17">
        <f>J103</f>
        <v>0</v>
      </c>
    </row>
    <row r="118" spans="1:12" ht="14.65" customHeight="1" x14ac:dyDescent="0.2">
      <c r="A118" s="42" t="s">
        <v>87</v>
      </c>
      <c r="B118" s="120" t="s">
        <v>81</v>
      </c>
      <c r="C118" s="120"/>
      <c r="D118" s="120"/>
      <c r="E118" s="120"/>
      <c r="F118" s="120"/>
      <c r="G118" s="120"/>
      <c r="H118" s="120"/>
      <c r="I118" s="120"/>
      <c r="J118" s="17">
        <f>J111</f>
        <v>0</v>
      </c>
    </row>
    <row r="119" spans="1:12" ht="14.65" customHeight="1" x14ac:dyDescent="0.2">
      <c r="A119" s="128" t="s">
        <v>32</v>
      </c>
      <c r="B119" s="128"/>
      <c r="C119" s="128"/>
      <c r="D119" s="128"/>
      <c r="E119" s="128"/>
      <c r="F119" s="128"/>
      <c r="G119" s="128"/>
      <c r="H119" s="128"/>
      <c r="I119" s="128"/>
      <c r="J119" s="14">
        <f>SUM(J117+J118)</f>
        <v>0</v>
      </c>
    </row>
    <row r="120" spans="1:12" x14ac:dyDescent="0.2">
      <c r="A120" s="113"/>
      <c r="B120" s="113"/>
      <c r="C120" s="113"/>
      <c r="D120" s="113"/>
      <c r="E120" s="113"/>
      <c r="F120" s="113"/>
      <c r="G120" s="113"/>
      <c r="H120" s="113"/>
      <c r="I120" s="113"/>
      <c r="J120" s="113"/>
    </row>
    <row r="121" spans="1:12" ht="16.149999999999999" customHeight="1" x14ac:dyDescent="0.2">
      <c r="A121" s="125" t="s">
        <v>88</v>
      </c>
      <c r="B121" s="125"/>
      <c r="C121" s="125"/>
      <c r="D121" s="125"/>
      <c r="E121" s="125"/>
      <c r="F121" s="125"/>
      <c r="G121" s="125"/>
      <c r="H121" s="125"/>
      <c r="I121" s="125"/>
      <c r="J121" s="125"/>
    </row>
    <row r="122" spans="1:12" ht="16.149999999999999" customHeight="1" x14ac:dyDescent="0.2">
      <c r="A122" s="64">
        <v>5</v>
      </c>
      <c r="B122" s="126" t="s">
        <v>89</v>
      </c>
      <c r="C122" s="126"/>
      <c r="D122" s="126"/>
      <c r="E122" s="126"/>
      <c r="F122" s="126"/>
      <c r="G122" s="126"/>
      <c r="H122" s="126"/>
      <c r="I122" s="126"/>
      <c r="J122" s="64" t="s">
        <v>30</v>
      </c>
    </row>
    <row r="123" spans="1:12" x14ac:dyDescent="0.2">
      <c r="A123" s="8" t="s">
        <v>3</v>
      </c>
      <c r="B123" s="121" t="s">
        <v>161</v>
      </c>
      <c r="C123" s="121"/>
      <c r="D123" s="121"/>
      <c r="E123" s="121"/>
      <c r="F123" s="121"/>
      <c r="G123" s="121"/>
      <c r="H123" s="121"/>
      <c r="I123" s="121"/>
      <c r="J123" s="24">
        <f>'INSUMOS PREDIAL'!D34</f>
        <v>0</v>
      </c>
      <c r="L123" s="68"/>
    </row>
    <row r="124" spans="1:12" x14ac:dyDescent="0.2">
      <c r="A124" s="8" t="s">
        <v>5</v>
      </c>
      <c r="B124" s="121" t="s">
        <v>90</v>
      </c>
      <c r="C124" s="121"/>
      <c r="D124" s="121"/>
      <c r="E124" s="121"/>
      <c r="F124" s="121"/>
      <c r="G124" s="121"/>
      <c r="H124" s="121"/>
      <c r="I124" s="121"/>
      <c r="J124" s="31">
        <v>0</v>
      </c>
      <c r="L124" s="68"/>
    </row>
    <row r="125" spans="1:12" x14ac:dyDescent="0.2">
      <c r="A125" s="8" t="s">
        <v>7</v>
      </c>
      <c r="B125" s="121" t="s">
        <v>91</v>
      </c>
      <c r="C125" s="121"/>
      <c r="D125" s="121"/>
      <c r="E125" s="121"/>
      <c r="F125" s="121"/>
      <c r="G125" s="121"/>
      <c r="H125" s="121"/>
      <c r="I125" s="121"/>
      <c r="J125" s="31">
        <v>0</v>
      </c>
      <c r="L125" s="68"/>
    </row>
    <row r="126" spans="1:12" x14ac:dyDescent="0.2">
      <c r="A126" s="8" t="s">
        <v>9</v>
      </c>
      <c r="B126" s="121" t="s">
        <v>166</v>
      </c>
      <c r="C126" s="121"/>
      <c r="D126" s="121"/>
      <c r="E126" s="121"/>
      <c r="F126" s="121"/>
      <c r="G126" s="121"/>
      <c r="H126" s="121"/>
      <c r="I126" s="121"/>
      <c r="J126" s="31">
        <f>'INSUMOS COZINHA'!G7</f>
        <v>0</v>
      </c>
      <c r="L126" s="68"/>
    </row>
    <row r="127" spans="1:12" x14ac:dyDescent="0.2">
      <c r="A127" s="122" t="s">
        <v>27</v>
      </c>
      <c r="B127" s="122"/>
      <c r="C127" s="122"/>
      <c r="D127" s="122"/>
      <c r="E127" s="122"/>
      <c r="F127" s="122"/>
      <c r="G127" s="122"/>
      <c r="H127" s="122"/>
      <c r="I127" s="122"/>
      <c r="J127" s="43">
        <f>SUM(J123:J126)</f>
        <v>0</v>
      </c>
    </row>
    <row r="128" spans="1:12" x14ac:dyDescent="0.2">
      <c r="A128" s="113"/>
      <c r="B128" s="113"/>
      <c r="C128" s="113"/>
      <c r="D128" s="113"/>
      <c r="E128" s="113"/>
      <c r="F128" s="113"/>
      <c r="G128" s="113"/>
      <c r="H128" s="113"/>
      <c r="I128" s="113"/>
      <c r="J128" s="113"/>
    </row>
    <row r="129" spans="1:10" ht="14.65" customHeight="1" x14ac:dyDescent="0.2">
      <c r="A129" s="127" t="s">
        <v>92</v>
      </c>
      <c r="B129" s="127"/>
      <c r="C129" s="127"/>
      <c r="D129" s="127"/>
      <c r="E129" s="127"/>
      <c r="F129" s="127"/>
      <c r="G129" s="127"/>
      <c r="H129" s="127"/>
      <c r="I129" s="127"/>
      <c r="J129" s="127"/>
    </row>
    <row r="130" spans="1:10" x14ac:dyDescent="0.2">
      <c r="A130" s="113"/>
      <c r="B130" s="113"/>
      <c r="C130" s="113"/>
      <c r="D130" s="113"/>
      <c r="E130" s="113"/>
      <c r="F130" s="113"/>
      <c r="G130" s="113"/>
      <c r="H130" s="113"/>
      <c r="I130" s="113"/>
      <c r="J130" s="113"/>
    </row>
    <row r="131" spans="1:10" ht="16.149999999999999" customHeight="1" x14ac:dyDescent="0.2">
      <c r="A131" s="125" t="s">
        <v>93</v>
      </c>
      <c r="B131" s="125"/>
      <c r="C131" s="125"/>
      <c r="D131" s="125"/>
      <c r="E131" s="125"/>
      <c r="F131" s="125"/>
      <c r="G131" s="125"/>
      <c r="H131" s="125"/>
      <c r="I131" s="125"/>
      <c r="J131" s="125"/>
    </row>
    <row r="132" spans="1:10" ht="30" x14ac:dyDescent="0.2">
      <c r="A132" s="64">
        <v>6</v>
      </c>
      <c r="B132" s="126" t="s">
        <v>94</v>
      </c>
      <c r="C132" s="126"/>
      <c r="D132" s="126"/>
      <c r="E132" s="126"/>
      <c r="F132" s="126"/>
      <c r="G132" s="126"/>
      <c r="H132" s="126"/>
      <c r="I132" s="65" t="s">
        <v>37</v>
      </c>
      <c r="J132" s="44" t="s">
        <v>95</v>
      </c>
    </row>
    <row r="133" spans="1:10" ht="51" customHeight="1" x14ac:dyDescent="0.2">
      <c r="A133" s="124" t="s">
        <v>96</v>
      </c>
      <c r="B133" s="124"/>
      <c r="C133" s="124"/>
      <c r="D133" s="124"/>
      <c r="E133" s="124"/>
      <c r="F133" s="124"/>
      <c r="G133" s="124"/>
      <c r="H133" s="124"/>
      <c r="I133" s="45" t="s">
        <v>55</v>
      </c>
      <c r="J133" s="46">
        <f>SUM(J26+J78+J88+J119+J127)</f>
        <v>0</v>
      </c>
    </row>
    <row r="134" spans="1:10" ht="15.75" x14ac:dyDescent="0.2">
      <c r="A134" s="47" t="s">
        <v>3</v>
      </c>
      <c r="B134" s="123" t="s">
        <v>97</v>
      </c>
      <c r="C134" s="123"/>
      <c r="D134" s="123"/>
      <c r="E134" s="123"/>
      <c r="F134" s="123"/>
      <c r="G134" s="123"/>
      <c r="H134" s="123"/>
      <c r="I134" s="18">
        <v>0.05</v>
      </c>
      <c r="J134" s="17">
        <f>ROUND(I134*J133,2)</f>
        <v>0</v>
      </c>
    </row>
    <row r="135" spans="1:10" ht="51" customHeight="1" x14ac:dyDescent="0.2">
      <c r="A135" s="124" t="s">
        <v>98</v>
      </c>
      <c r="B135" s="124"/>
      <c r="C135" s="124"/>
      <c r="D135" s="124"/>
      <c r="E135" s="124"/>
      <c r="F135" s="124"/>
      <c r="G135" s="124"/>
      <c r="H135" s="124"/>
      <c r="I135" s="48" t="s">
        <v>55</v>
      </c>
      <c r="J135" s="46">
        <f>SUM(J26+J78+J88+J119+J127+J134)</f>
        <v>0</v>
      </c>
    </row>
    <row r="136" spans="1:10" ht="15.75" x14ac:dyDescent="0.2">
      <c r="A136" s="47" t="s">
        <v>5</v>
      </c>
      <c r="B136" s="123" t="s">
        <v>99</v>
      </c>
      <c r="C136" s="123"/>
      <c r="D136" s="123"/>
      <c r="E136" s="123"/>
      <c r="F136" s="123"/>
      <c r="G136" s="123"/>
      <c r="H136" s="123"/>
      <c r="I136" s="18">
        <v>6.7900000000000002E-2</v>
      </c>
      <c r="J136" s="17">
        <f>ROUND(I136*J135,2)</f>
        <v>0</v>
      </c>
    </row>
    <row r="137" spans="1:10" ht="51" customHeight="1" x14ac:dyDescent="0.2">
      <c r="A137" s="124" t="s">
        <v>100</v>
      </c>
      <c r="B137" s="124"/>
      <c r="C137" s="124"/>
      <c r="D137" s="124"/>
      <c r="E137" s="124"/>
      <c r="F137" s="124"/>
      <c r="G137" s="124"/>
      <c r="H137" s="124"/>
      <c r="I137" s="48" t="s">
        <v>55</v>
      </c>
      <c r="J137" s="46">
        <f>SUM(J26+J78+J88+J119+J127+J134+J136)</f>
        <v>0</v>
      </c>
    </row>
    <row r="138" spans="1:10" ht="15.75" x14ac:dyDescent="0.2">
      <c r="A138" s="47" t="s">
        <v>7</v>
      </c>
      <c r="B138" s="123" t="s">
        <v>101</v>
      </c>
      <c r="C138" s="123"/>
      <c r="D138" s="123"/>
      <c r="E138" s="123"/>
      <c r="F138" s="123"/>
      <c r="G138" s="123"/>
      <c r="H138" s="123"/>
      <c r="I138" s="49" t="s">
        <v>55</v>
      </c>
      <c r="J138" s="67" t="s">
        <v>55</v>
      </c>
    </row>
    <row r="139" spans="1:10" x14ac:dyDescent="0.2">
      <c r="A139" s="8"/>
      <c r="B139" s="121" t="s">
        <v>102</v>
      </c>
      <c r="C139" s="121"/>
      <c r="D139" s="121"/>
      <c r="E139" s="121"/>
      <c r="F139" s="121"/>
      <c r="G139" s="121"/>
      <c r="H139" s="121"/>
      <c r="I139" s="49" t="s">
        <v>55</v>
      </c>
      <c r="J139" s="67" t="s">
        <v>55</v>
      </c>
    </row>
    <row r="140" spans="1:10" x14ac:dyDescent="0.2">
      <c r="A140" s="8"/>
      <c r="B140" s="121" t="s">
        <v>103</v>
      </c>
      <c r="C140" s="121"/>
      <c r="D140" s="121"/>
      <c r="E140" s="121"/>
      <c r="F140" s="121"/>
      <c r="G140" s="121"/>
      <c r="H140" s="121"/>
      <c r="I140" s="51">
        <v>7.5999999999999998E-2</v>
      </c>
      <c r="J140" s="17">
        <f>ROUND(($J$137/(1-$I$149))*I140,2)</f>
        <v>0</v>
      </c>
    </row>
    <row r="141" spans="1:10" x14ac:dyDescent="0.2">
      <c r="A141" s="8"/>
      <c r="B141" s="121" t="s">
        <v>104</v>
      </c>
      <c r="C141" s="121"/>
      <c r="D141" s="121"/>
      <c r="E141" s="121"/>
      <c r="F141" s="121"/>
      <c r="G141" s="121"/>
      <c r="H141" s="121"/>
      <c r="I141" s="51">
        <v>1.6500000000000001E-2</v>
      </c>
      <c r="J141" s="17">
        <f>ROUND(($J$137/(1-$I$149))*I141,2)</f>
        <v>0</v>
      </c>
    </row>
    <row r="142" spans="1:10" ht="27.6" customHeight="1" x14ac:dyDescent="0.2">
      <c r="A142" s="8"/>
      <c r="B142" s="120" t="s">
        <v>105</v>
      </c>
      <c r="C142" s="120"/>
      <c r="D142" s="120"/>
      <c r="E142" s="120"/>
      <c r="F142" s="120"/>
      <c r="G142" s="120"/>
      <c r="H142" s="120"/>
      <c r="I142" s="52" t="s">
        <v>55</v>
      </c>
      <c r="J142" s="67" t="s">
        <v>55</v>
      </c>
    </row>
    <row r="143" spans="1:10" ht="27.6" customHeight="1" x14ac:dyDescent="0.2">
      <c r="A143" s="8"/>
      <c r="B143" s="120" t="s">
        <v>106</v>
      </c>
      <c r="C143" s="120"/>
      <c r="D143" s="120"/>
      <c r="E143" s="120"/>
      <c r="F143" s="120"/>
      <c r="G143" s="120"/>
      <c r="H143" s="120"/>
      <c r="I143" s="52" t="s">
        <v>55</v>
      </c>
      <c r="J143" s="67" t="s">
        <v>55</v>
      </c>
    </row>
    <row r="144" spans="1:10" x14ac:dyDescent="0.2">
      <c r="A144" s="8"/>
      <c r="B144" s="121" t="s">
        <v>107</v>
      </c>
      <c r="C144" s="121"/>
      <c r="D144" s="121"/>
      <c r="E144" s="121"/>
      <c r="F144" s="121"/>
      <c r="G144" s="121"/>
      <c r="H144" s="121"/>
      <c r="I144" s="52" t="s">
        <v>55</v>
      </c>
      <c r="J144" s="67" t="s">
        <v>55</v>
      </c>
    </row>
    <row r="145" spans="1:10" x14ac:dyDescent="0.2">
      <c r="A145" s="8"/>
      <c r="B145" s="121" t="s">
        <v>108</v>
      </c>
      <c r="C145" s="121"/>
      <c r="D145" s="121"/>
      <c r="E145" s="121"/>
      <c r="F145" s="121"/>
      <c r="G145" s="121"/>
      <c r="H145" s="121"/>
      <c r="I145" s="52" t="s">
        <v>55</v>
      </c>
      <c r="J145" s="67" t="s">
        <v>55</v>
      </c>
    </row>
    <row r="146" spans="1:10" x14ac:dyDescent="0.2">
      <c r="A146" s="8"/>
      <c r="B146" s="121" t="s">
        <v>135</v>
      </c>
      <c r="C146" s="121"/>
      <c r="D146" s="121"/>
      <c r="E146" s="121"/>
      <c r="F146" s="121"/>
      <c r="G146" s="121"/>
      <c r="H146" s="121"/>
      <c r="I146" s="51">
        <v>0.03</v>
      </c>
      <c r="J146" s="17">
        <f>ROUND(($J$137/(1-$I$149))*I146,2)</f>
        <v>0</v>
      </c>
    </row>
    <row r="147" spans="1:10" x14ac:dyDescent="0.2">
      <c r="A147" s="122" t="s">
        <v>32</v>
      </c>
      <c r="B147" s="122"/>
      <c r="C147" s="122"/>
      <c r="D147" s="122"/>
      <c r="E147" s="122"/>
      <c r="F147" s="122"/>
      <c r="G147" s="122"/>
      <c r="H147" s="122"/>
      <c r="I147" s="122"/>
      <c r="J147" s="14">
        <f>SUM(J134+J136+J140+J141+J146)</f>
        <v>0</v>
      </c>
    </row>
    <row r="148" spans="1:10" x14ac:dyDescent="0.2">
      <c r="A148" s="113"/>
      <c r="B148" s="113"/>
      <c r="C148" s="113"/>
      <c r="D148" s="113"/>
      <c r="E148" s="113"/>
      <c r="F148" s="113"/>
      <c r="G148" s="113"/>
      <c r="H148" s="113"/>
      <c r="I148" s="113"/>
      <c r="J148" s="113"/>
    </row>
    <row r="149" spans="1:10" ht="14.65" customHeight="1" x14ac:dyDescent="0.2">
      <c r="A149" s="117" t="s">
        <v>109</v>
      </c>
      <c r="B149" s="117"/>
      <c r="C149" s="117"/>
      <c r="D149" s="117"/>
      <c r="E149" s="117"/>
      <c r="F149" s="117"/>
      <c r="G149" s="117"/>
      <c r="H149" s="117"/>
      <c r="I149" s="53">
        <f>SUM(I140:I146)</f>
        <v>0.1225</v>
      </c>
      <c r="J149" s="54">
        <f>SUM(J140:J146)</f>
        <v>0</v>
      </c>
    </row>
    <row r="150" spans="1:10" x14ac:dyDescent="0.2">
      <c r="A150" s="118" t="s">
        <v>110</v>
      </c>
      <c r="B150" s="118"/>
      <c r="C150" s="118"/>
      <c r="D150" s="119" t="s">
        <v>111</v>
      </c>
      <c r="E150" s="119"/>
      <c r="F150" s="119"/>
      <c r="G150" s="119"/>
      <c r="H150" s="119"/>
      <c r="I150" s="119"/>
      <c r="J150" s="119"/>
    </row>
    <row r="151" spans="1:10" x14ac:dyDescent="0.2">
      <c r="A151" s="118"/>
      <c r="B151" s="118"/>
      <c r="C151" s="118"/>
      <c r="D151" s="119" t="s">
        <v>136</v>
      </c>
      <c r="E151" s="119"/>
      <c r="F151" s="119"/>
      <c r="G151" s="119"/>
      <c r="H151" s="119"/>
      <c r="I151" s="119"/>
      <c r="J151" s="119"/>
    </row>
    <row r="152" spans="1:10" x14ac:dyDescent="0.2">
      <c r="A152" s="118"/>
      <c r="B152" s="118"/>
      <c r="C152" s="118"/>
      <c r="D152" s="119" t="s">
        <v>112</v>
      </c>
      <c r="E152" s="119"/>
      <c r="F152" s="119"/>
      <c r="G152" s="119"/>
      <c r="H152" s="119"/>
      <c r="I152" s="119"/>
      <c r="J152" s="119"/>
    </row>
    <row r="153" spans="1:10" x14ac:dyDescent="0.2">
      <c r="A153" s="113"/>
      <c r="B153" s="113"/>
      <c r="C153" s="113"/>
      <c r="D153" s="113"/>
      <c r="E153" s="113"/>
      <c r="F153" s="113"/>
      <c r="G153" s="113"/>
      <c r="H153" s="113"/>
      <c r="I153" s="113"/>
      <c r="J153" s="113"/>
    </row>
    <row r="154" spans="1:10" ht="27.6" customHeight="1" x14ac:dyDescent="0.2">
      <c r="A154" s="114" t="s">
        <v>113</v>
      </c>
      <c r="B154" s="114"/>
      <c r="C154" s="114"/>
      <c r="D154" s="114"/>
      <c r="E154" s="114"/>
      <c r="F154" s="114"/>
      <c r="G154" s="114"/>
      <c r="H154" s="114"/>
      <c r="I154" s="114"/>
      <c r="J154" s="114"/>
    </row>
    <row r="155" spans="1:10" x14ac:dyDescent="0.2">
      <c r="A155" s="113"/>
      <c r="B155" s="113"/>
      <c r="C155" s="113"/>
      <c r="D155" s="113"/>
      <c r="E155" s="113"/>
      <c r="F155" s="113"/>
      <c r="G155" s="113"/>
      <c r="H155" s="113"/>
      <c r="I155" s="113"/>
      <c r="J155" s="113"/>
    </row>
    <row r="156" spans="1:10" ht="45.95" customHeight="1" x14ac:dyDescent="0.2">
      <c r="A156" s="115" t="s">
        <v>114</v>
      </c>
      <c r="B156" s="115"/>
      <c r="C156" s="115"/>
      <c r="D156" s="115"/>
      <c r="E156" s="115"/>
      <c r="F156" s="115"/>
      <c r="G156" s="115"/>
      <c r="H156" s="115"/>
      <c r="I156" s="115"/>
      <c r="J156" s="115"/>
    </row>
    <row r="157" spans="1:10" ht="14.65" customHeight="1" x14ac:dyDescent="0.2">
      <c r="A157" s="116" t="s">
        <v>115</v>
      </c>
      <c r="B157" s="116"/>
      <c r="C157" s="116"/>
      <c r="D157" s="116"/>
      <c r="E157" s="116"/>
      <c r="F157" s="116"/>
      <c r="G157" s="116"/>
      <c r="H157" s="116"/>
      <c r="I157" s="116"/>
      <c r="J157" s="55" t="s">
        <v>30</v>
      </c>
    </row>
    <row r="158" spans="1:10" ht="14.65" customHeight="1" x14ac:dyDescent="0.2">
      <c r="A158" s="56" t="s">
        <v>3</v>
      </c>
      <c r="B158" s="111" t="s">
        <v>116</v>
      </c>
      <c r="C158" s="111"/>
      <c r="D158" s="111"/>
      <c r="E158" s="111"/>
      <c r="F158" s="111"/>
      <c r="G158" s="111"/>
      <c r="H158" s="111"/>
      <c r="I158" s="111"/>
      <c r="J158" s="31">
        <f>J26</f>
        <v>0</v>
      </c>
    </row>
    <row r="159" spans="1:10" ht="14.65" customHeight="1" x14ac:dyDescent="0.2">
      <c r="A159" s="56" t="s">
        <v>5</v>
      </c>
      <c r="B159" s="111" t="s">
        <v>28</v>
      </c>
      <c r="C159" s="111"/>
      <c r="D159" s="111"/>
      <c r="E159" s="111"/>
      <c r="F159" s="111"/>
      <c r="G159" s="111"/>
      <c r="H159" s="111"/>
      <c r="I159" s="111"/>
      <c r="J159" s="31">
        <f>J78</f>
        <v>0</v>
      </c>
    </row>
    <row r="160" spans="1:10" ht="14.65" customHeight="1" x14ac:dyDescent="0.2">
      <c r="A160" s="56" t="s">
        <v>7</v>
      </c>
      <c r="B160" s="111" t="s">
        <v>117</v>
      </c>
      <c r="C160" s="111"/>
      <c r="D160" s="111"/>
      <c r="E160" s="111"/>
      <c r="F160" s="111"/>
      <c r="G160" s="111"/>
      <c r="H160" s="111"/>
      <c r="I160" s="111"/>
      <c r="J160" s="31">
        <f>J88</f>
        <v>0</v>
      </c>
    </row>
    <row r="161" spans="1:10" ht="14.65" customHeight="1" x14ac:dyDescent="0.2">
      <c r="A161" s="56" t="s">
        <v>9</v>
      </c>
      <c r="B161" s="111" t="s">
        <v>118</v>
      </c>
      <c r="C161" s="111"/>
      <c r="D161" s="111"/>
      <c r="E161" s="111"/>
      <c r="F161" s="111"/>
      <c r="G161" s="111"/>
      <c r="H161" s="111"/>
      <c r="I161" s="111"/>
      <c r="J161" s="31">
        <f>J119</f>
        <v>0</v>
      </c>
    </row>
    <row r="162" spans="1:10" ht="14.65" customHeight="1" x14ac:dyDescent="0.2">
      <c r="A162" s="56" t="s">
        <v>23</v>
      </c>
      <c r="B162" s="111" t="s">
        <v>119</v>
      </c>
      <c r="C162" s="111"/>
      <c r="D162" s="111"/>
      <c r="E162" s="111"/>
      <c r="F162" s="111"/>
      <c r="G162" s="111"/>
      <c r="H162" s="111"/>
      <c r="I162" s="111"/>
      <c r="J162" s="31">
        <f>J127</f>
        <v>0</v>
      </c>
    </row>
    <row r="163" spans="1:10" ht="14.65" customHeight="1" x14ac:dyDescent="0.2">
      <c r="A163" s="110" t="s">
        <v>120</v>
      </c>
      <c r="B163" s="110"/>
      <c r="C163" s="110"/>
      <c r="D163" s="110"/>
      <c r="E163" s="110"/>
      <c r="F163" s="110"/>
      <c r="G163" s="110"/>
      <c r="H163" s="110"/>
      <c r="I163" s="110"/>
      <c r="J163" s="43">
        <f>SUM(J158:J162)</f>
        <v>0</v>
      </c>
    </row>
    <row r="164" spans="1:10" ht="14.65" customHeight="1" x14ac:dyDescent="0.2">
      <c r="A164" s="58" t="s">
        <v>24</v>
      </c>
      <c r="B164" s="112" t="s">
        <v>121</v>
      </c>
      <c r="C164" s="112"/>
      <c r="D164" s="112"/>
      <c r="E164" s="112"/>
      <c r="F164" s="112"/>
      <c r="G164" s="112"/>
      <c r="H164" s="112"/>
      <c r="I164" s="112"/>
      <c r="J164" s="57">
        <f>J147</f>
        <v>0</v>
      </c>
    </row>
    <row r="165" spans="1:10" ht="14.65" customHeight="1" x14ac:dyDescent="0.2">
      <c r="A165" s="110" t="s">
        <v>122</v>
      </c>
      <c r="B165" s="110"/>
      <c r="C165" s="110"/>
      <c r="D165" s="110"/>
      <c r="E165" s="110"/>
      <c r="F165" s="110"/>
      <c r="G165" s="110"/>
      <c r="H165" s="110"/>
      <c r="I165" s="110"/>
      <c r="J165" s="59">
        <f>SUM(J163:J164)</f>
        <v>0</v>
      </c>
    </row>
    <row r="166" spans="1:10" ht="14.65" customHeight="1" x14ac:dyDescent="0.2">
      <c r="A166" s="107" t="s">
        <v>139</v>
      </c>
      <c r="B166" s="108"/>
      <c r="C166" s="108"/>
      <c r="D166" s="108"/>
      <c r="E166" s="108"/>
      <c r="F166" s="108"/>
      <c r="G166" s="108"/>
      <c r="H166" s="108"/>
      <c r="I166" s="109"/>
      <c r="J166" s="59">
        <v>2</v>
      </c>
    </row>
    <row r="167" spans="1:10" ht="14.65" customHeight="1" x14ac:dyDescent="0.2">
      <c r="A167" s="110" t="s">
        <v>123</v>
      </c>
      <c r="B167" s="110"/>
      <c r="C167" s="110"/>
      <c r="D167" s="110"/>
      <c r="E167" s="110"/>
      <c r="F167" s="110"/>
      <c r="G167" s="110"/>
      <c r="H167" s="110"/>
      <c r="I167" s="110"/>
      <c r="J167" s="59">
        <f>ROUND(J165*J166,2)</f>
        <v>0</v>
      </c>
    </row>
    <row r="168" spans="1:10" ht="14.65" customHeight="1" x14ac:dyDescent="0.2">
      <c r="A168" s="110" t="s">
        <v>124</v>
      </c>
      <c r="B168" s="110"/>
      <c r="C168" s="110"/>
      <c r="D168" s="110"/>
      <c r="E168" s="110"/>
      <c r="F168" s="110"/>
      <c r="G168" s="110"/>
      <c r="H168" s="110"/>
      <c r="I168" s="110"/>
      <c r="J168" s="59">
        <f>ROUND(J167*12,2)</f>
        <v>0</v>
      </c>
    </row>
    <row r="177" s="68" customFormat="1" x14ac:dyDescent="0.2"/>
  </sheetData>
  <sheetProtection selectLockedCells="1" selectUnlockedCells="1"/>
  <mergeCells count="181">
    <mergeCell ref="A5:J5"/>
    <mergeCell ref="A6:J6"/>
    <mergeCell ref="B7:G7"/>
    <mergeCell ref="H7:J7"/>
    <mergeCell ref="B8:G8"/>
    <mergeCell ref="H8:J8"/>
    <mergeCell ref="A1:J1"/>
    <mergeCell ref="A2:J2"/>
    <mergeCell ref="A3:G3"/>
    <mergeCell ref="H3:J3"/>
    <mergeCell ref="A4:G4"/>
    <mergeCell ref="H4:J4"/>
    <mergeCell ref="A13:J13"/>
    <mergeCell ref="A14:J14"/>
    <mergeCell ref="B15:G15"/>
    <mergeCell ref="H15:J15"/>
    <mergeCell ref="B16:G16"/>
    <mergeCell ref="H16:J16"/>
    <mergeCell ref="B9:G9"/>
    <mergeCell ref="H9:J9"/>
    <mergeCell ref="B10:G10"/>
    <mergeCell ref="H10:J10"/>
    <mergeCell ref="A11:J11"/>
    <mergeCell ref="A12:J12"/>
    <mergeCell ref="A20:J20"/>
    <mergeCell ref="A21:J21"/>
    <mergeCell ref="B22:G22"/>
    <mergeCell ref="H22:I22"/>
    <mergeCell ref="B23:I23"/>
    <mergeCell ref="B24:H24"/>
    <mergeCell ref="B17:G17"/>
    <mergeCell ref="H17:J17"/>
    <mergeCell ref="B18:G18"/>
    <mergeCell ref="H18:J18"/>
    <mergeCell ref="B19:G19"/>
    <mergeCell ref="H19:J19"/>
    <mergeCell ref="A31:J31"/>
    <mergeCell ref="B32:I32"/>
    <mergeCell ref="B33:H33"/>
    <mergeCell ref="B34:H34"/>
    <mergeCell ref="A35:I35"/>
    <mergeCell ref="B36:I36"/>
    <mergeCell ref="B25:I25"/>
    <mergeCell ref="A26:I26"/>
    <mergeCell ref="A27:J27"/>
    <mergeCell ref="A28:J28"/>
    <mergeCell ref="A29:J29"/>
    <mergeCell ref="A30:J30"/>
    <mergeCell ref="B43:H43"/>
    <mergeCell ref="B44:H44"/>
    <mergeCell ref="B45:D45"/>
    <mergeCell ref="B46:H46"/>
    <mergeCell ref="B47:H47"/>
    <mergeCell ref="B48:H48"/>
    <mergeCell ref="A37:I37"/>
    <mergeCell ref="A38:J38"/>
    <mergeCell ref="A39:J39"/>
    <mergeCell ref="A40:J40"/>
    <mergeCell ref="A41:J41"/>
    <mergeCell ref="B42:H42"/>
    <mergeCell ref="A55:J55"/>
    <mergeCell ref="B56:I56"/>
    <mergeCell ref="B57:I57"/>
    <mergeCell ref="B58:H58"/>
    <mergeCell ref="B59:H59"/>
    <mergeCell ref="B60:H60"/>
    <mergeCell ref="B49:H49"/>
    <mergeCell ref="B50:H50"/>
    <mergeCell ref="A51:H51"/>
    <mergeCell ref="A52:J52"/>
    <mergeCell ref="A53:J53"/>
    <mergeCell ref="A54:J54"/>
    <mergeCell ref="B68:I68"/>
    <mergeCell ref="A69:I69"/>
    <mergeCell ref="A70:J70"/>
    <mergeCell ref="A71:J71"/>
    <mergeCell ref="A72:J72"/>
    <mergeCell ref="A73:J73"/>
    <mergeCell ref="B62:I62"/>
    <mergeCell ref="B63:H63"/>
    <mergeCell ref="B64:H64"/>
    <mergeCell ref="B67:I67"/>
    <mergeCell ref="B65:H65"/>
    <mergeCell ref="B66:H66"/>
    <mergeCell ref="A80:J80"/>
    <mergeCell ref="B81:I81"/>
    <mergeCell ref="B82:I82"/>
    <mergeCell ref="B83:I83"/>
    <mergeCell ref="B84:H84"/>
    <mergeCell ref="B85:I85"/>
    <mergeCell ref="B74:I74"/>
    <mergeCell ref="C75:I75"/>
    <mergeCell ref="C76:I76"/>
    <mergeCell ref="C77:I77"/>
    <mergeCell ref="A78:I78"/>
    <mergeCell ref="A79:J79"/>
    <mergeCell ref="A92:I92"/>
    <mergeCell ref="A93:J93"/>
    <mergeCell ref="B94:I94"/>
    <mergeCell ref="B95:H95"/>
    <mergeCell ref="B96:I96"/>
    <mergeCell ref="B97:I97"/>
    <mergeCell ref="B86:I86"/>
    <mergeCell ref="B87:H87"/>
    <mergeCell ref="A88:I88"/>
    <mergeCell ref="A89:J89"/>
    <mergeCell ref="A90:J90"/>
    <mergeCell ref="A91:J91"/>
    <mergeCell ref="A104:J104"/>
    <mergeCell ref="A105:J105"/>
    <mergeCell ref="A106:J106"/>
    <mergeCell ref="B107:I107"/>
    <mergeCell ref="B108:I108"/>
    <mergeCell ref="A109:I109"/>
    <mergeCell ref="B98:I98"/>
    <mergeCell ref="B99:I99"/>
    <mergeCell ref="B100:I100"/>
    <mergeCell ref="A101:I101"/>
    <mergeCell ref="B102:I102"/>
    <mergeCell ref="A103:I103"/>
    <mergeCell ref="B116:I116"/>
    <mergeCell ref="B117:I117"/>
    <mergeCell ref="B118:I118"/>
    <mergeCell ref="A119:I119"/>
    <mergeCell ref="A120:J120"/>
    <mergeCell ref="A121:J121"/>
    <mergeCell ref="B110:I110"/>
    <mergeCell ref="A111:I111"/>
    <mergeCell ref="A112:J112"/>
    <mergeCell ref="A113:J113"/>
    <mergeCell ref="A114:J114"/>
    <mergeCell ref="A115:J115"/>
    <mergeCell ref="A128:J128"/>
    <mergeCell ref="A129:J129"/>
    <mergeCell ref="A130:J130"/>
    <mergeCell ref="A131:J131"/>
    <mergeCell ref="B132:H132"/>
    <mergeCell ref="A133:H133"/>
    <mergeCell ref="B122:I122"/>
    <mergeCell ref="B123:I123"/>
    <mergeCell ref="B124:I124"/>
    <mergeCell ref="B125:I125"/>
    <mergeCell ref="B126:I126"/>
    <mergeCell ref="A127:I127"/>
    <mergeCell ref="D152:J152"/>
    <mergeCell ref="B140:H140"/>
    <mergeCell ref="B141:H141"/>
    <mergeCell ref="B142:H142"/>
    <mergeCell ref="B143:H143"/>
    <mergeCell ref="B144:H144"/>
    <mergeCell ref="B145:H145"/>
    <mergeCell ref="B134:H134"/>
    <mergeCell ref="A135:H135"/>
    <mergeCell ref="B136:H136"/>
    <mergeCell ref="A137:H137"/>
    <mergeCell ref="B138:H138"/>
    <mergeCell ref="B139:H139"/>
    <mergeCell ref="B61:H61"/>
    <mergeCell ref="A165:I165"/>
    <mergeCell ref="A166:I166"/>
    <mergeCell ref="A167:I167"/>
    <mergeCell ref="A168:I168"/>
    <mergeCell ref="B159:I159"/>
    <mergeCell ref="B160:I160"/>
    <mergeCell ref="B161:I161"/>
    <mergeCell ref="B162:I162"/>
    <mergeCell ref="A163:I163"/>
    <mergeCell ref="B164:I164"/>
    <mergeCell ref="A153:J153"/>
    <mergeCell ref="A154:J154"/>
    <mergeCell ref="A155:J155"/>
    <mergeCell ref="A156:J156"/>
    <mergeCell ref="A157:I157"/>
    <mergeCell ref="B158:I158"/>
    <mergeCell ref="B146:H146"/>
    <mergeCell ref="A147:I147"/>
    <mergeCell ref="A148:J148"/>
    <mergeCell ref="A149:H149"/>
    <mergeCell ref="A150:C152"/>
    <mergeCell ref="D150:J150"/>
    <mergeCell ref="D151:J151"/>
  </mergeCells>
  <pageMargins left="0.78749999999999998" right="0.78749999999999998" top="1.0527777777777778" bottom="1.0527777777777778" header="0.78749999999999998" footer="0.78749999999999998"/>
  <pageSetup paperSize="9" scale="74" firstPageNumber="0" fitToHeight="0" orientation="portrait" r:id="rId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zoomScaleSheetLayoutView="100" workbookViewId="0">
      <selection activeCell="I12" sqref="I12"/>
    </sheetView>
  </sheetViews>
  <sheetFormatPr defaultColWidth="9" defaultRowHeight="12.75" x14ac:dyDescent="0.2"/>
  <cols>
    <col min="1" max="1" width="52.5703125" style="80" bestFit="1" customWidth="1"/>
    <col min="2" max="2" width="10.140625" style="95" customWidth="1"/>
    <col min="3" max="3" width="13.5703125" style="95" customWidth="1"/>
    <col min="4" max="4" width="12.42578125" style="95" customWidth="1"/>
    <col min="5" max="5" width="11.42578125" style="96" customWidth="1"/>
    <col min="6" max="6" width="10.85546875" style="96" customWidth="1"/>
    <col min="7" max="7" width="10.7109375" style="80" customWidth="1"/>
    <col min="8" max="8" width="9" style="80"/>
    <col min="9" max="9" width="76.28515625" style="81" customWidth="1"/>
    <col min="10" max="247" width="9" style="80"/>
    <col min="248" max="248" width="49.42578125" style="80" customWidth="1"/>
    <col min="249" max="249" width="10.140625" style="80" customWidth="1"/>
    <col min="250" max="250" width="13.5703125" style="80" customWidth="1"/>
    <col min="251" max="251" width="12.42578125" style="80" customWidth="1"/>
    <col min="252" max="252" width="11.42578125" style="80" customWidth="1"/>
    <col min="253" max="253" width="10.85546875" style="80" customWidth="1"/>
    <col min="254" max="254" width="10.7109375" style="80" customWidth="1"/>
    <col min="255" max="503" width="9" style="80"/>
    <col min="504" max="504" width="49.42578125" style="80" customWidth="1"/>
    <col min="505" max="505" width="10.140625" style="80" customWidth="1"/>
    <col min="506" max="506" width="13.5703125" style="80" customWidth="1"/>
    <col min="507" max="507" width="12.42578125" style="80" customWidth="1"/>
    <col min="508" max="508" width="11.42578125" style="80" customWidth="1"/>
    <col min="509" max="509" width="10.85546875" style="80" customWidth="1"/>
    <col min="510" max="510" width="10.7109375" style="80" customWidth="1"/>
    <col min="511" max="759" width="9" style="80"/>
    <col min="760" max="760" width="49.42578125" style="80" customWidth="1"/>
    <col min="761" max="761" width="10.140625" style="80" customWidth="1"/>
    <col min="762" max="762" width="13.5703125" style="80" customWidth="1"/>
    <col min="763" max="763" width="12.42578125" style="80" customWidth="1"/>
    <col min="764" max="764" width="11.42578125" style="80" customWidth="1"/>
    <col min="765" max="765" width="10.85546875" style="80" customWidth="1"/>
    <col min="766" max="766" width="10.7109375" style="80" customWidth="1"/>
    <col min="767" max="1015" width="9" style="80"/>
    <col min="1016" max="1016" width="49.42578125" style="80" customWidth="1"/>
    <col min="1017" max="1017" width="10.140625" style="80" customWidth="1"/>
    <col min="1018" max="1018" width="13.5703125" style="80" customWidth="1"/>
    <col min="1019" max="1019" width="12.42578125" style="80" customWidth="1"/>
    <col min="1020" max="1020" width="11.42578125" style="80" customWidth="1"/>
    <col min="1021" max="1021" width="10.85546875" style="80" customWidth="1"/>
    <col min="1022" max="1022" width="10.7109375" style="80" customWidth="1"/>
    <col min="1023" max="1271" width="9" style="80"/>
    <col min="1272" max="1272" width="49.42578125" style="80" customWidth="1"/>
    <col min="1273" max="1273" width="10.140625" style="80" customWidth="1"/>
    <col min="1274" max="1274" width="13.5703125" style="80" customWidth="1"/>
    <col min="1275" max="1275" width="12.42578125" style="80" customWidth="1"/>
    <col min="1276" max="1276" width="11.42578125" style="80" customWidth="1"/>
    <col min="1277" max="1277" width="10.85546875" style="80" customWidth="1"/>
    <col min="1278" max="1278" width="10.7109375" style="80" customWidth="1"/>
    <col min="1279" max="1527" width="9" style="80"/>
    <col min="1528" max="1528" width="49.42578125" style="80" customWidth="1"/>
    <col min="1529" max="1529" width="10.140625" style="80" customWidth="1"/>
    <col min="1530" max="1530" width="13.5703125" style="80" customWidth="1"/>
    <col min="1531" max="1531" width="12.42578125" style="80" customWidth="1"/>
    <col min="1532" max="1532" width="11.42578125" style="80" customWidth="1"/>
    <col min="1533" max="1533" width="10.85546875" style="80" customWidth="1"/>
    <col min="1534" max="1534" width="10.7109375" style="80" customWidth="1"/>
    <col min="1535" max="1783" width="9" style="80"/>
    <col min="1784" max="1784" width="49.42578125" style="80" customWidth="1"/>
    <col min="1785" max="1785" width="10.140625" style="80" customWidth="1"/>
    <col min="1786" max="1786" width="13.5703125" style="80" customWidth="1"/>
    <col min="1787" max="1787" width="12.42578125" style="80" customWidth="1"/>
    <col min="1788" max="1788" width="11.42578125" style="80" customWidth="1"/>
    <col min="1789" max="1789" width="10.85546875" style="80" customWidth="1"/>
    <col min="1790" max="1790" width="10.7109375" style="80" customWidth="1"/>
    <col min="1791" max="2039" width="9" style="80"/>
    <col min="2040" max="2040" width="49.42578125" style="80" customWidth="1"/>
    <col min="2041" max="2041" width="10.140625" style="80" customWidth="1"/>
    <col min="2042" max="2042" width="13.5703125" style="80" customWidth="1"/>
    <col min="2043" max="2043" width="12.42578125" style="80" customWidth="1"/>
    <col min="2044" max="2044" width="11.42578125" style="80" customWidth="1"/>
    <col min="2045" max="2045" width="10.85546875" style="80" customWidth="1"/>
    <col min="2046" max="2046" width="10.7109375" style="80" customWidth="1"/>
    <col min="2047" max="2295" width="9" style="80"/>
    <col min="2296" max="2296" width="49.42578125" style="80" customWidth="1"/>
    <col min="2297" max="2297" width="10.140625" style="80" customWidth="1"/>
    <col min="2298" max="2298" width="13.5703125" style="80" customWidth="1"/>
    <col min="2299" max="2299" width="12.42578125" style="80" customWidth="1"/>
    <col min="2300" max="2300" width="11.42578125" style="80" customWidth="1"/>
    <col min="2301" max="2301" width="10.85546875" style="80" customWidth="1"/>
    <col min="2302" max="2302" width="10.7109375" style="80" customWidth="1"/>
    <col min="2303" max="2551" width="9" style="80"/>
    <col min="2552" max="2552" width="49.42578125" style="80" customWidth="1"/>
    <col min="2553" max="2553" width="10.140625" style="80" customWidth="1"/>
    <col min="2554" max="2554" width="13.5703125" style="80" customWidth="1"/>
    <col min="2555" max="2555" width="12.42578125" style="80" customWidth="1"/>
    <col min="2556" max="2556" width="11.42578125" style="80" customWidth="1"/>
    <col min="2557" max="2557" width="10.85546875" style="80" customWidth="1"/>
    <col min="2558" max="2558" width="10.7109375" style="80" customWidth="1"/>
    <col min="2559" max="2807" width="9" style="80"/>
    <col min="2808" max="2808" width="49.42578125" style="80" customWidth="1"/>
    <col min="2809" max="2809" width="10.140625" style="80" customWidth="1"/>
    <col min="2810" max="2810" width="13.5703125" style="80" customWidth="1"/>
    <col min="2811" max="2811" width="12.42578125" style="80" customWidth="1"/>
    <col min="2812" max="2812" width="11.42578125" style="80" customWidth="1"/>
    <col min="2813" max="2813" width="10.85546875" style="80" customWidth="1"/>
    <col min="2814" max="2814" width="10.7109375" style="80" customWidth="1"/>
    <col min="2815" max="3063" width="9" style="80"/>
    <col min="3064" max="3064" width="49.42578125" style="80" customWidth="1"/>
    <col min="3065" max="3065" width="10.140625" style="80" customWidth="1"/>
    <col min="3066" max="3066" width="13.5703125" style="80" customWidth="1"/>
    <col min="3067" max="3067" width="12.42578125" style="80" customWidth="1"/>
    <col min="3068" max="3068" width="11.42578125" style="80" customWidth="1"/>
    <col min="3069" max="3069" width="10.85546875" style="80" customWidth="1"/>
    <col min="3070" max="3070" width="10.7109375" style="80" customWidth="1"/>
    <col min="3071" max="3319" width="9" style="80"/>
    <col min="3320" max="3320" width="49.42578125" style="80" customWidth="1"/>
    <col min="3321" max="3321" width="10.140625" style="80" customWidth="1"/>
    <col min="3322" max="3322" width="13.5703125" style="80" customWidth="1"/>
    <col min="3323" max="3323" width="12.42578125" style="80" customWidth="1"/>
    <col min="3324" max="3324" width="11.42578125" style="80" customWidth="1"/>
    <col min="3325" max="3325" width="10.85546875" style="80" customWidth="1"/>
    <col min="3326" max="3326" width="10.7109375" style="80" customWidth="1"/>
    <col min="3327" max="3575" width="9" style="80"/>
    <col min="3576" max="3576" width="49.42578125" style="80" customWidth="1"/>
    <col min="3577" max="3577" width="10.140625" style="80" customWidth="1"/>
    <col min="3578" max="3578" width="13.5703125" style="80" customWidth="1"/>
    <col min="3579" max="3579" width="12.42578125" style="80" customWidth="1"/>
    <col min="3580" max="3580" width="11.42578125" style="80" customWidth="1"/>
    <col min="3581" max="3581" width="10.85546875" style="80" customWidth="1"/>
    <col min="3582" max="3582" width="10.7109375" style="80" customWidth="1"/>
    <col min="3583" max="3831" width="9" style="80"/>
    <col min="3832" max="3832" width="49.42578125" style="80" customWidth="1"/>
    <col min="3833" max="3833" width="10.140625" style="80" customWidth="1"/>
    <col min="3834" max="3834" width="13.5703125" style="80" customWidth="1"/>
    <col min="3835" max="3835" width="12.42578125" style="80" customWidth="1"/>
    <col min="3836" max="3836" width="11.42578125" style="80" customWidth="1"/>
    <col min="3837" max="3837" width="10.85546875" style="80" customWidth="1"/>
    <col min="3838" max="3838" width="10.7109375" style="80" customWidth="1"/>
    <col min="3839" max="4087" width="9" style="80"/>
    <col min="4088" max="4088" width="49.42578125" style="80" customWidth="1"/>
    <col min="4089" max="4089" width="10.140625" style="80" customWidth="1"/>
    <col min="4090" max="4090" width="13.5703125" style="80" customWidth="1"/>
    <col min="4091" max="4091" width="12.42578125" style="80" customWidth="1"/>
    <col min="4092" max="4092" width="11.42578125" style="80" customWidth="1"/>
    <col min="4093" max="4093" width="10.85546875" style="80" customWidth="1"/>
    <col min="4094" max="4094" width="10.7109375" style="80" customWidth="1"/>
    <col min="4095" max="4343" width="9" style="80"/>
    <col min="4344" max="4344" width="49.42578125" style="80" customWidth="1"/>
    <col min="4345" max="4345" width="10.140625" style="80" customWidth="1"/>
    <col min="4346" max="4346" width="13.5703125" style="80" customWidth="1"/>
    <col min="4347" max="4347" width="12.42578125" style="80" customWidth="1"/>
    <col min="4348" max="4348" width="11.42578125" style="80" customWidth="1"/>
    <col min="4349" max="4349" width="10.85546875" style="80" customWidth="1"/>
    <col min="4350" max="4350" width="10.7109375" style="80" customWidth="1"/>
    <col min="4351" max="4599" width="9" style="80"/>
    <col min="4600" max="4600" width="49.42578125" style="80" customWidth="1"/>
    <col min="4601" max="4601" width="10.140625" style="80" customWidth="1"/>
    <col min="4602" max="4602" width="13.5703125" style="80" customWidth="1"/>
    <col min="4603" max="4603" width="12.42578125" style="80" customWidth="1"/>
    <col min="4604" max="4604" width="11.42578125" style="80" customWidth="1"/>
    <col min="4605" max="4605" width="10.85546875" style="80" customWidth="1"/>
    <col min="4606" max="4606" width="10.7109375" style="80" customWidth="1"/>
    <col min="4607" max="4855" width="9" style="80"/>
    <col min="4856" max="4856" width="49.42578125" style="80" customWidth="1"/>
    <col min="4857" max="4857" width="10.140625" style="80" customWidth="1"/>
    <col min="4858" max="4858" width="13.5703125" style="80" customWidth="1"/>
    <col min="4859" max="4859" width="12.42578125" style="80" customWidth="1"/>
    <col min="4860" max="4860" width="11.42578125" style="80" customWidth="1"/>
    <col min="4861" max="4861" width="10.85546875" style="80" customWidth="1"/>
    <col min="4862" max="4862" width="10.7109375" style="80" customWidth="1"/>
    <col min="4863" max="5111" width="9" style="80"/>
    <col min="5112" max="5112" width="49.42578125" style="80" customWidth="1"/>
    <col min="5113" max="5113" width="10.140625" style="80" customWidth="1"/>
    <col min="5114" max="5114" width="13.5703125" style="80" customWidth="1"/>
    <col min="5115" max="5115" width="12.42578125" style="80" customWidth="1"/>
    <col min="5116" max="5116" width="11.42578125" style="80" customWidth="1"/>
    <col min="5117" max="5117" width="10.85546875" style="80" customWidth="1"/>
    <col min="5118" max="5118" width="10.7109375" style="80" customWidth="1"/>
    <col min="5119" max="5367" width="9" style="80"/>
    <col min="5368" max="5368" width="49.42578125" style="80" customWidth="1"/>
    <col min="5369" max="5369" width="10.140625" style="80" customWidth="1"/>
    <col min="5370" max="5370" width="13.5703125" style="80" customWidth="1"/>
    <col min="5371" max="5371" width="12.42578125" style="80" customWidth="1"/>
    <col min="5372" max="5372" width="11.42578125" style="80" customWidth="1"/>
    <col min="5373" max="5373" width="10.85546875" style="80" customWidth="1"/>
    <col min="5374" max="5374" width="10.7109375" style="80" customWidth="1"/>
    <col min="5375" max="5623" width="9" style="80"/>
    <col min="5624" max="5624" width="49.42578125" style="80" customWidth="1"/>
    <col min="5625" max="5625" width="10.140625" style="80" customWidth="1"/>
    <col min="5626" max="5626" width="13.5703125" style="80" customWidth="1"/>
    <col min="5627" max="5627" width="12.42578125" style="80" customWidth="1"/>
    <col min="5628" max="5628" width="11.42578125" style="80" customWidth="1"/>
    <col min="5629" max="5629" width="10.85546875" style="80" customWidth="1"/>
    <col min="5630" max="5630" width="10.7109375" style="80" customWidth="1"/>
    <col min="5631" max="5879" width="9" style="80"/>
    <col min="5880" max="5880" width="49.42578125" style="80" customWidth="1"/>
    <col min="5881" max="5881" width="10.140625" style="80" customWidth="1"/>
    <col min="5882" max="5882" width="13.5703125" style="80" customWidth="1"/>
    <col min="5883" max="5883" width="12.42578125" style="80" customWidth="1"/>
    <col min="5884" max="5884" width="11.42578125" style="80" customWidth="1"/>
    <col min="5885" max="5885" width="10.85546875" style="80" customWidth="1"/>
    <col min="5886" max="5886" width="10.7109375" style="80" customWidth="1"/>
    <col min="5887" max="6135" width="9" style="80"/>
    <col min="6136" max="6136" width="49.42578125" style="80" customWidth="1"/>
    <col min="6137" max="6137" width="10.140625" style="80" customWidth="1"/>
    <col min="6138" max="6138" width="13.5703125" style="80" customWidth="1"/>
    <col min="6139" max="6139" width="12.42578125" style="80" customWidth="1"/>
    <col min="6140" max="6140" width="11.42578125" style="80" customWidth="1"/>
    <col min="6141" max="6141" width="10.85546875" style="80" customWidth="1"/>
    <col min="6142" max="6142" width="10.7109375" style="80" customWidth="1"/>
    <col min="6143" max="6391" width="9" style="80"/>
    <col min="6392" max="6392" width="49.42578125" style="80" customWidth="1"/>
    <col min="6393" max="6393" width="10.140625" style="80" customWidth="1"/>
    <col min="6394" max="6394" width="13.5703125" style="80" customWidth="1"/>
    <col min="6395" max="6395" width="12.42578125" style="80" customWidth="1"/>
    <col min="6396" max="6396" width="11.42578125" style="80" customWidth="1"/>
    <col min="6397" max="6397" width="10.85546875" style="80" customWidth="1"/>
    <col min="6398" max="6398" width="10.7109375" style="80" customWidth="1"/>
    <col min="6399" max="6647" width="9" style="80"/>
    <col min="6648" max="6648" width="49.42578125" style="80" customWidth="1"/>
    <col min="6649" max="6649" width="10.140625" style="80" customWidth="1"/>
    <col min="6650" max="6650" width="13.5703125" style="80" customWidth="1"/>
    <col min="6651" max="6651" width="12.42578125" style="80" customWidth="1"/>
    <col min="6652" max="6652" width="11.42578125" style="80" customWidth="1"/>
    <col min="6653" max="6653" width="10.85546875" style="80" customWidth="1"/>
    <col min="6654" max="6654" width="10.7109375" style="80" customWidth="1"/>
    <col min="6655" max="6903" width="9" style="80"/>
    <col min="6904" max="6904" width="49.42578125" style="80" customWidth="1"/>
    <col min="6905" max="6905" width="10.140625" style="80" customWidth="1"/>
    <col min="6906" max="6906" width="13.5703125" style="80" customWidth="1"/>
    <col min="6907" max="6907" width="12.42578125" style="80" customWidth="1"/>
    <col min="6908" max="6908" width="11.42578125" style="80" customWidth="1"/>
    <col min="6909" max="6909" width="10.85546875" style="80" customWidth="1"/>
    <col min="6910" max="6910" width="10.7109375" style="80" customWidth="1"/>
    <col min="6911" max="7159" width="9" style="80"/>
    <col min="7160" max="7160" width="49.42578125" style="80" customWidth="1"/>
    <col min="7161" max="7161" width="10.140625" style="80" customWidth="1"/>
    <col min="7162" max="7162" width="13.5703125" style="80" customWidth="1"/>
    <col min="7163" max="7163" width="12.42578125" style="80" customWidth="1"/>
    <col min="7164" max="7164" width="11.42578125" style="80" customWidth="1"/>
    <col min="7165" max="7165" width="10.85546875" style="80" customWidth="1"/>
    <col min="7166" max="7166" width="10.7109375" style="80" customWidth="1"/>
    <col min="7167" max="7415" width="9" style="80"/>
    <col min="7416" max="7416" width="49.42578125" style="80" customWidth="1"/>
    <col min="7417" max="7417" width="10.140625" style="80" customWidth="1"/>
    <col min="7418" max="7418" width="13.5703125" style="80" customWidth="1"/>
    <col min="7419" max="7419" width="12.42578125" style="80" customWidth="1"/>
    <col min="7420" max="7420" width="11.42578125" style="80" customWidth="1"/>
    <col min="7421" max="7421" width="10.85546875" style="80" customWidth="1"/>
    <col min="7422" max="7422" width="10.7109375" style="80" customWidth="1"/>
    <col min="7423" max="7671" width="9" style="80"/>
    <col min="7672" max="7672" width="49.42578125" style="80" customWidth="1"/>
    <col min="7673" max="7673" width="10.140625" style="80" customWidth="1"/>
    <col min="7674" max="7674" width="13.5703125" style="80" customWidth="1"/>
    <col min="7675" max="7675" width="12.42578125" style="80" customWidth="1"/>
    <col min="7676" max="7676" width="11.42578125" style="80" customWidth="1"/>
    <col min="7677" max="7677" width="10.85546875" style="80" customWidth="1"/>
    <col min="7678" max="7678" width="10.7109375" style="80" customWidth="1"/>
    <col min="7679" max="7927" width="9" style="80"/>
    <col min="7928" max="7928" width="49.42578125" style="80" customWidth="1"/>
    <col min="7929" max="7929" width="10.140625" style="80" customWidth="1"/>
    <col min="7930" max="7930" width="13.5703125" style="80" customWidth="1"/>
    <col min="7931" max="7931" width="12.42578125" style="80" customWidth="1"/>
    <col min="7932" max="7932" width="11.42578125" style="80" customWidth="1"/>
    <col min="7933" max="7933" width="10.85546875" style="80" customWidth="1"/>
    <col min="7934" max="7934" width="10.7109375" style="80" customWidth="1"/>
    <col min="7935" max="8183" width="9" style="80"/>
    <col min="8184" max="8184" width="49.42578125" style="80" customWidth="1"/>
    <col min="8185" max="8185" width="10.140625" style="80" customWidth="1"/>
    <col min="8186" max="8186" width="13.5703125" style="80" customWidth="1"/>
    <col min="8187" max="8187" width="12.42578125" style="80" customWidth="1"/>
    <col min="8188" max="8188" width="11.42578125" style="80" customWidth="1"/>
    <col min="8189" max="8189" width="10.85546875" style="80" customWidth="1"/>
    <col min="8190" max="8190" width="10.7109375" style="80" customWidth="1"/>
    <col min="8191" max="8439" width="9" style="80"/>
    <col min="8440" max="8440" width="49.42578125" style="80" customWidth="1"/>
    <col min="8441" max="8441" width="10.140625" style="80" customWidth="1"/>
    <col min="8442" max="8442" width="13.5703125" style="80" customWidth="1"/>
    <col min="8443" max="8443" width="12.42578125" style="80" customWidth="1"/>
    <col min="8444" max="8444" width="11.42578125" style="80" customWidth="1"/>
    <col min="8445" max="8445" width="10.85546875" style="80" customWidth="1"/>
    <col min="8446" max="8446" width="10.7109375" style="80" customWidth="1"/>
    <col min="8447" max="8695" width="9" style="80"/>
    <col min="8696" max="8696" width="49.42578125" style="80" customWidth="1"/>
    <col min="8697" max="8697" width="10.140625" style="80" customWidth="1"/>
    <col min="8698" max="8698" width="13.5703125" style="80" customWidth="1"/>
    <col min="8699" max="8699" width="12.42578125" style="80" customWidth="1"/>
    <col min="8700" max="8700" width="11.42578125" style="80" customWidth="1"/>
    <col min="8701" max="8701" width="10.85546875" style="80" customWidth="1"/>
    <col min="8702" max="8702" width="10.7109375" style="80" customWidth="1"/>
    <col min="8703" max="8951" width="9" style="80"/>
    <col min="8952" max="8952" width="49.42578125" style="80" customWidth="1"/>
    <col min="8953" max="8953" width="10.140625" style="80" customWidth="1"/>
    <col min="8954" max="8954" width="13.5703125" style="80" customWidth="1"/>
    <col min="8955" max="8955" width="12.42578125" style="80" customWidth="1"/>
    <col min="8956" max="8956" width="11.42578125" style="80" customWidth="1"/>
    <col min="8957" max="8957" width="10.85546875" style="80" customWidth="1"/>
    <col min="8958" max="8958" width="10.7109375" style="80" customWidth="1"/>
    <col min="8959" max="9207" width="9" style="80"/>
    <col min="9208" max="9208" width="49.42578125" style="80" customWidth="1"/>
    <col min="9209" max="9209" width="10.140625" style="80" customWidth="1"/>
    <col min="9210" max="9210" width="13.5703125" style="80" customWidth="1"/>
    <col min="9211" max="9211" width="12.42578125" style="80" customWidth="1"/>
    <col min="9212" max="9212" width="11.42578125" style="80" customWidth="1"/>
    <col min="9213" max="9213" width="10.85546875" style="80" customWidth="1"/>
    <col min="9214" max="9214" width="10.7109375" style="80" customWidth="1"/>
    <col min="9215" max="9463" width="9" style="80"/>
    <col min="9464" max="9464" width="49.42578125" style="80" customWidth="1"/>
    <col min="9465" max="9465" width="10.140625" style="80" customWidth="1"/>
    <col min="9466" max="9466" width="13.5703125" style="80" customWidth="1"/>
    <col min="9467" max="9467" width="12.42578125" style="80" customWidth="1"/>
    <col min="9468" max="9468" width="11.42578125" style="80" customWidth="1"/>
    <col min="9469" max="9469" width="10.85546875" style="80" customWidth="1"/>
    <col min="9470" max="9470" width="10.7109375" style="80" customWidth="1"/>
    <col min="9471" max="9719" width="9" style="80"/>
    <col min="9720" max="9720" width="49.42578125" style="80" customWidth="1"/>
    <col min="9721" max="9721" width="10.140625" style="80" customWidth="1"/>
    <col min="9722" max="9722" width="13.5703125" style="80" customWidth="1"/>
    <col min="9723" max="9723" width="12.42578125" style="80" customWidth="1"/>
    <col min="9724" max="9724" width="11.42578125" style="80" customWidth="1"/>
    <col min="9725" max="9725" width="10.85546875" style="80" customWidth="1"/>
    <col min="9726" max="9726" width="10.7109375" style="80" customWidth="1"/>
    <col min="9727" max="9975" width="9" style="80"/>
    <col min="9976" max="9976" width="49.42578125" style="80" customWidth="1"/>
    <col min="9977" max="9977" width="10.140625" style="80" customWidth="1"/>
    <col min="9978" max="9978" width="13.5703125" style="80" customWidth="1"/>
    <col min="9979" max="9979" width="12.42578125" style="80" customWidth="1"/>
    <col min="9980" max="9980" width="11.42578125" style="80" customWidth="1"/>
    <col min="9981" max="9981" width="10.85546875" style="80" customWidth="1"/>
    <col min="9982" max="9982" width="10.7109375" style="80" customWidth="1"/>
    <col min="9983" max="10231" width="9" style="80"/>
    <col min="10232" max="10232" width="49.42578125" style="80" customWidth="1"/>
    <col min="10233" max="10233" width="10.140625" style="80" customWidth="1"/>
    <col min="10234" max="10234" width="13.5703125" style="80" customWidth="1"/>
    <col min="10235" max="10235" width="12.42578125" style="80" customWidth="1"/>
    <col min="10236" max="10236" width="11.42578125" style="80" customWidth="1"/>
    <col min="10237" max="10237" width="10.85546875" style="80" customWidth="1"/>
    <col min="10238" max="10238" width="10.7109375" style="80" customWidth="1"/>
    <col min="10239" max="10487" width="9" style="80"/>
    <col min="10488" max="10488" width="49.42578125" style="80" customWidth="1"/>
    <col min="10489" max="10489" width="10.140625" style="80" customWidth="1"/>
    <col min="10490" max="10490" width="13.5703125" style="80" customWidth="1"/>
    <col min="10491" max="10491" width="12.42578125" style="80" customWidth="1"/>
    <col min="10492" max="10492" width="11.42578125" style="80" customWidth="1"/>
    <col min="10493" max="10493" width="10.85546875" style="80" customWidth="1"/>
    <col min="10494" max="10494" width="10.7109375" style="80" customWidth="1"/>
    <col min="10495" max="10743" width="9" style="80"/>
    <col min="10744" max="10744" width="49.42578125" style="80" customWidth="1"/>
    <col min="10745" max="10745" width="10.140625" style="80" customWidth="1"/>
    <col min="10746" max="10746" width="13.5703125" style="80" customWidth="1"/>
    <col min="10747" max="10747" width="12.42578125" style="80" customWidth="1"/>
    <col min="10748" max="10748" width="11.42578125" style="80" customWidth="1"/>
    <col min="10749" max="10749" width="10.85546875" style="80" customWidth="1"/>
    <col min="10750" max="10750" width="10.7109375" style="80" customWidth="1"/>
    <col min="10751" max="10999" width="9" style="80"/>
    <col min="11000" max="11000" width="49.42578125" style="80" customWidth="1"/>
    <col min="11001" max="11001" width="10.140625" style="80" customWidth="1"/>
    <col min="11002" max="11002" width="13.5703125" style="80" customWidth="1"/>
    <col min="11003" max="11003" width="12.42578125" style="80" customWidth="1"/>
    <col min="11004" max="11004" width="11.42578125" style="80" customWidth="1"/>
    <col min="11005" max="11005" width="10.85546875" style="80" customWidth="1"/>
    <col min="11006" max="11006" width="10.7109375" style="80" customWidth="1"/>
    <col min="11007" max="11255" width="9" style="80"/>
    <col min="11256" max="11256" width="49.42578125" style="80" customWidth="1"/>
    <col min="11257" max="11257" width="10.140625" style="80" customWidth="1"/>
    <col min="11258" max="11258" width="13.5703125" style="80" customWidth="1"/>
    <col min="11259" max="11259" width="12.42578125" style="80" customWidth="1"/>
    <col min="11260" max="11260" width="11.42578125" style="80" customWidth="1"/>
    <col min="11261" max="11261" width="10.85546875" style="80" customWidth="1"/>
    <col min="11262" max="11262" width="10.7109375" style="80" customWidth="1"/>
    <col min="11263" max="11511" width="9" style="80"/>
    <col min="11512" max="11512" width="49.42578125" style="80" customWidth="1"/>
    <col min="11513" max="11513" width="10.140625" style="80" customWidth="1"/>
    <col min="11514" max="11514" width="13.5703125" style="80" customWidth="1"/>
    <col min="11515" max="11515" width="12.42578125" style="80" customWidth="1"/>
    <col min="11516" max="11516" width="11.42578125" style="80" customWidth="1"/>
    <col min="11517" max="11517" width="10.85546875" style="80" customWidth="1"/>
    <col min="11518" max="11518" width="10.7109375" style="80" customWidth="1"/>
    <col min="11519" max="11767" width="9" style="80"/>
    <col min="11768" max="11768" width="49.42578125" style="80" customWidth="1"/>
    <col min="11769" max="11769" width="10.140625" style="80" customWidth="1"/>
    <col min="11770" max="11770" width="13.5703125" style="80" customWidth="1"/>
    <col min="11771" max="11771" width="12.42578125" style="80" customWidth="1"/>
    <col min="11772" max="11772" width="11.42578125" style="80" customWidth="1"/>
    <col min="11773" max="11773" width="10.85546875" style="80" customWidth="1"/>
    <col min="11774" max="11774" width="10.7109375" style="80" customWidth="1"/>
    <col min="11775" max="12023" width="9" style="80"/>
    <col min="12024" max="12024" width="49.42578125" style="80" customWidth="1"/>
    <col min="12025" max="12025" width="10.140625" style="80" customWidth="1"/>
    <col min="12026" max="12026" width="13.5703125" style="80" customWidth="1"/>
    <col min="12027" max="12027" width="12.42578125" style="80" customWidth="1"/>
    <col min="12028" max="12028" width="11.42578125" style="80" customWidth="1"/>
    <col min="12029" max="12029" width="10.85546875" style="80" customWidth="1"/>
    <col min="12030" max="12030" width="10.7109375" style="80" customWidth="1"/>
    <col min="12031" max="12279" width="9" style="80"/>
    <col min="12280" max="12280" width="49.42578125" style="80" customWidth="1"/>
    <col min="12281" max="12281" width="10.140625" style="80" customWidth="1"/>
    <col min="12282" max="12282" width="13.5703125" style="80" customWidth="1"/>
    <col min="12283" max="12283" width="12.42578125" style="80" customWidth="1"/>
    <col min="12284" max="12284" width="11.42578125" style="80" customWidth="1"/>
    <col min="12285" max="12285" width="10.85546875" style="80" customWidth="1"/>
    <col min="12286" max="12286" width="10.7109375" style="80" customWidth="1"/>
    <col min="12287" max="12535" width="9" style="80"/>
    <col min="12536" max="12536" width="49.42578125" style="80" customWidth="1"/>
    <col min="12537" max="12537" width="10.140625" style="80" customWidth="1"/>
    <col min="12538" max="12538" width="13.5703125" style="80" customWidth="1"/>
    <col min="12539" max="12539" width="12.42578125" style="80" customWidth="1"/>
    <col min="12540" max="12540" width="11.42578125" style="80" customWidth="1"/>
    <col min="12541" max="12541" width="10.85546875" style="80" customWidth="1"/>
    <col min="12542" max="12542" width="10.7109375" style="80" customWidth="1"/>
    <col min="12543" max="12791" width="9" style="80"/>
    <col min="12792" max="12792" width="49.42578125" style="80" customWidth="1"/>
    <col min="12793" max="12793" width="10.140625" style="80" customWidth="1"/>
    <col min="12794" max="12794" width="13.5703125" style="80" customWidth="1"/>
    <col min="12795" max="12795" width="12.42578125" style="80" customWidth="1"/>
    <col min="12796" max="12796" width="11.42578125" style="80" customWidth="1"/>
    <col min="12797" max="12797" width="10.85546875" style="80" customWidth="1"/>
    <col min="12798" max="12798" width="10.7109375" style="80" customWidth="1"/>
    <col min="12799" max="13047" width="9" style="80"/>
    <col min="13048" max="13048" width="49.42578125" style="80" customWidth="1"/>
    <col min="13049" max="13049" width="10.140625" style="80" customWidth="1"/>
    <col min="13050" max="13050" width="13.5703125" style="80" customWidth="1"/>
    <col min="13051" max="13051" width="12.42578125" style="80" customWidth="1"/>
    <col min="13052" max="13052" width="11.42578125" style="80" customWidth="1"/>
    <col min="13053" max="13053" width="10.85546875" style="80" customWidth="1"/>
    <col min="13054" max="13054" width="10.7109375" style="80" customWidth="1"/>
    <col min="13055" max="13303" width="9" style="80"/>
    <col min="13304" max="13304" width="49.42578125" style="80" customWidth="1"/>
    <col min="13305" max="13305" width="10.140625" style="80" customWidth="1"/>
    <col min="13306" max="13306" width="13.5703125" style="80" customWidth="1"/>
    <col min="13307" max="13307" width="12.42578125" style="80" customWidth="1"/>
    <col min="13308" max="13308" width="11.42578125" style="80" customWidth="1"/>
    <col min="13309" max="13309" width="10.85546875" style="80" customWidth="1"/>
    <col min="13310" max="13310" width="10.7109375" style="80" customWidth="1"/>
    <col min="13311" max="13559" width="9" style="80"/>
    <col min="13560" max="13560" width="49.42578125" style="80" customWidth="1"/>
    <col min="13561" max="13561" width="10.140625" style="80" customWidth="1"/>
    <col min="13562" max="13562" width="13.5703125" style="80" customWidth="1"/>
    <col min="13563" max="13563" width="12.42578125" style="80" customWidth="1"/>
    <col min="13564" max="13564" width="11.42578125" style="80" customWidth="1"/>
    <col min="13565" max="13565" width="10.85546875" style="80" customWidth="1"/>
    <col min="13566" max="13566" width="10.7109375" style="80" customWidth="1"/>
    <col min="13567" max="13815" width="9" style="80"/>
    <col min="13816" max="13816" width="49.42578125" style="80" customWidth="1"/>
    <col min="13817" max="13817" width="10.140625" style="80" customWidth="1"/>
    <col min="13818" max="13818" width="13.5703125" style="80" customWidth="1"/>
    <col min="13819" max="13819" width="12.42578125" style="80" customWidth="1"/>
    <col min="13820" max="13820" width="11.42578125" style="80" customWidth="1"/>
    <col min="13821" max="13821" width="10.85546875" style="80" customWidth="1"/>
    <col min="13822" max="13822" width="10.7109375" style="80" customWidth="1"/>
    <col min="13823" max="14071" width="9" style="80"/>
    <col min="14072" max="14072" width="49.42578125" style="80" customWidth="1"/>
    <col min="14073" max="14073" width="10.140625" style="80" customWidth="1"/>
    <col min="14074" max="14074" width="13.5703125" style="80" customWidth="1"/>
    <col min="14075" max="14075" width="12.42578125" style="80" customWidth="1"/>
    <col min="14076" max="14076" width="11.42578125" style="80" customWidth="1"/>
    <col min="14077" max="14077" width="10.85546875" style="80" customWidth="1"/>
    <col min="14078" max="14078" width="10.7109375" style="80" customWidth="1"/>
    <col min="14079" max="14327" width="9" style="80"/>
    <col min="14328" max="14328" width="49.42578125" style="80" customWidth="1"/>
    <col min="14329" max="14329" width="10.140625" style="80" customWidth="1"/>
    <col min="14330" max="14330" width="13.5703125" style="80" customWidth="1"/>
    <col min="14331" max="14331" width="12.42578125" style="80" customWidth="1"/>
    <col min="14332" max="14332" width="11.42578125" style="80" customWidth="1"/>
    <col min="14333" max="14333" width="10.85546875" style="80" customWidth="1"/>
    <col min="14334" max="14334" width="10.7109375" style="80" customWidth="1"/>
    <col min="14335" max="14583" width="9" style="80"/>
    <col min="14584" max="14584" width="49.42578125" style="80" customWidth="1"/>
    <col min="14585" max="14585" width="10.140625" style="80" customWidth="1"/>
    <col min="14586" max="14586" width="13.5703125" style="80" customWidth="1"/>
    <col min="14587" max="14587" width="12.42578125" style="80" customWidth="1"/>
    <col min="14588" max="14588" width="11.42578125" style="80" customWidth="1"/>
    <col min="14589" max="14589" width="10.85546875" style="80" customWidth="1"/>
    <col min="14590" max="14590" width="10.7109375" style="80" customWidth="1"/>
    <col min="14591" max="14839" width="9" style="80"/>
    <col min="14840" max="14840" width="49.42578125" style="80" customWidth="1"/>
    <col min="14841" max="14841" width="10.140625" style="80" customWidth="1"/>
    <col min="14842" max="14842" width="13.5703125" style="80" customWidth="1"/>
    <col min="14843" max="14843" width="12.42578125" style="80" customWidth="1"/>
    <col min="14844" max="14844" width="11.42578125" style="80" customWidth="1"/>
    <col min="14845" max="14845" width="10.85546875" style="80" customWidth="1"/>
    <col min="14846" max="14846" width="10.7109375" style="80" customWidth="1"/>
    <col min="14847" max="15095" width="9" style="80"/>
    <col min="15096" max="15096" width="49.42578125" style="80" customWidth="1"/>
    <col min="15097" max="15097" width="10.140625" style="80" customWidth="1"/>
    <col min="15098" max="15098" width="13.5703125" style="80" customWidth="1"/>
    <col min="15099" max="15099" width="12.42578125" style="80" customWidth="1"/>
    <col min="15100" max="15100" width="11.42578125" style="80" customWidth="1"/>
    <col min="15101" max="15101" width="10.85546875" style="80" customWidth="1"/>
    <col min="15102" max="15102" width="10.7109375" style="80" customWidth="1"/>
    <col min="15103" max="15351" width="9" style="80"/>
    <col min="15352" max="15352" width="49.42578125" style="80" customWidth="1"/>
    <col min="15353" max="15353" width="10.140625" style="80" customWidth="1"/>
    <col min="15354" max="15354" width="13.5703125" style="80" customWidth="1"/>
    <col min="15355" max="15355" width="12.42578125" style="80" customWidth="1"/>
    <col min="15356" max="15356" width="11.42578125" style="80" customWidth="1"/>
    <col min="15357" max="15357" width="10.85546875" style="80" customWidth="1"/>
    <col min="15358" max="15358" width="10.7109375" style="80" customWidth="1"/>
    <col min="15359" max="15607" width="9" style="80"/>
    <col min="15608" max="15608" width="49.42578125" style="80" customWidth="1"/>
    <col min="15609" max="15609" width="10.140625" style="80" customWidth="1"/>
    <col min="15610" max="15610" width="13.5703125" style="80" customWidth="1"/>
    <col min="15611" max="15611" width="12.42578125" style="80" customWidth="1"/>
    <col min="15612" max="15612" width="11.42578125" style="80" customWidth="1"/>
    <col min="15613" max="15613" width="10.85546875" style="80" customWidth="1"/>
    <col min="15614" max="15614" width="10.7109375" style="80" customWidth="1"/>
    <col min="15615" max="15863" width="9" style="80"/>
    <col min="15864" max="15864" width="49.42578125" style="80" customWidth="1"/>
    <col min="15865" max="15865" width="10.140625" style="80" customWidth="1"/>
    <col min="15866" max="15866" width="13.5703125" style="80" customWidth="1"/>
    <col min="15867" max="15867" width="12.42578125" style="80" customWidth="1"/>
    <col min="15868" max="15868" width="11.42578125" style="80" customWidth="1"/>
    <col min="15869" max="15869" width="10.85546875" style="80" customWidth="1"/>
    <col min="15870" max="15870" width="10.7109375" style="80" customWidth="1"/>
    <col min="15871" max="16119" width="9" style="80"/>
    <col min="16120" max="16120" width="49.42578125" style="80" customWidth="1"/>
    <col min="16121" max="16121" width="10.140625" style="80" customWidth="1"/>
    <col min="16122" max="16122" width="13.5703125" style="80" customWidth="1"/>
    <col min="16123" max="16123" width="12.42578125" style="80" customWidth="1"/>
    <col min="16124" max="16124" width="11.42578125" style="80" customWidth="1"/>
    <col min="16125" max="16125" width="10.85546875" style="80" customWidth="1"/>
    <col min="16126" max="16126" width="10.7109375" style="80" customWidth="1"/>
    <col min="16127" max="16384" width="9" style="80"/>
  </cols>
  <sheetData>
    <row r="1" spans="1:8" ht="19.350000000000001" customHeight="1" x14ac:dyDescent="0.2">
      <c r="A1" s="184" t="s">
        <v>189</v>
      </c>
      <c r="B1" s="184"/>
      <c r="C1" s="184"/>
      <c r="D1" s="184"/>
      <c r="E1" s="184"/>
      <c r="F1" s="184"/>
    </row>
    <row r="2" spans="1:8" ht="14.65" customHeight="1" x14ac:dyDescent="0.2">
      <c r="A2" s="185"/>
      <c r="B2" s="185"/>
      <c r="C2" s="185"/>
      <c r="D2" s="185"/>
      <c r="E2" s="185"/>
      <c r="F2" s="185"/>
    </row>
    <row r="3" spans="1:8" ht="39" x14ac:dyDescent="0.2">
      <c r="A3" s="82" t="s">
        <v>190</v>
      </c>
      <c r="B3" s="83" t="s">
        <v>140</v>
      </c>
      <c r="C3" s="83" t="s">
        <v>191</v>
      </c>
      <c r="D3" s="83" t="s">
        <v>192</v>
      </c>
      <c r="E3" s="83" t="s">
        <v>193</v>
      </c>
      <c r="F3" s="84" t="s">
        <v>194</v>
      </c>
      <c r="G3" s="84" t="s">
        <v>195</v>
      </c>
    </row>
    <row r="4" spans="1:8" x14ac:dyDescent="0.2">
      <c r="A4" s="85" t="s">
        <v>196</v>
      </c>
      <c r="B4" s="86" t="s">
        <v>140</v>
      </c>
      <c r="C4" s="86">
        <v>1</v>
      </c>
      <c r="D4" s="86">
        <v>60</v>
      </c>
      <c r="E4" s="87">
        <v>0.2</v>
      </c>
      <c r="F4" s="88">
        <v>0</v>
      </c>
      <c r="G4" s="88">
        <f>E4*F4</f>
        <v>0</v>
      </c>
      <c r="H4" s="89"/>
    </row>
    <row r="5" spans="1:8" x14ac:dyDescent="0.2">
      <c r="A5" s="85"/>
      <c r="B5" s="86"/>
      <c r="C5" s="86"/>
      <c r="D5" s="86"/>
      <c r="E5" s="87"/>
      <c r="F5" s="88"/>
      <c r="G5" s="88"/>
    </row>
    <row r="6" spans="1:8" x14ac:dyDescent="0.2">
      <c r="A6" s="186" t="s">
        <v>197</v>
      </c>
      <c r="B6" s="187"/>
      <c r="C6" s="187"/>
      <c r="D6" s="187"/>
      <c r="E6" s="187"/>
      <c r="F6" s="188"/>
      <c r="G6" s="90">
        <f>SUM(G4:G5)</f>
        <v>0</v>
      </c>
    </row>
    <row r="7" spans="1:8" x14ac:dyDescent="0.2">
      <c r="A7" s="186" t="s">
        <v>198</v>
      </c>
      <c r="B7" s="187"/>
      <c r="C7" s="187"/>
      <c r="D7" s="187"/>
      <c r="E7" s="187"/>
      <c r="F7" s="188"/>
      <c r="G7" s="90">
        <f>G6/12</f>
        <v>0</v>
      </c>
    </row>
    <row r="9" spans="1:8" ht="25.5" x14ac:dyDescent="0.2">
      <c r="A9" s="102" t="s">
        <v>199</v>
      </c>
      <c r="B9" s="103" t="s">
        <v>140</v>
      </c>
      <c r="C9" s="105" t="s">
        <v>193</v>
      </c>
      <c r="D9" s="106" t="s">
        <v>194</v>
      </c>
      <c r="E9" s="106" t="s">
        <v>195</v>
      </c>
      <c r="F9" s="80"/>
    </row>
    <row r="10" spans="1:8" ht="33.75" x14ac:dyDescent="0.2">
      <c r="A10" s="71" t="s">
        <v>147</v>
      </c>
      <c r="B10" s="69" t="s">
        <v>148</v>
      </c>
      <c r="C10" s="69">
        <v>2</v>
      </c>
      <c r="D10" s="104">
        <v>0</v>
      </c>
      <c r="E10" s="104">
        <f t="shared" ref="E10:E15" si="0">C10*D10</f>
        <v>0</v>
      </c>
      <c r="F10" s="80"/>
    </row>
    <row r="11" spans="1:8" ht="22.5" x14ac:dyDescent="0.2">
      <c r="A11" s="71" t="s">
        <v>149</v>
      </c>
      <c r="B11" s="69" t="s">
        <v>148</v>
      </c>
      <c r="C11" s="69">
        <v>1</v>
      </c>
      <c r="D11" s="104">
        <v>0</v>
      </c>
      <c r="E11" s="104">
        <f t="shared" si="0"/>
        <v>0</v>
      </c>
      <c r="F11" s="80"/>
    </row>
    <row r="12" spans="1:8" x14ac:dyDescent="0.2">
      <c r="A12" s="71" t="s">
        <v>150</v>
      </c>
      <c r="B12" s="69" t="s">
        <v>151</v>
      </c>
      <c r="C12" s="70">
        <v>4</v>
      </c>
      <c r="D12" s="104">
        <v>0</v>
      </c>
      <c r="E12" s="104">
        <f t="shared" si="0"/>
        <v>0</v>
      </c>
      <c r="F12" s="80"/>
    </row>
    <row r="13" spans="1:8" x14ac:dyDescent="0.2">
      <c r="A13" s="71" t="s">
        <v>152</v>
      </c>
      <c r="B13" s="69" t="s">
        <v>151</v>
      </c>
      <c r="C13" s="69">
        <v>4</v>
      </c>
      <c r="D13" s="104">
        <v>0</v>
      </c>
      <c r="E13" s="104">
        <f t="shared" si="0"/>
        <v>0</v>
      </c>
      <c r="F13" s="80"/>
    </row>
    <row r="14" spans="1:8" ht="22.5" x14ac:dyDescent="0.2">
      <c r="A14" s="71" t="s">
        <v>153</v>
      </c>
      <c r="B14" s="69" t="s">
        <v>151</v>
      </c>
      <c r="C14" s="69">
        <v>4</v>
      </c>
      <c r="D14" s="104">
        <v>0</v>
      </c>
      <c r="E14" s="104">
        <f t="shared" si="0"/>
        <v>0</v>
      </c>
      <c r="F14" s="80"/>
    </row>
    <row r="15" spans="1:8" s="81" customFormat="1" ht="22.5" x14ac:dyDescent="0.2">
      <c r="A15" s="71" t="s">
        <v>154</v>
      </c>
      <c r="B15" s="69" t="s">
        <v>151</v>
      </c>
      <c r="C15" s="69">
        <v>2</v>
      </c>
      <c r="D15" s="104">
        <v>0</v>
      </c>
      <c r="E15" s="104">
        <f t="shared" si="0"/>
        <v>0</v>
      </c>
      <c r="F15" s="80"/>
      <c r="G15" s="80"/>
      <c r="H15" s="80"/>
    </row>
    <row r="16" spans="1:8" s="81" customFormat="1" ht="33.75" x14ac:dyDescent="0.2">
      <c r="A16" s="71" t="s">
        <v>155</v>
      </c>
      <c r="B16" s="69" t="s">
        <v>148</v>
      </c>
      <c r="C16" s="69">
        <v>4</v>
      </c>
      <c r="D16" s="104">
        <v>0</v>
      </c>
      <c r="E16" s="104">
        <f t="shared" ref="E16:E24" si="1">C16*D16</f>
        <v>0</v>
      </c>
      <c r="F16" s="80"/>
      <c r="G16" s="80"/>
      <c r="H16" s="80"/>
    </row>
    <row r="17" spans="1:8" s="81" customFormat="1" ht="78.75" x14ac:dyDescent="0.2">
      <c r="A17" s="71" t="s">
        <v>156</v>
      </c>
      <c r="B17" s="69" t="s">
        <v>148</v>
      </c>
      <c r="C17" s="69">
        <v>2</v>
      </c>
      <c r="D17" s="104">
        <v>0</v>
      </c>
      <c r="E17" s="104">
        <f t="shared" si="1"/>
        <v>0</v>
      </c>
      <c r="F17" s="80"/>
      <c r="G17" s="80"/>
      <c r="H17" s="80"/>
    </row>
    <row r="18" spans="1:8" s="81" customFormat="1" ht="33.75" x14ac:dyDescent="0.2">
      <c r="A18" s="71" t="s">
        <v>157</v>
      </c>
      <c r="B18" s="69" t="s">
        <v>148</v>
      </c>
      <c r="C18" s="69">
        <v>2</v>
      </c>
      <c r="D18" s="104">
        <v>0</v>
      </c>
      <c r="E18" s="104">
        <f t="shared" si="1"/>
        <v>0</v>
      </c>
      <c r="F18" s="80"/>
      <c r="G18" s="80"/>
      <c r="H18" s="80"/>
    </row>
    <row r="19" spans="1:8" s="81" customFormat="1" ht="45" x14ac:dyDescent="0.2">
      <c r="A19" s="71" t="s">
        <v>172</v>
      </c>
      <c r="B19" s="69" t="s">
        <v>151</v>
      </c>
      <c r="C19" s="69">
        <v>2</v>
      </c>
      <c r="D19" s="104">
        <v>0</v>
      </c>
      <c r="E19" s="104">
        <f t="shared" si="1"/>
        <v>0</v>
      </c>
      <c r="F19" s="80"/>
      <c r="G19" s="80"/>
      <c r="H19" s="80"/>
    </row>
    <row r="20" spans="1:8" s="81" customFormat="1" ht="45" x14ac:dyDescent="0.2">
      <c r="A20" s="71" t="s">
        <v>173</v>
      </c>
      <c r="B20" s="69" t="s">
        <v>151</v>
      </c>
      <c r="C20" s="69">
        <v>8</v>
      </c>
      <c r="D20" s="104">
        <v>0</v>
      </c>
      <c r="E20" s="104">
        <f t="shared" si="1"/>
        <v>0</v>
      </c>
      <c r="F20" s="80"/>
      <c r="G20" s="80"/>
      <c r="H20" s="80"/>
    </row>
    <row r="21" spans="1:8" s="81" customFormat="1" ht="78.75" x14ac:dyDescent="0.2">
      <c r="A21" s="71" t="s">
        <v>158</v>
      </c>
      <c r="B21" s="69" t="s">
        <v>151</v>
      </c>
      <c r="C21" s="69">
        <v>6</v>
      </c>
      <c r="D21" s="104">
        <v>0</v>
      </c>
      <c r="E21" s="104">
        <f t="shared" si="1"/>
        <v>0</v>
      </c>
      <c r="F21" s="80"/>
      <c r="G21" s="80"/>
      <c r="H21" s="80"/>
    </row>
    <row r="22" spans="1:8" s="81" customFormat="1" x14ac:dyDescent="0.2">
      <c r="A22" s="71" t="s">
        <v>159</v>
      </c>
      <c r="B22" s="69" t="s">
        <v>151</v>
      </c>
      <c r="C22" s="69">
        <v>2</v>
      </c>
      <c r="D22" s="104">
        <v>0</v>
      </c>
      <c r="E22" s="104">
        <f t="shared" si="1"/>
        <v>0</v>
      </c>
      <c r="F22" s="80"/>
      <c r="G22" s="80"/>
      <c r="H22" s="80"/>
    </row>
    <row r="23" spans="1:8" s="81" customFormat="1" ht="101.25" x14ac:dyDescent="0.2">
      <c r="A23" s="71" t="s">
        <v>160</v>
      </c>
      <c r="B23" s="69" t="s">
        <v>151</v>
      </c>
      <c r="C23" s="69">
        <v>1</v>
      </c>
      <c r="D23" s="104">
        <v>0</v>
      </c>
      <c r="E23" s="104">
        <f t="shared" si="1"/>
        <v>0</v>
      </c>
      <c r="F23" s="80"/>
      <c r="G23" s="80"/>
      <c r="H23" s="80"/>
    </row>
    <row r="24" spans="1:8" s="81" customFormat="1" x14ac:dyDescent="0.2">
      <c r="A24" s="72" t="s">
        <v>171</v>
      </c>
      <c r="B24" s="69" t="s">
        <v>151</v>
      </c>
      <c r="C24" s="69">
        <v>4</v>
      </c>
      <c r="D24" s="104">
        <v>0</v>
      </c>
      <c r="E24" s="104">
        <f t="shared" si="1"/>
        <v>0</v>
      </c>
      <c r="F24" s="80"/>
      <c r="G24" s="80"/>
      <c r="H24" s="80"/>
    </row>
    <row r="25" spans="1:8" s="81" customFormat="1" x14ac:dyDescent="0.2">
      <c r="A25" s="206" t="s">
        <v>206</v>
      </c>
      <c r="B25" s="207"/>
      <c r="C25" s="207"/>
      <c r="D25" s="208"/>
      <c r="E25" s="101">
        <f>SUM(E10:E24)</f>
        <v>0</v>
      </c>
      <c r="F25" s="93"/>
      <c r="G25" s="80"/>
      <c r="H25" s="80"/>
    </row>
    <row r="26" spans="1:8" s="81" customFormat="1" x14ac:dyDescent="0.2">
      <c r="A26" s="186" t="s">
        <v>207</v>
      </c>
      <c r="B26" s="187"/>
      <c r="C26" s="187"/>
      <c r="D26" s="188"/>
      <c r="E26" s="94">
        <f>E25/12</f>
        <v>0</v>
      </c>
      <c r="F26" s="93"/>
      <c r="G26" s="80"/>
      <c r="H26" s="80"/>
    </row>
    <row r="27" spans="1:8" s="81" customFormat="1" x14ac:dyDescent="0.2">
      <c r="A27" s="80"/>
      <c r="B27" s="95"/>
      <c r="C27" s="95"/>
      <c r="D27" s="95"/>
      <c r="E27" s="96"/>
      <c r="F27" s="80"/>
      <c r="G27" s="80"/>
      <c r="H27" s="80"/>
    </row>
    <row r="28" spans="1:8" s="81" customFormat="1" ht="31.35" customHeight="1" x14ac:dyDescent="0.2">
      <c r="A28" s="97" t="s">
        <v>200</v>
      </c>
      <c r="B28" s="189" t="s">
        <v>201</v>
      </c>
      <c r="C28" s="190"/>
      <c r="D28" s="189" t="s">
        <v>202</v>
      </c>
      <c r="E28" s="190"/>
      <c r="F28" s="80"/>
      <c r="G28" s="80"/>
      <c r="H28" s="80"/>
    </row>
    <row r="29" spans="1:8" s="81" customFormat="1" x14ac:dyDescent="0.2">
      <c r="A29" s="191"/>
      <c r="B29" s="192"/>
      <c r="C29" s="192"/>
      <c r="D29" s="192"/>
      <c r="E29" s="193"/>
      <c r="F29" s="80"/>
      <c r="G29" s="80"/>
      <c r="H29" s="80"/>
    </row>
    <row r="30" spans="1:8" s="81" customFormat="1" ht="29.85" customHeight="1" x14ac:dyDescent="0.2">
      <c r="A30" s="90" t="s">
        <v>190</v>
      </c>
      <c r="B30" s="194">
        <f>G6</f>
        <v>0</v>
      </c>
      <c r="C30" s="194"/>
      <c r="D30" s="194">
        <f>B30/12</f>
        <v>0</v>
      </c>
      <c r="E30" s="194"/>
      <c r="F30" s="98"/>
      <c r="G30" s="98"/>
      <c r="H30" s="98"/>
    </row>
    <row r="31" spans="1:8" s="81" customFormat="1" ht="29.85" customHeight="1" x14ac:dyDescent="0.2">
      <c r="A31" s="203"/>
      <c r="B31" s="204"/>
      <c r="C31" s="204"/>
      <c r="D31" s="204"/>
      <c r="E31" s="205"/>
      <c r="F31" s="98"/>
      <c r="G31" s="98"/>
      <c r="H31" s="98"/>
    </row>
    <row r="32" spans="1:8" s="81" customFormat="1" ht="29.85" customHeight="1" x14ac:dyDescent="0.2">
      <c r="A32" s="90" t="s">
        <v>199</v>
      </c>
      <c r="B32" s="194">
        <f>E25</f>
        <v>0</v>
      </c>
      <c r="C32" s="194"/>
      <c r="D32" s="194">
        <f>B32/12</f>
        <v>0</v>
      </c>
      <c r="E32" s="194"/>
      <c r="F32" s="98"/>
      <c r="G32" s="98"/>
      <c r="H32" s="98"/>
    </row>
    <row r="33" spans="1:8" s="81" customFormat="1" x14ac:dyDescent="0.2">
      <c r="A33" s="203"/>
      <c r="B33" s="204"/>
      <c r="C33" s="204"/>
      <c r="D33" s="204"/>
      <c r="E33" s="205"/>
      <c r="F33" s="96"/>
      <c r="G33" s="80"/>
      <c r="H33" s="80"/>
    </row>
    <row r="34" spans="1:8" s="81" customFormat="1" x14ac:dyDescent="0.2">
      <c r="A34" s="90" t="s">
        <v>203</v>
      </c>
      <c r="B34" s="195">
        <f>B30+B32</f>
        <v>0</v>
      </c>
      <c r="C34" s="195"/>
      <c r="D34" s="195">
        <f>B34/12</f>
        <v>0</v>
      </c>
      <c r="E34" s="195"/>
      <c r="F34" s="96"/>
      <c r="G34" s="80"/>
      <c r="H34" s="80"/>
    </row>
    <row r="35" spans="1:8" s="81" customFormat="1" x14ac:dyDescent="0.2">
      <c r="A35" s="99"/>
      <c r="B35" s="100"/>
      <c r="C35" s="100"/>
      <c r="D35" s="100"/>
      <c r="E35" s="100"/>
      <c r="F35" s="96"/>
      <c r="G35" s="80"/>
      <c r="H35" s="80"/>
    </row>
  </sheetData>
  <sheetProtection selectLockedCells="1" selectUnlockedCells="1"/>
  <mergeCells count="17">
    <mergeCell ref="B34:C34"/>
    <mergeCell ref="D34:E34"/>
    <mergeCell ref="A31:E31"/>
    <mergeCell ref="B28:C28"/>
    <mergeCell ref="D28:E28"/>
    <mergeCell ref="A29:E29"/>
    <mergeCell ref="B30:C30"/>
    <mergeCell ref="D30:E30"/>
    <mergeCell ref="B32:C32"/>
    <mergeCell ref="D32:E32"/>
    <mergeCell ref="A33:E33"/>
    <mergeCell ref="A1:F1"/>
    <mergeCell ref="A2:F2"/>
    <mergeCell ref="A6:F6"/>
    <mergeCell ref="A7:F7"/>
    <mergeCell ref="A26:D26"/>
    <mergeCell ref="A25:D25"/>
  </mergeCells>
  <pageMargins left="0.78749999999999998" right="0.78749999999999998" top="1.0527777777777778" bottom="1.0527777777777778" header="0.78749999999999998" footer="0.78749999999999998"/>
  <pageSetup paperSize="9" scale="70" firstPageNumber="0" fitToHeight="0" orientation="portrait" verticalDpi="300"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ANEXO VI-A-Auxiliar de Cozinha</vt:lpstr>
      <vt:lpstr>INSUMOS COZINHA</vt:lpstr>
      <vt:lpstr>ANEXO VI-B-Aux. Man. Predial</vt:lpstr>
      <vt:lpstr>INSUMOS PREDIAL</vt:lpstr>
      <vt:lpstr>'ANEXO VI-A-Auxiliar de Cozinha'!Area_de_impressao</vt:lpstr>
      <vt:lpstr>'ANEXO VI-B-Aux. Man. Predial'!Area_de_impressao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2307565</dc:creator>
  <cp:lastModifiedBy>Andre marek</cp:lastModifiedBy>
  <cp:lastPrinted>2020-01-31T14:38:09Z</cp:lastPrinted>
  <dcterms:created xsi:type="dcterms:W3CDTF">2018-01-23T13:02:07Z</dcterms:created>
  <dcterms:modified xsi:type="dcterms:W3CDTF">2020-02-28T21:03:28Z</dcterms:modified>
</cp:coreProperties>
</file>