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luana.lazzari\Desktop\Pregão zeladoria e copeiragem\"/>
    </mc:Choice>
  </mc:AlternateContent>
  <xr:revisionPtr revIDLastSave="0" documentId="13_ncr:1_{200B333A-B4E0-4C7D-89FF-339E36D1C72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peira 2025" sheetId="2" r:id="rId1"/>
    <sheet name="Modulo5" sheetId="3" r:id="rId2"/>
  </sheets>
  <calcPr calcId="191029"/>
  <extLst>
    <ext uri="GoogleSheetsCustomDataVersion2">
      <go:sheetsCustomData xmlns:go="http://customooxmlschemas.google.com/" r:id="rId7" roundtripDataChecksum="2fl0+GSLDtYLENzXD3eN/IbmJJc1kNMCSUTCMDHlHag="/>
    </ext>
  </extLst>
</workbook>
</file>

<file path=xl/calcChain.xml><?xml version="1.0" encoding="utf-8"?>
<calcChain xmlns="http://schemas.openxmlformats.org/spreadsheetml/2006/main">
  <c r="G41" i="3" l="1"/>
  <c r="G40" i="3"/>
  <c r="G32" i="3"/>
  <c r="G33" i="3" s="1"/>
  <c r="G34" i="3" s="1"/>
  <c r="G31" i="3"/>
  <c r="G30" i="3"/>
  <c r="G29" i="3"/>
  <c r="G28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23" i="3" s="1"/>
  <c r="G24" i="3" s="1"/>
  <c r="G36" i="3" s="1"/>
  <c r="H197" i="2"/>
  <c r="G190" i="2"/>
  <c r="H151" i="2"/>
  <c r="I127" i="2"/>
  <c r="I120" i="2"/>
  <c r="I66" i="2"/>
  <c r="H55" i="2"/>
  <c r="H49" i="2"/>
  <c r="I29" i="2"/>
  <c r="I125" i="2" l="1"/>
  <c r="I129" i="2" s="1"/>
  <c r="I164" i="2" s="1"/>
  <c r="I30" i="2"/>
  <c r="I32" i="2" s="1"/>
  <c r="I61" i="2"/>
  <c r="I74" i="2" s="1"/>
  <c r="I82" i="2" s="1"/>
  <c r="H104" i="2"/>
  <c r="I91" i="2" l="1"/>
  <c r="I40" i="2"/>
  <c r="B100" i="2"/>
  <c r="I160" i="2"/>
  <c r="I39" i="2"/>
  <c r="I87" i="2" s="1"/>
  <c r="I89" i="2"/>
  <c r="I90" i="2" s="1"/>
  <c r="I88" i="2" l="1"/>
  <c r="I92" i="2" s="1"/>
  <c r="I104" i="2"/>
  <c r="I41" i="2"/>
  <c r="H100" i="2" l="1"/>
  <c r="I162" i="2"/>
  <c r="I108" i="2"/>
  <c r="I80" i="2"/>
  <c r="I47" i="2"/>
  <c r="I55" i="2" s="1"/>
  <c r="I81" i="2" s="1"/>
  <c r="I52" i="2"/>
  <c r="I54" i="2"/>
  <c r="I50" i="2"/>
  <c r="I49" i="2"/>
  <c r="I51" i="2"/>
  <c r="I53" i="2"/>
  <c r="I48" i="2"/>
  <c r="I83" i="2" l="1"/>
  <c r="I161" i="2" l="1"/>
  <c r="E100" i="2"/>
  <c r="I100" i="2" s="1"/>
  <c r="I105" i="2" l="1"/>
  <c r="I110" i="2" s="1"/>
  <c r="I119" i="2" s="1"/>
  <c r="I121" i="2" s="1"/>
  <c r="I107" i="2"/>
  <c r="I109" i="2"/>
  <c r="I106" i="2"/>
  <c r="I163" i="2" l="1"/>
  <c r="I165" i="2" s="1"/>
  <c r="I135" i="2"/>
  <c r="I136" i="2" l="1"/>
  <c r="I137" i="2" l="1"/>
  <c r="I138" i="2" s="1"/>
  <c r="I139" i="2" s="1"/>
  <c r="I148" i="2" l="1"/>
  <c r="I143" i="2"/>
  <c r="I142" i="2"/>
  <c r="I151" i="2" s="1"/>
  <c r="I149" i="2"/>
  <c r="I166" i="2" s="1"/>
  <c r="I167" i="2" s="1"/>
  <c r="G188" i="2" s="1"/>
  <c r="G192" i="2" s="1"/>
</calcChain>
</file>

<file path=xl/sharedStrings.xml><?xml version="1.0" encoding="utf-8"?>
<sst xmlns="http://schemas.openxmlformats.org/spreadsheetml/2006/main" count="365" uniqueCount="248">
  <si>
    <t>Nº do processo:</t>
  </si>
  <si>
    <t>Licitação nº:</t>
  </si>
  <si>
    <t>Dia:</t>
  </si>
  <si>
    <t xml:space="preserve">DISCRIMINAÇÃO DOS SERVIÇOS (DADOS REFERENTES À CONTRATAÇÃO) </t>
  </si>
  <si>
    <t>A</t>
  </si>
  <si>
    <t>Data de apresentação da proposta (dia/mês/ano)</t>
  </si>
  <si>
    <t>B</t>
  </si>
  <si>
    <t>Município/UF</t>
  </si>
  <si>
    <t>C</t>
  </si>
  <si>
    <t>Ano do Acordo, Convenção ou Dissídio Coletivo</t>
  </si>
  <si>
    <t>D</t>
  </si>
  <si>
    <t>Número de meses de execução contratual</t>
  </si>
  <si>
    <t xml:space="preserve">IDENTIFICAÇÃO DO SERVIÇO </t>
  </si>
  <si>
    <t>Tipo de Serviço:</t>
  </si>
  <si>
    <t>Unidade de Medida:</t>
  </si>
  <si>
    <t>Quantidade total a contratar (Em função da unidade de medida):</t>
  </si>
  <si>
    <t>Posto</t>
  </si>
  <si>
    <t>Nota 1: Esta tabela poderá ser adaptada às características do serviço contratado, inclusive no que concerne às rubricas e suas respectivas provisões e/ou estimativas, desde que haja justificativa.
Nota 2: As provisões constantes desta planilha poderão  ser desnecessárias quando se tratar de determinados serviços que prescindam da dedicação exclusiva dos trabalhadores da contratada para com a Administração.</t>
  </si>
  <si>
    <t>Dados para composição dos custos referente à mão de obra</t>
  </si>
  <si>
    <t>Tipo de Serviço (mesmo serviço com características distintas)</t>
  </si>
  <si>
    <t>Classificação Brasileira de Ocupações (CBO)</t>
  </si>
  <si>
    <t>Categoria Profissional (vinculada à execução contratual)</t>
  </si>
  <si>
    <t>Data-Base da Categoria (dia/mês/ano)</t>
  </si>
  <si>
    <t>Nota 1:  Deverá ser elaborado um quadro para cada tipo de serviço.
Nota 2: A planilha será calculada considerando o valor mensal do empregado</t>
  </si>
  <si>
    <t>Módulo 1: Composição da Remuneração</t>
  </si>
  <si>
    <t xml:space="preserve">Composição da Remuneração </t>
  </si>
  <si>
    <t>Percentual
(R$)</t>
  </si>
  <si>
    <t xml:space="preserve">Valor
(R$) </t>
  </si>
  <si>
    <t>E</t>
  </si>
  <si>
    <t>F</t>
  </si>
  <si>
    <t xml:space="preserve">Outros (especificar)                                          </t>
  </si>
  <si>
    <t xml:space="preserve">Total </t>
  </si>
  <si>
    <t>Nota1:  O Módulo 1 refere-se ao valor mensal devido ao empregado pela prestação do serviço no período de 12 meses.</t>
  </si>
  <si>
    <t>Módulo 2 – Encargos e Benefícios Anuais, Mensais e Diários</t>
  </si>
  <si>
    <t>2.1</t>
  </si>
  <si>
    <t>Valor (R$)</t>
  </si>
  <si>
    <t>Total</t>
  </si>
  <si>
    <t>2.2</t>
  </si>
  <si>
    <t>GPS, FGTS e outras contribuições</t>
  </si>
  <si>
    <t>Percentual (%)</t>
  </si>
  <si>
    <t>Valor
 (R$)</t>
  </si>
  <si>
    <t>INSS</t>
  </si>
  <si>
    <t>Salário Educação</t>
  </si>
  <si>
    <t>RAT =</t>
  </si>
  <si>
    <t xml:space="preserve"> FAP =</t>
  </si>
  <si>
    <t>SESC ou SESI</t>
  </si>
  <si>
    <t>SENAC ou SENAI</t>
  </si>
  <si>
    <t>SEBRAE</t>
  </si>
  <si>
    <t>G</t>
  </si>
  <si>
    <t>INCRA</t>
  </si>
  <si>
    <t>H</t>
  </si>
  <si>
    <t>FGTS</t>
  </si>
  <si>
    <t>Submódulo 2.3 – Benefícios Mensais e Diários</t>
  </si>
  <si>
    <t>2.3</t>
  </si>
  <si>
    <t>Benefícios Mensais e Diários</t>
  </si>
  <si>
    <t>-</t>
  </si>
  <si>
    <t xml:space="preserve">     B.3) Participação do empregado em percentual sobre o auxílio-alimentação</t>
  </si>
  <si>
    <t>Assistência Médica e Familiar</t>
  </si>
  <si>
    <t>Auxílio-creche</t>
  </si>
  <si>
    <t>sumiu</t>
  </si>
  <si>
    <t xml:space="preserve">Outros (especificar)                                            </t>
  </si>
  <si>
    <t>Nota 1: o valor informado deverá ser o custo real do insumo (descontado o valor eventualmente pago pelo empregado).
Nota 2: Observar a previsão dos benefícios contidos em Acordos, Convenções e Dissídios Coletivos de Trabalho e atentar-se ao disposto no artigo 6º desta Instrução Normativa.</t>
  </si>
  <si>
    <t>Quadro-Resumo do Módulo 2 – Encargos e Benefícios Anuais, Mensais e Diários</t>
  </si>
  <si>
    <t>Encargos e Benefícios Anuais, Mensais e Diários</t>
  </si>
  <si>
    <t>Módulo 3 - Provisão para Rescisão</t>
  </si>
  <si>
    <t>Provisão para Rescisão</t>
  </si>
  <si>
    <t>Valor  (R$)</t>
  </si>
  <si>
    <t>Incidência do FGTS sobre o Aviso Prévio Indenizado</t>
  </si>
  <si>
    <t xml:space="preserve">Incidência de GPS, FGTS e outras contribuições sobre o Aviso Prévio Trabalhado         </t>
  </si>
  <si>
    <t>Nota 1: a parcela mensal a título de aviso prévio trabalhado será no percentual máximo de 1,94% no primeiro ano, e, em caso de prorrogação do contrato, o percentual máximo dessa parcela será de 0,194% a cada ano de prorrogação, a ser incluído por ocasião da formulação do aditivo da prorrogação do contrato, conforme a Lei 12.506/2011.</t>
  </si>
  <si>
    <t>Módulo 4 - Custo de Reposição do Profissional Ausente</t>
  </si>
  <si>
    <t xml:space="preserve">Nota 1: Os itens que contemplam o módulo 4 se referem ao custo dos dias trabalhados pelo repositor/substituto quando o empregado alocado na prestação do serviço estiver ausente, conforme as previsões estabelecidas na legislação. </t>
  </si>
  <si>
    <t>MÓD 1 =</t>
  </si>
  <si>
    <t>MÓD 3 =</t>
  </si>
  <si>
    <t xml:space="preserve">Submódulo 4.1 – Substituto nas Ausências Legais </t>
  </si>
  <si>
    <t>4.1</t>
  </si>
  <si>
    <t>Substituto nas Ausências Legais</t>
  </si>
  <si>
    <t>Submódulo 4.2 – Substituto na Intrajornada</t>
  </si>
  <si>
    <t xml:space="preserve">4.2 </t>
  </si>
  <si>
    <t>Substituto na Intrajornada</t>
  </si>
  <si>
    <t>Substituto na cobertura de Intervalo para repouso ou alimentação</t>
  </si>
  <si>
    <t>Quadro-Resumo do Módulo 4 – Custo de Reposição do Profissional Ausente</t>
  </si>
  <si>
    <t>Custo de Reposição do Profissional Ausente</t>
  </si>
  <si>
    <t>4.2</t>
  </si>
  <si>
    <t>Módulo 5 – Insumos Diversos</t>
  </si>
  <si>
    <t>Insumos diversos</t>
  </si>
  <si>
    <t>Uniformes + EPIs</t>
  </si>
  <si>
    <t xml:space="preserve">Outros (especificar) </t>
  </si>
  <si>
    <t>Nota: Valores mensais por empregado.</t>
  </si>
  <si>
    <t>Módulo 6 -  Custos Indiretos, Lucro e Tributos</t>
  </si>
  <si>
    <t xml:space="preserve">Custos Indiretos, Lucro e Tributos </t>
  </si>
  <si>
    <t>Valor
(R$)</t>
  </si>
  <si>
    <t>BASE DE CÁLCULO DOS CUSTOS INDIRETOS  = (Total do Módulo 1 – Composição da  Remuneração + Total do Módulo 2 - Encargos e Benefícios Anuais, Mensais e Diários + Total do Módulo 3 – Provisão da Rescisão + Total do Módulo 4 - Custo de Reposição do Profissional Ausente + Total do Módulo 5 - Insumos Diversos)</t>
  </si>
  <si>
    <t>Custos Indiretos</t>
  </si>
  <si>
    <t>BASE DE CÁLCULO DO LUCRO =  (Total do Módulo 1 – Composição da  Remuneração + Total do Módulo 2 - Encargos e Benefícios Anuais, Mensais e Diários + Total do Módulo 3 – Provisão da Rescisão + Total do Módulo 4 - Custo de Reposição do Profissional Ausente + Total do Módulo 5 - Insumos Diversos + Custos Indiretos)</t>
  </si>
  <si>
    <t>Lucro</t>
  </si>
  <si>
    <t>BASE DE CÁLCULO DOS TRIBUTOS = (Total do Módulo 1 – Composição da  Remuneração + Total do Módulo 2 - Encargos e Benefícios Anuais, Mensais e Diários + Total do Módulo 3 – Provisão da Rescisão + Total do Módulo 4 - Custo de Reposição do Profissional Ausente + Total do Módulo 5 - Insumos Diversos + Custos Indiretos + Lucro)</t>
  </si>
  <si>
    <t>Tributos</t>
  </si>
  <si>
    <t>C.1    Tributos Federais (especificar)</t>
  </si>
  <si>
    <t>C.2   Tributos Estaduais (especificar)</t>
  </si>
  <si>
    <t>C.3   Tributos Municipais (especificar):</t>
  </si>
  <si>
    <t xml:space="preserve">Percentual Total e Valor Total de Tributos  </t>
  </si>
  <si>
    <t>Cálculo dos Tributos</t>
  </si>
  <si>
    <t xml:space="preserve">                  Base de Cálculo para os Tributos</t>
  </si>
  <si>
    <t xml:space="preserve"> = ( ---------------------------------------------------------------- ) x Alíquota do Tributo</t>
  </si>
  <si>
    <t xml:space="preserve">         1 - (Total de Tributos em % dividido por 100)</t>
  </si>
  <si>
    <t>Nota 1: Custos Indiretos, Lucro e Tributos por empregado.
Nota 2: O valor referente a tributos é obtido aplicando-se o percentual sobre o valor do faturamento.</t>
  </si>
  <si>
    <t xml:space="preserve">                          Mão de obra vinculada à execução contratual (valor por empregado)</t>
  </si>
  <si>
    <t>Módulo 1 - Composição da Remuneração</t>
  </si>
  <si>
    <t>Módulo 3 – Provisão para Rescisão</t>
  </si>
  <si>
    <t>Módulo 4 – Custo de Reposição do Profissional Ausente</t>
  </si>
  <si>
    <t xml:space="preserve">Módulo 5 - Insumos Diversos </t>
  </si>
  <si>
    <t>Subtotal (A + B + C + D + E)</t>
  </si>
  <si>
    <t>Módulo 6 - Custos Indiretos, Lucro e Tributos</t>
  </si>
  <si>
    <t>Valor Total por Empregado</t>
  </si>
  <si>
    <t>OBS: OS QUADROS-RESUMOS 3 E 4 ABAIXO NÃO TÊM UTILIDADE PARA LIMPEZA E VIGILÂNCIA QUE POSSUEM COMPLEMENTO ESPECÍFICO - ASSIM, DEVEM SER EXCLUÍDOS PARA ESSES 2 OBJETOS</t>
  </si>
  <si>
    <t>3. QUADRO-RESUMO DO VALOR MENSAL DOS SERVIÇOS</t>
  </si>
  <si>
    <t>Tipo de Serviço 
(A)</t>
  </si>
  <si>
    <t>Valor Proposto por Empregado 
(B)</t>
  </si>
  <si>
    <t>Quantidade de Empregados por Posto 
(C)</t>
  </si>
  <si>
    <t>Valor Proposto por Posto
(D) = (B x C)</t>
  </si>
  <si>
    <t>Quantidade de Postos 
(E)</t>
  </si>
  <si>
    <t>Valor Total do Serviço 
(F) = (D x E)</t>
  </si>
  <si>
    <t>I             Serviço 1 (indicar)</t>
  </si>
  <si>
    <t>R$</t>
  </si>
  <si>
    <t>II           Serviço 2 (indicar)</t>
  </si>
  <si>
    <t>N         Serviço N (indicar)</t>
  </si>
  <si>
    <t>Valor Mensal dos Serviços (I +  II  + N)</t>
  </si>
  <si>
    <t>4. QUADRO DEMONSTRATIVO DO VALOR GLOBAL DA PROPOSTA</t>
  </si>
  <si>
    <t>VALOR GLOBAL DA PROPOSTA</t>
  </si>
  <si>
    <t>DESCRIÇÃO</t>
  </si>
  <si>
    <t>VALOR (R$)</t>
  </si>
  <si>
    <t>A         Valor proposto por unidade de medida*</t>
  </si>
  <si>
    <t>B         Valor mensal do serviço</t>
  </si>
  <si>
    <t>C         Valor global da proposta                                                                                                                                                              (Valor mensal do serviço multiplicado pelo número de meses do contrato).</t>
  </si>
  <si>
    <t>Nota: Informar o valor da unidade de medida por tipo de serviço.</t>
  </si>
  <si>
    <t>Valor mensal do serviço</t>
  </si>
  <si>
    <t>Número de meses do contrato</t>
  </si>
  <si>
    <t xml:space="preserve">QUANTIDADE DE PESSOAL ALOCADO NA EXECUÇÃO CONTRATUAL (item 6.2.e do Anexo VII da IN nº 5/2017 </t>
  </si>
  <si>
    <t>Tipo de Mão de Obra</t>
  </si>
  <si>
    <t>Quantidade de Pessoal</t>
  </si>
  <si>
    <t>Encarregado</t>
  </si>
  <si>
    <t xml:space="preserve"> MATERIAIS, MÁQUINAS E EQUIPAMENTOS ALOCADOS NA EXECUÇÃO CONTRATUAL (item 6.2.f do Anexo VII da IN nº 5/2017</t>
  </si>
  <si>
    <t>Especificação dos Materiais/Máquinas/Equipamentos</t>
  </si>
  <si>
    <t xml:space="preserve">Quantidade </t>
  </si>
  <si>
    <t xml:space="preserve"> </t>
  </si>
  <si>
    <t>23364.000077/2025-12</t>
  </si>
  <si>
    <t>Pregão IFRS nº 90011/2025</t>
  </si>
  <si>
    <t>Dia: xx/xx/2025</t>
  </si>
  <si>
    <t>FARROUPILHA/RS</t>
  </si>
  <si>
    <r>
      <rPr>
        <b/>
        <sz val="10"/>
        <color rgb="FFFF0000"/>
        <rFont val="Arial"/>
      </rPr>
      <t xml:space="preserve">01/01/25 a 31/12/25
SIND DAS EMPR DE ASSEIO E CONSERVACAO DO EST DO R G S, SINDICATO DOS TRAB EM EMP DE ASSEIO CONS LIMP URB, AMB E AREAS VERDES E EMP DE
SERV TERC DO RAMO DE ASSEIO CONS LIMP URB AMB E AREAS VE DE CXS,
</t>
    </r>
    <r>
      <rPr>
        <sz val="10"/>
        <color rgb="FFFF0000"/>
        <rFont val="Arial"/>
      </rPr>
      <t>(que engloba Farroupilha)</t>
    </r>
  </si>
  <si>
    <t>Copeiragem</t>
  </si>
  <si>
    <r>
      <rPr>
        <b/>
        <sz val="15"/>
        <color theme="1"/>
        <rFont val="Arial"/>
      </rPr>
      <t xml:space="preserve">1. MÓDULOS 
</t>
    </r>
    <r>
      <rPr>
        <b/>
        <sz val="12"/>
        <color theme="1"/>
        <rFont val="Arial"/>
      </rPr>
      <t xml:space="preserve">Mão de obra
</t>
    </r>
    <r>
      <rPr>
        <b/>
        <sz val="11"/>
        <color theme="1"/>
        <rFont val="Arial"/>
      </rPr>
      <t>Mão de obra vinculada à execução contratual</t>
    </r>
  </si>
  <si>
    <t>Copeiro (a)</t>
  </si>
  <si>
    <t>5134-25</t>
  </si>
  <si>
    <r>
      <rPr>
        <b/>
        <sz val="10"/>
        <color theme="1"/>
        <rFont val="Arial"/>
      </rPr>
      <t xml:space="preserve">Salário Normativo da Categoria Profissional - </t>
    </r>
    <r>
      <rPr>
        <b/>
        <sz val="10"/>
        <color rgb="FF0000FF"/>
        <rFont val="Arial"/>
      </rPr>
      <t xml:space="preserve">para a jornada de </t>
    </r>
    <r>
      <rPr>
        <b/>
        <sz val="12"/>
        <color rgb="FF0000FF"/>
        <rFont val="Arial"/>
      </rPr>
      <t xml:space="preserve">44 </t>
    </r>
    <r>
      <rPr>
        <b/>
        <sz val="10"/>
        <color rgb="FF0000FF"/>
        <rFont val="Arial"/>
      </rPr>
      <t>h/sem</t>
    </r>
  </si>
  <si>
    <t>1º de janeiro de 2025</t>
  </si>
  <si>
    <r>
      <rPr>
        <b/>
        <sz val="10"/>
        <color theme="1"/>
        <rFont val="Arial"/>
      </rPr>
      <t xml:space="preserve">Salário-Base    </t>
    </r>
    <r>
      <rPr>
        <b/>
        <sz val="10"/>
        <color rgb="FFFF0000"/>
        <rFont val="Arial"/>
      </rPr>
      <t xml:space="preserve">(valor para 1 copeiro(a)) 
             </t>
    </r>
    <r>
      <rPr>
        <b/>
        <sz val="10"/>
        <color rgb="FF0000FF"/>
        <rFont val="Arial"/>
      </rPr>
      <t xml:space="preserve">para a jornada de </t>
    </r>
    <r>
      <rPr>
        <b/>
        <sz val="12"/>
        <color rgb="FF0000FF"/>
        <rFont val="Arial"/>
      </rPr>
      <t>40</t>
    </r>
    <r>
      <rPr>
        <b/>
        <sz val="10"/>
        <color rgb="FF0000FF"/>
        <rFont val="Arial"/>
      </rPr>
      <t xml:space="preserve"> horas semanais </t>
    </r>
    <r>
      <rPr>
        <b/>
        <sz val="10"/>
        <color rgb="FFFF0000"/>
        <rFont val="Arial"/>
      </rPr>
      <t>Cálculo do valor: (40/6)x30xR$(SB/220)</t>
    </r>
  </si>
  <si>
    <r>
      <rPr>
        <b/>
        <sz val="10"/>
        <color theme="1"/>
        <rFont val="Arial"/>
      </rPr>
      <t>Adicional de Insalubridade</t>
    </r>
    <r>
      <rPr>
        <b/>
        <sz val="8"/>
        <color theme="1"/>
        <rFont val="Arial"/>
      </rPr>
      <t xml:space="preserve"> </t>
    </r>
    <r>
      <rPr>
        <b/>
        <sz val="8"/>
        <color rgb="FFFF0000"/>
        <rFont val="Arial"/>
      </rPr>
      <t xml:space="preserve"> (20% do SB: cláusula 17 da CCT)</t>
    </r>
  </si>
  <si>
    <t xml:space="preserve">Submódulo 2.1 – 13º (décimo terceiro) Salário e Adicional de Férias                                                                
</t>
  </si>
  <si>
    <t>13º (décimo terceiro) Salário e Adicional de Férias</t>
  </si>
  <si>
    <r>
      <rPr>
        <b/>
        <sz val="10"/>
        <color theme="1"/>
        <rFont val="Arial"/>
      </rPr>
      <t>13º (décimo terceiro) Salário</t>
    </r>
    <r>
      <rPr>
        <b/>
        <sz val="11"/>
        <color theme="1"/>
        <rFont val="Arial"/>
      </rPr>
      <t xml:space="preserve"> </t>
    </r>
    <r>
      <rPr>
        <b/>
        <sz val="8"/>
        <color rgb="FFFF0000"/>
        <rFont val="Arial"/>
      </rPr>
      <t>Obrigatória a cotação de 8,33% sobre o valor do Módulo 1 – Composição da Remuneração, conforme Anexo XII da IN 5/17</t>
    </r>
  </si>
  <si>
    <r>
      <rPr>
        <b/>
        <sz val="10"/>
        <color rgb="FFFF0000"/>
        <rFont val="Arial"/>
      </rPr>
      <t xml:space="preserve">Adicional de Férias Obrigatória a cotação de 3,025% sobre o valor do Módulo 1 - Composição da Remuneração, conforme Anexo XII da IN 5/17 (Férias + Adicional = 12,10% = 9,075% + 3,025%). </t>
    </r>
    <r>
      <rPr>
        <b/>
        <sz val="10"/>
        <color rgb="FF4A86E8"/>
        <rFont val="Arial"/>
      </rPr>
      <t xml:space="preserve">É vedada a cotação de Férias neste Submódulo, em face de tratar-se de Conta Vinculada. O custo do empregado substituto, quando o titular gozar férias, deverá ser previsto no Submódulo 4.1.A. Isso demonstra que a provisão de Férias neste Submódulo não teria  finalidade, em razão de que o pagamento do titular no seu mês de gozo de férias será feito pelo Módulo 1 - Composição da Remuneração. Na hipótese de o contrato não ser prorrogado, o pagamento relativo a Férias do empregado deverá ser efetivado pela provisão feita no Submódulo 4.1.A                                        
</t>
    </r>
  </si>
  <si>
    <t xml:space="preserve">Nota 1:  Como a planilha de custos e formação de preços é calculada mensalmente, provisiona-se proporcionalmente 1/12 (um doze avos) dos valores referentes à gratificação natalina.
Nota 2: O adicional de férias contido no Submódulo 2.1 corresponde a 3,025% do Módulo 1, em face do Anexo XII da IN nº 5/2017 exigir 12,10% no somatório de Férias + 1/3 de Férias (9,075% + 3,025%).
</t>
  </si>
  <si>
    <r>
      <rPr>
        <b/>
        <sz val="11"/>
        <color theme="1"/>
        <rFont val="Arial"/>
      </rPr>
      <t xml:space="preserve">Submódulo 2.2 - Encargos Previdenciários (GPS), Fundo de Garantia por Tempo de Serviço (FGTS) e outras contribuições </t>
    </r>
    <r>
      <rPr>
        <b/>
        <sz val="11"/>
        <color rgb="FF0000FF"/>
        <rFont val="Arial"/>
      </rPr>
      <t>(Base de cálculo: Módulo 1 + Submódulo 2.1)</t>
    </r>
  </si>
  <si>
    <r>
      <rPr>
        <b/>
        <sz val="10"/>
        <color theme="1"/>
        <rFont val="Arial"/>
      </rPr>
      <t xml:space="preserve">RAT x FAP
</t>
    </r>
    <r>
      <rPr>
        <b/>
        <sz val="9"/>
        <color rgb="FFFF0000"/>
        <rFont val="Arial"/>
      </rPr>
      <t>Cálculo do valor: % do RAT (Riscos Ambientais do Trabalho) x FAP (Fator Acidentário de Prevenção de cada empresa)</t>
    </r>
  </si>
  <si>
    <r>
      <rPr>
        <sz val="9"/>
        <color theme="1"/>
        <rFont val="Arial"/>
      </rPr>
      <t>Nota 1: Os percentuais dos encargos previdenciários, do FGTS e demais contribuições são aqueles estabelecidos pela legislação vigente.
Nota 2: O SAT a depender do grau de risco do serviço irá variar entre 1%, para risco leve, de 2% para risco médio, e de 3% para risco grave.
Nota 3: Esses percentuais incidem sobre o Módulo 1, o Submódulo 2.1.</t>
    </r>
    <r>
      <rPr>
        <sz val="9"/>
        <color rgb="FF009900"/>
        <rFont val="Arial"/>
      </rPr>
      <t>.</t>
    </r>
  </si>
  <si>
    <r>
      <rPr>
        <b/>
        <sz val="10"/>
        <color theme="1"/>
        <rFont val="Arial"/>
      </rPr>
      <t xml:space="preserve">Transporte                                               </t>
    </r>
    <r>
      <rPr>
        <b/>
        <sz val="10"/>
        <color rgb="FFFF0000"/>
        <rFont val="Arial"/>
      </rPr>
      <t>Cálculo do valor: [(2xVTx22) – (6%xSB)]</t>
    </r>
  </si>
  <si>
    <r>
      <rPr>
        <b/>
        <sz val="9"/>
        <color theme="1"/>
        <rFont val="Arial"/>
      </rPr>
      <t xml:space="preserve">      </t>
    </r>
    <r>
      <rPr>
        <b/>
        <sz val="9"/>
        <color rgb="FFFF0000"/>
        <rFont val="Arial"/>
      </rPr>
      <t>A.1) Valor da passagem do transporte coletivo no município de prestação dos serviços:</t>
    </r>
    <r>
      <rPr>
        <b/>
        <sz val="8"/>
        <color rgb="FFFF0000"/>
        <rFont val="Arial"/>
      </rPr>
      <t xml:space="preserve"> DECRETO MUNICIPAL Nº 7.616, DE 07 DE FEVEREIRO DE 2025.</t>
    </r>
  </si>
  <si>
    <r>
      <rPr>
        <b/>
        <sz val="9"/>
        <color theme="1"/>
        <rFont val="Arial"/>
      </rPr>
      <t xml:space="preserve">     </t>
    </r>
    <r>
      <rPr>
        <b/>
        <sz val="9"/>
        <color rgb="FFFF0000"/>
        <rFont val="Arial"/>
      </rPr>
      <t xml:space="preserve"> A.2) Quantidade de passagens por dia por empregado:</t>
    </r>
  </si>
  <si>
    <r>
      <rPr>
        <b/>
        <sz val="9"/>
        <color theme="1"/>
        <rFont val="Arial"/>
      </rPr>
      <t xml:space="preserve">      </t>
    </r>
    <r>
      <rPr>
        <b/>
        <sz val="9"/>
        <color rgb="FFFF0000"/>
        <rFont val="Arial"/>
      </rPr>
      <t xml:space="preserve">A.3) Quantidade de dias do mês de recebimento de passagens </t>
    </r>
  </si>
  <si>
    <r>
      <rPr>
        <sz val="9"/>
        <color theme="1"/>
        <rFont val="Arial"/>
      </rPr>
      <t xml:space="preserve">     </t>
    </r>
    <r>
      <rPr>
        <b/>
        <sz val="9"/>
        <color rgb="FFFF0000"/>
        <rFont val="Arial"/>
      </rPr>
      <t>A.4) Participação do empregado em percentual do salário-base (cláusula 20 da CCT)</t>
    </r>
  </si>
  <si>
    <r>
      <rPr>
        <b/>
        <sz val="10"/>
        <color theme="1"/>
        <rFont val="Arial"/>
      </rPr>
      <t xml:space="preserve">Auxílio-Refeição/Alimentação </t>
    </r>
    <r>
      <rPr>
        <b/>
        <sz val="8"/>
        <color rgb="FFFF0000"/>
        <rFont val="Arial"/>
      </rPr>
      <t>Cálculo do valor = [(22xVA)x(1-</t>
    </r>
    <r>
      <rPr>
        <b/>
        <sz val="10"/>
        <color rgb="FF0000FF"/>
        <rFont val="Arial"/>
      </rPr>
      <t>0,19%</t>
    </r>
    <r>
      <rPr>
        <b/>
        <sz val="8"/>
        <color rgb="FFFF0000"/>
        <rFont val="Arial"/>
      </rPr>
      <t>)]</t>
    </r>
  </si>
  <si>
    <r>
      <rPr>
        <b/>
        <sz val="9"/>
        <color theme="1"/>
        <rFont val="Arial"/>
      </rPr>
      <t xml:space="preserve">      </t>
    </r>
    <r>
      <rPr>
        <b/>
        <sz val="9"/>
        <color rgb="FFFF0000"/>
        <rFont val="Arial"/>
      </rPr>
      <t xml:space="preserve">B.1) Valor do auxílio-alimentação (cláusula 18 da CCT): </t>
    </r>
  </si>
  <si>
    <r>
      <rPr>
        <b/>
        <sz val="9"/>
        <color theme="1"/>
        <rFont val="Arial"/>
      </rPr>
      <t xml:space="preserve">    </t>
    </r>
    <r>
      <rPr>
        <b/>
        <sz val="9"/>
        <color rgb="FFFF0000"/>
        <rFont val="Arial"/>
      </rPr>
      <t xml:space="preserve">  B.2) Quantidade de dias do mês de recebimento de auxílio-alimentação</t>
    </r>
  </si>
  <si>
    <r>
      <rPr>
        <b/>
        <sz val="10"/>
        <color theme="1"/>
        <rFont val="Arial"/>
      </rPr>
      <t xml:space="preserve">Plano de Benefício Social Familiar </t>
    </r>
    <r>
      <rPr>
        <b/>
        <sz val="10"/>
        <color rgb="FFFF0000"/>
        <rFont val="Arial"/>
      </rPr>
      <t xml:space="preserve">(cláusula 30 da CCT)  </t>
    </r>
    <r>
      <rPr>
        <b/>
        <sz val="10"/>
        <color rgb="FF0000FF"/>
        <rFont val="Arial"/>
      </rPr>
      <t>Sem participação do empregado</t>
    </r>
  </si>
  <si>
    <r>
      <rPr>
        <b/>
        <sz val="10"/>
        <color theme="1"/>
        <rFont val="Arial"/>
      </rPr>
      <t xml:space="preserve">Aviso Prévio Indenizado    </t>
    </r>
    <r>
      <rPr>
        <b/>
        <sz val="9"/>
        <color rgb="FFFF0000"/>
        <rFont val="Arial"/>
      </rPr>
      <t xml:space="preserve"> Cálculo do valor = [Rem/12 + 13º/12 + (Férias + 1/3 Férias)/12] x (30/30=1) x 5% de rotatividade anual - Os reflexos de 13º, F e 1/3F são referentes a 1 mês de APInd -</t>
    </r>
    <r>
      <rPr>
        <b/>
        <sz val="8"/>
        <color rgb="FFFF0000"/>
        <rFont val="Arial"/>
      </rPr>
      <t xml:space="preserve"> </t>
    </r>
    <r>
      <rPr>
        <b/>
        <sz val="8"/>
        <color rgb="FF4A86E8"/>
        <rFont val="Arial"/>
      </rPr>
      <t>Na prorrogação, poderão ser considerados 3 dias conforme Lei nº 12.506/2011, dependendo da análise do nº de ocorrências deste evento no período</t>
    </r>
  </si>
  <si>
    <r>
      <rPr>
        <b/>
        <sz val="10"/>
        <color theme="1"/>
        <rFont val="Arial"/>
      </rPr>
      <t xml:space="preserve">Aviso Prévio Trabalhado </t>
    </r>
    <r>
      <rPr>
        <b/>
        <sz val="9"/>
        <color rgb="FFFF0000"/>
        <rFont val="Arial"/>
      </rPr>
      <t>Cálculo do valor= [(Rem/30)x7]/</t>
    </r>
    <r>
      <rPr>
        <b/>
        <sz val="11"/>
        <color rgb="FF0000FF"/>
        <rFont val="Arial"/>
      </rPr>
      <t>12</t>
    </r>
    <r>
      <rPr>
        <b/>
        <sz val="9"/>
        <color rgb="FFFF0000"/>
        <rFont val="Arial"/>
      </rPr>
      <t xml:space="preserve"> meses do contratox</t>
    </r>
    <r>
      <rPr>
        <b/>
        <sz val="9"/>
        <color rgb="FF0000FF"/>
        <rFont val="Arial"/>
      </rPr>
      <t>100%</t>
    </r>
    <r>
      <rPr>
        <b/>
        <sz val="9"/>
        <color rgb="FFFF0000"/>
        <rFont val="Arial"/>
      </rPr>
      <t xml:space="preserve"> dos empregados </t>
    </r>
    <r>
      <rPr>
        <b/>
        <sz val="8"/>
        <color rgb="FFFF0000"/>
        <rFont val="Arial"/>
      </rPr>
      <t xml:space="preserve">- ao final do contrato </t>
    </r>
    <r>
      <rPr>
        <b/>
        <sz val="8"/>
        <color rgb="FF4A86E8"/>
        <rFont val="Arial"/>
      </rPr>
      <t>Na prorrogação, poderão ser considerados 3 dias conforme Lei nº 12.506/2011, dependendo da análise do nº de ocorrências deste evento no período.</t>
    </r>
  </si>
  <si>
    <r>
      <rPr>
        <b/>
        <sz val="10"/>
        <color theme="1"/>
        <rFont val="Arial"/>
      </rPr>
      <t>Multa do FGTS sobre o Aviso Prévio Trabalhado e sobre o Aviso Prévio Indenizado</t>
    </r>
    <r>
      <rPr>
        <b/>
        <sz val="8"/>
        <color rgb="FFFF0000"/>
        <rFont val="Arial"/>
      </rPr>
      <t>Obrigatória a cotação de 4% sobre o valor do Módulo 1 – Composição da Remuneração, conforme Anexo XII da IN Seges nº 5/2017</t>
    </r>
  </si>
  <si>
    <r>
      <rPr>
        <b/>
        <sz val="11"/>
        <color rgb="FF0000FF"/>
        <rFont val="Arial"/>
      </rPr>
      <t xml:space="preserve">Base de cálculo para o Custo de Reposição do Profissional Ausente (substituto): BCCPA = MÓDULO 1 + MÓDULO 2 (-VA - VT) + FÉRIAS + MÓDULO 3 - </t>
    </r>
    <r>
      <rPr>
        <b/>
        <sz val="11"/>
        <color rgb="FFFF0000"/>
        <rFont val="Arial"/>
      </rPr>
      <t>exceto o 1) Substituto da cobertura de Férias; e 2) o Afastamento Maternidade, pois que neste a Rem e o 13º podem ser compensados pelo INSS,  e que têm cálculos diferenciados, conforme neles constam.</t>
    </r>
  </si>
  <si>
    <r>
      <rPr>
        <b/>
        <sz val="11"/>
        <color rgb="FF0000FF"/>
        <rFont val="Arial"/>
      </rPr>
      <t xml:space="preserve">MÓD 2 </t>
    </r>
    <r>
      <rPr>
        <b/>
        <sz val="10"/>
        <color rgb="FFFF0000"/>
        <rFont val="Arial"/>
      </rPr>
      <t>(sem VA e VT)</t>
    </r>
    <r>
      <rPr>
        <b/>
        <sz val="11"/>
        <color rgb="FF0000FF"/>
        <rFont val="Arial"/>
      </rPr>
      <t xml:space="preserve"> + Férias =</t>
    </r>
  </si>
  <si>
    <r>
      <rPr>
        <b/>
        <sz val="10"/>
        <color theme="1"/>
        <rFont val="Arial"/>
      </rPr>
      <t xml:space="preserve">Substituto na cobertura de Férias </t>
    </r>
    <r>
      <rPr>
        <b/>
        <sz val="8"/>
        <color rgb="FFFF0000"/>
        <rFont val="Arial"/>
      </rPr>
      <t xml:space="preserve">Obrigatória a cotação de 9,075% sobre o valor do (Módulo 1 - Composição da Remuneração  </t>
    </r>
    <r>
      <rPr>
        <b/>
        <sz val="8"/>
        <color rgb="FF4A86E8"/>
        <rFont val="Arial"/>
      </rPr>
      <t>mais o</t>
    </r>
    <r>
      <rPr>
        <b/>
        <sz val="8"/>
        <color rgb="FFFF0000"/>
        <rFont val="Arial"/>
      </rPr>
      <t xml:space="preserve"> percentual do Submódulo 2.2 sobre o cálculo anterior, conforme Anexo XII da IN 5/17 (Férias + Adicional = 12,10% = 9,075% + 3,025%) </t>
    </r>
  </si>
  <si>
    <r>
      <rPr>
        <b/>
        <sz val="10"/>
        <color theme="1"/>
        <rFont val="Arial"/>
      </rPr>
      <t xml:space="preserve">Substituto na cobertura de Ausências Legais 
</t>
    </r>
    <r>
      <rPr>
        <b/>
        <sz val="10"/>
        <color rgb="FFFF0000"/>
        <rFont val="Arial"/>
      </rPr>
      <t>Cálculo do valor = [(</t>
    </r>
    <r>
      <rPr>
        <b/>
        <sz val="10"/>
        <color rgb="FF0000FF"/>
        <rFont val="Arial"/>
      </rPr>
      <t>BCCPA</t>
    </r>
    <r>
      <rPr>
        <b/>
        <sz val="10"/>
        <color rgb="FFFF0000"/>
        <rFont val="Arial"/>
      </rPr>
      <t>/30)x1dia]/12</t>
    </r>
  </si>
  <si>
    <r>
      <rPr>
        <b/>
        <sz val="10"/>
        <color theme="1"/>
        <rFont val="Arial"/>
      </rPr>
      <t xml:space="preserve">Substituto na cobertura de Licença-Paternidade
</t>
    </r>
    <r>
      <rPr>
        <b/>
        <sz val="10"/>
        <color rgb="FFFF0000"/>
        <rFont val="Arial"/>
      </rPr>
      <t>Cálculo do valor = (</t>
    </r>
    <r>
      <rPr>
        <b/>
        <sz val="10"/>
        <color rgb="FF0000FF"/>
        <rFont val="Arial"/>
      </rPr>
      <t>BCCPA</t>
    </r>
    <r>
      <rPr>
        <b/>
        <sz val="10"/>
        <color rgb="FFFF0000"/>
        <rFont val="Arial"/>
      </rPr>
      <t>/30)x5dias]/12}x1,5%</t>
    </r>
  </si>
  <si>
    <r>
      <rPr>
        <b/>
        <sz val="10"/>
        <color theme="1"/>
        <rFont val="Arial"/>
      </rPr>
      <t xml:space="preserve">Substituto na cobertura de Ausência por acidente de trabalho
</t>
    </r>
    <r>
      <rPr>
        <b/>
        <sz val="10"/>
        <color rgb="FFFF0000"/>
        <rFont val="Arial"/>
      </rPr>
      <t>Cálculo do valor = [(</t>
    </r>
    <r>
      <rPr>
        <b/>
        <sz val="10"/>
        <color rgb="FF4A86E8"/>
        <rFont val="Arial"/>
      </rPr>
      <t>BCCPA</t>
    </r>
    <r>
      <rPr>
        <b/>
        <sz val="10"/>
        <color rgb="FFFF0000"/>
        <rFont val="Arial"/>
      </rPr>
      <t>)  sobre a Rem)/30x0,97 dias]/12</t>
    </r>
  </si>
  <si>
    <r>
      <rPr>
        <b/>
        <sz val="10"/>
        <color theme="1"/>
        <rFont val="Arial"/>
      </rPr>
      <t xml:space="preserve">Substituto na cobertura de Afastamento Maternidade
</t>
    </r>
    <r>
      <rPr>
        <b/>
        <sz val="10"/>
        <color rgb="FFFF0000"/>
        <rFont val="Arial"/>
      </rPr>
      <t xml:space="preserve">Cálculo do valor = [((Férias + Férias / 3) + SUB2.2 x (Férias + Férias / 3)) x (4/12)] x 2% + [( FGTS x Rem + SUB 2.2 x 13º + SUB2.3 – VA – VT + MÓD3) x (4/12)] } x 2%     
</t>
    </r>
    <r>
      <rPr>
        <b/>
        <sz val="10"/>
        <color rgb="FF4A86E8"/>
        <rFont val="Arial"/>
      </rPr>
      <t>Não incide Contribuição Previdenciária Patronal (INSS + 3ªs entidades) sobre a Remuneração da empregada residente nos 4 meses de Afastamento, conforme Solução de Consulta Cosit/RFB nº 27/2023, publicada na pág. 20 da Seção 1 do DOU de 09/02/2023. A Remuneração e o 13º da empregada residente poderão ser compensados, por isso não constam da fórmula.</t>
    </r>
  </si>
  <si>
    <r>
      <rPr>
        <b/>
        <sz val="10"/>
        <color theme="1"/>
        <rFont val="Arial"/>
      </rPr>
      <t xml:space="preserve">Substituto na cobertura de Ausência por doença
</t>
    </r>
    <r>
      <rPr>
        <b/>
        <sz val="10"/>
        <color rgb="FFFF0000"/>
        <rFont val="Arial"/>
      </rPr>
      <t>Cálculo do valor = [(</t>
    </r>
    <r>
      <rPr>
        <b/>
        <sz val="10"/>
        <color rgb="FF0000FF"/>
        <rFont val="Arial"/>
      </rPr>
      <t>BCCPA</t>
    </r>
    <r>
      <rPr>
        <b/>
        <sz val="10"/>
        <color rgb="FFFF0000"/>
        <rFont val="Arial"/>
      </rPr>
      <t xml:space="preserve">)/30)x3dias]/12
</t>
    </r>
    <r>
      <rPr>
        <b/>
        <sz val="9"/>
        <color rgb="FF4A86E8"/>
        <rFont val="Arial"/>
      </rPr>
      <t>Incluído por permissão da IN Seges nº 5/2017, Anexo VII-B, item 1.7, alíneas "b" e "c".5.</t>
    </r>
  </si>
  <si>
    <r>
      <rPr>
        <b/>
        <sz val="10"/>
        <color theme="1"/>
        <rFont val="Arial"/>
      </rPr>
      <t>Materiais</t>
    </r>
    <r>
      <rPr>
        <b/>
        <sz val="10"/>
        <color rgb="FF0000FF"/>
        <rFont val="Arial"/>
      </rPr>
      <t xml:space="preserve"> </t>
    </r>
  </si>
  <si>
    <r>
      <rPr>
        <b/>
        <sz val="10"/>
        <color theme="1"/>
        <rFont val="Arial"/>
      </rPr>
      <t>Equipamentos</t>
    </r>
    <r>
      <rPr>
        <b/>
        <sz val="10"/>
        <color rgb="FF0000FF"/>
        <rFont val="Arial"/>
      </rPr>
      <t xml:space="preserve"> </t>
    </r>
    <r>
      <rPr>
        <b/>
        <sz val="10"/>
        <color theme="1"/>
        <rFont val="Arial"/>
      </rPr>
      <t>(Aparelho registrador de ponto eletrônico)</t>
    </r>
  </si>
  <si>
    <r>
      <rPr>
        <sz val="12"/>
        <color rgb="FF000000"/>
        <rFont val="Arial"/>
      </rPr>
      <t xml:space="preserve">  </t>
    </r>
    <r>
      <rPr>
        <b/>
        <sz val="12"/>
        <color rgb="FF000000"/>
        <rFont val="Arial"/>
      </rPr>
      <t>a) Cofins</t>
    </r>
    <r>
      <rPr>
        <b/>
        <sz val="10"/>
        <color rgb="FF000000"/>
        <rFont val="Arial"/>
      </rPr>
      <t xml:space="preserve">  </t>
    </r>
    <r>
      <rPr>
        <sz val="8"/>
        <color rgb="FFFF0000"/>
        <rFont val="Arial"/>
      </rPr>
      <t xml:space="preserve">(depende do regime de tributação - utilizada a hipótese de Lucro Real) 
</t>
    </r>
    <r>
      <rPr>
        <sz val="8"/>
        <color rgb="FF4A86E8"/>
        <rFont val="Arial"/>
      </rPr>
      <t>Os licitantes optantes ou obrigados ao regime não cumulativo da Cofins devem cotar a alíquota média, com demonstração</t>
    </r>
  </si>
  <si>
    <r>
      <rPr>
        <sz val="12"/>
        <color rgb="FF000000"/>
        <rFont val="Arial"/>
      </rPr>
      <t xml:space="preserve">  </t>
    </r>
    <r>
      <rPr>
        <b/>
        <sz val="12"/>
        <color rgb="FF000000"/>
        <rFont val="Arial"/>
      </rPr>
      <t>b) PIS</t>
    </r>
    <r>
      <rPr>
        <b/>
        <sz val="10"/>
        <color rgb="FF000000"/>
        <rFont val="Arial"/>
      </rPr>
      <t xml:space="preserve"> </t>
    </r>
    <r>
      <rPr>
        <sz val="9"/>
        <color rgb="FFFF0000"/>
        <rFont val="Arial"/>
      </rPr>
      <t xml:space="preserve">(depende do regime de tributação - utilizada a hipótese de Lucro Real)
</t>
    </r>
    <r>
      <rPr>
        <sz val="8"/>
        <color rgb="FF4A86E8"/>
        <rFont val="Arial"/>
      </rPr>
      <t>Os licitantes optantes ou obrigados ao regime não cumulativo da Cofins devem cotar a alíquota média, com demonstração</t>
    </r>
  </si>
  <si>
    <r>
      <rPr>
        <b/>
        <sz val="12"/>
        <color theme="1"/>
        <rFont val="Arial"/>
      </rPr>
      <t xml:space="preserve"> c) IRPJ</t>
    </r>
    <r>
      <rPr>
        <b/>
        <sz val="12"/>
        <color rgb="FFFF0000"/>
        <rFont val="Arial"/>
      </rPr>
      <t xml:space="preserve"> </t>
    </r>
    <r>
      <rPr>
        <b/>
        <sz val="12"/>
        <color rgb="FF0000FF"/>
        <rFont val="Arial"/>
      </rPr>
      <t>-</t>
    </r>
    <r>
      <rPr>
        <b/>
        <sz val="9"/>
        <color rgb="FF0000FF"/>
        <rFont val="Arial"/>
      </rPr>
      <t xml:space="preserve">  Em face dos Acórdãos TCU nºs 950/2007-P e 205/2018-P, o licitante não pode cotar expressamente este tributo.</t>
    </r>
  </si>
  <si>
    <r>
      <rPr>
        <b/>
        <sz val="12"/>
        <color theme="1"/>
        <rFont val="Arial"/>
      </rPr>
      <t xml:space="preserve"> d) CSLL </t>
    </r>
    <r>
      <rPr>
        <b/>
        <sz val="10"/>
        <color rgb="FF0000FF"/>
        <rFont val="Arial"/>
      </rPr>
      <t xml:space="preserve">- </t>
    </r>
    <r>
      <rPr>
        <b/>
        <sz val="9"/>
        <color rgb="FF0000FF"/>
        <rFont val="Arial"/>
      </rPr>
      <t xml:space="preserve"> Em face dos Acórdãos TCU nºs 950/2007-P e 205/2018-P, o licitante não pode cotar expressamente este tributo.</t>
    </r>
  </si>
  <si>
    <r>
      <rPr>
        <b/>
        <sz val="12"/>
        <color theme="1"/>
        <rFont val="Arial"/>
      </rPr>
      <t xml:space="preserve">a) ISS </t>
    </r>
    <r>
      <rPr>
        <sz val="12"/>
        <color theme="1"/>
        <rFont val="Arial"/>
      </rPr>
      <t xml:space="preserve">      </t>
    </r>
    <r>
      <rPr>
        <sz val="8"/>
        <color rgb="FFFF0000"/>
        <rFont val="Arial"/>
      </rPr>
      <t>(no município de prestação dos serviços) Anexo IV, LEI MUNICIPAL Nº 4.928, DE 16 DE SETEMBRO DE 2024.</t>
    </r>
  </si>
  <si>
    <r>
      <rPr>
        <b/>
        <sz val="12"/>
        <color theme="1"/>
        <rFont val="Arial"/>
      </rPr>
      <t xml:space="preserve">
</t>
    </r>
    <r>
      <rPr>
        <b/>
        <sz val="11"/>
        <color theme="1"/>
        <rFont val="Arial"/>
      </rPr>
      <t xml:space="preserve">2. QUADRO-RESUMO DO CUSTO POR EMPREGADO
</t>
    </r>
  </si>
  <si>
    <r>
      <rPr>
        <b/>
        <sz val="14"/>
        <color theme="1"/>
        <rFont val="Arial"/>
      </rPr>
      <t xml:space="preserve">Valor global da proposta </t>
    </r>
    <r>
      <rPr>
        <b/>
        <sz val="10"/>
        <color theme="1"/>
        <rFont val="Arial"/>
      </rPr>
      <t>(valor mensal do serviço x nº de meses do contrato)</t>
    </r>
  </si>
  <si>
    <t>Copeira</t>
  </si>
  <si>
    <t>RELAÇÃO DOS INSUMOS DIVERSOS: Uniformes, EPIs, Equipamentos</t>
  </si>
  <si>
    <t>UNIFORMES</t>
  </si>
  <si>
    <t>Item</t>
  </si>
  <si>
    <t>Descrição</t>
  </si>
  <si>
    <t>Unidade de Fornecimento</t>
  </si>
  <si>
    <t>Quantidade Anual</t>
  </si>
  <si>
    <t>Valor Unitário</t>
  </si>
  <si>
    <t>Valor Total</t>
  </si>
  <si>
    <t>Camiseta uniforme - manga curta: 100% algodão, tipo unissex.</t>
  </si>
  <si>
    <t>peça</t>
  </si>
  <si>
    <t>Camisa uniforme - manga longa. Com punho simples, 01 bolso, fechamento frontal 06 (seis) botões.</t>
  </si>
  <si>
    <t xml:space="preserve">Calça uniforme, com bolsos dianteiros e traseiros. Com elástico na cintura
</t>
  </si>
  <si>
    <t>Calçados fechados com solado baixo de borracha ou material sintético antiderrapante 
palmilha com antibacteriana. Impermeável e confortável.</t>
  </si>
  <si>
    <t>par</t>
  </si>
  <si>
    <t>Avental em tecido, com composição em algodão com poliéster e elastano de boa qualidade, em tamanho curto
para ser fixado ao corpo por meio de amarras na altura da cintura, modelo e comprimento padrão para todos,
sendo de boa qualidade.</t>
  </si>
  <si>
    <t xml:space="preserve">unidade </t>
  </si>
  <si>
    <t xml:space="preserve">Avental de tecido comprido até o joelho, na cor preta, tecido Oxford ou similar, com 
bolsão na parte da frente, amarração no pescoço e na cintura. </t>
  </si>
  <si>
    <t>unidade</t>
  </si>
  <si>
    <t>Agasalho pesado, tipo jaqueta /japona, com bolsos embutidos, capuz conjugado/
removível, fechamento frontal, forrada /acolchoada, em material térmico e
 impermeável (ex.: poliamida com resina).</t>
  </si>
  <si>
    <t>Agasalho leve, tipo moletom ou cardigan, em algodão ou lã.</t>
  </si>
  <si>
    <t>Crachá em PVC, com nome da empresa, nome do empregado, função e foto.</t>
  </si>
  <si>
    <t>Detergente neutro de 500 ml</t>
  </si>
  <si>
    <t>Pano de microfibra lavável multiuso</t>
  </si>
  <si>
    <t>Pano de prato atoalhado</t>
  </si>
  <si>
    <t>Álcool 70% de 500 ml</t>
  </si>
  <si>
    <t xml:space="preserve">1 Pacote de papel toalha multiuso </t>
  </si>
  <si>
    <t>pacote com dois rolos</t>
  </si>
  <si>
    <t xml:space="preserve">1 Pacote de esponja multiuso para louças </t>
  </si>
  <si>
    <t>1 Pacote de esponja de lã de aço</t>
  </si>
  <si>
    <t>pacote com 8 unidades</t>
  </si>
  <si>
    <t>1 Pacote de saco de lixo de 100 litros</t>
  </si>
  <si>
    <t>pacote com 10 unidades</t>
  </si>
  <si>
    <t xml:space="preserve">1 Pacote de saco de lixo de 40 litros </t>
  </si>
  <si>
    <t>VALOR TOTAL ANUAL</t>
  </si>
  <si>
    <t>VALOR MENSAL</t>
  </si>
  <si>
    <t>EQUIPAMENTO DE PROTEÇÃO INDIVIDUAL (EPI)</t>
  </si>
  <si>
    <t>Avental impermeável em PVC</t>
  </si>
  <si>
    <t>Luva descartável para manuseio de alimentos</t>
  </si>
  <si>
    <t>caixa com 100 unidades</t>
  </si>
  <si>
    <t xml:space="preserve">Luva térmica </t>
  </si>
  <si>
    <t>Máscara em TNT descartável na cor branca</t>
  </si>
  <si>
    <t>caixa com 50 unidades</t>
  </si>
  <si>
    <t>Touca descartável em TNT na cor 
branca</t>
  </si>
  <si>
    <t>pacotes com 100 unidades</t>
  </si>
  <si>
    <t>VALOR MENSAL: TOTAL DE UNIFORMES + EQUIPAMENTO DE PROTEÇÃO INDIVIDUAL (EPI)</t>
  </si>
  <si>
    <t>EQUIPAMENTO (Aparelho registrador de ponto eletrônico, digital, biométrico)</t>
  </si>
  <si>
    <t>Quantidade</t>
  </si>
  <si>
    <t>Valor 60 meses</t>
  </si>
  <si>
    <t>Sistema de Registro de Ponto</t>
  </si>
  <si>
    <t>VALOR TOTAL</t>
  </si>
  <si>
    <r>
      <rPr>
        <b/>
        <sz val="18"/>
        <color rgb="FFFF0000"/>
        <rFont val="Arial"/>
      </rPr>
      <t>ANEXO IV
Pregão IFRS nº 90011/2025</t>
    </r>
    <r>
      <rPr>
        <b/>
        <sz val="18"/>
        <color theme="1"/>
        <rFont val="Arial"/>
      </rPr>
      <t xml:space="preserve">
</t>
    </r>
    <r>
      <rPr>
        <b/>
        <sz val="18"/>
        <color rgb="FFFF0000"/>
        <rFont val="Arial"/>
      </rPr>
      <t>SERVIÇO COPEIRAGEM - Regime de Tributação: Lucro Real</t>
    </r>
    <r>
      <rPr>
        <b/>
        <sz val="18"/>
        <color theme="1"/>
        <rFont val="Arial"/>
      </rPr>
      <t xml:space="preserve"> 
ANEXO - CONTA VINCULADA
PLANILHA DE CUSTOS E FORMAÇÃO DE PREÇOS PREENCHIDA PELA ADMINISTRAÇÃO </t>
    </r>
    <r>
      <rPr>
        <b/>
        <sz val="18"/>
        <color rgb="FF800080"/>
        <rFont val="Arial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</si>
</sst>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&quot;R$ &quot;* #,##0.00_);_(&quot;R$ &quot;* \(#,##0.00\);_(&quot;R$ &quot;* \-??_);_(@_)"/>
    <numFmt numFmtId="165" formatCode="&quot;R$ &quot;#,##0.00"/>
    <numFmt numFmtId="166" formatCode="0;[Red]\-0"/>
    <numFmt numFmtId="167" formatCode="0.0000"/>
    <numFmt numFmtId="168" formatCode="0.0000%"/>
    <numFmt numFmtId="169" formatCode="0.000%"/>
    <numFmt numFmtId="170" formatCode="_(* #,##0.00_);_(* \(#,##0.00\);_(* \-??_);_(@_)"/>
  </numFmts>
  <fonts count="48" x14ac:knownFonts="1">
    <font>
      <sz val="10"/>
      <color rgb="FF000000"/>
      <name val="Arial"/>
      <scheme val="minor"/>
    </font>
    <font>
      <sz val="9"/>
      <color theme="1"/>
      <name val="Arial"/>
    </font>
    <font>
      <b/>
      <sz val="18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0"/>
      <color rgb="FFFF0000"/>
      <name val="Arial"/>
    </font>
    <font>
      <b/>
      <sz val="11"/>
      <color theme="1"/>
      <name val="Arial"/>
    </font>
    <font>
      <b/>
      <sz val="10"/>
      <color rgb="FF0000FF"/>
      <name val="Arial"/>
    </font>
    <font>
      <b/>
      <sz val="15"/>
      <color theme="1"/>
      <name val="Arial"/>
    </font>
    <font>
      <b/>
      <sz val="11"/>
      <color rgb="FFFF0000"/>
      <name val="Arial"/>
    </font>
    <font>
      <sz val="10"/>
      <color theme="1"/>
      <name val="Arial"/>
    </font>
    <font>
      <b/>
      <sz val="12"/>
      <color theme="1"/>
      <name val="Arial"/>
    </font>
    <font>
      <b/>
      <sz val="10"/>
      <color rgb="FF006B6B"/>
      <name val="Arial"/>
    </font>
    <font>
      <sz val="10"/>
      <color rgb="FF009900"/>
      <name val="Arial"/>
    </font>
    <font>
      <b/>
      <sz val="12"/>
      <color rgb="FF006B6B"/>
      <name val="Arial"/>
    </font>
    <font>
      <b/>
      <sz val="9"/>
      <color theme="1"/>
      <name val="Arial"/>
    </font>
    <font>
      <b/>
      <sz val="9"/>
      <color rgb="FFFF0000"/>
      <name val="Arial"/>
    </font>
    <font>
      <b/>
      <strike/>
      <sz val="10"/>
      <color rgb="FF009900"/>
      <name val="Arial"/>
    </font>
    <font>
      <b/>
      <sz val="10"/>
      <color rgb="FF009900"/>
      <name val="Arial"/>
    </font>
    <font>
      <b/>
      <sz val="16"/>
      <color rgb="FF0000FF"/>
      <name val="Arial"/>
    </font>
    <font>
      <b/>
      <sz val="11"/>
      <color rgb="FF0000FF"/>
      <name val="Arial"/>
    </font>
    <font>
      <b/>
      <sz val="14"/>
      <color theme="1"/>
      <name val="Arial"/>
    </font>
    <font>
      <sz val="12"/>
      <color theme="1"/>
      <name val="Arial"/>
    </font>
    <font>
      <b/>
      <sz val="10"/>
      <color rgb="FF000000"/>
      <name val="Arial"/>
    </font>
    <font>
      <sz val="10"/>
      <color rgb="FFFF0000"/>
      <name val="Arial"/>
    </font>
    <font>
      <sz val="8"/>
      <color theme="1"/>
      <name val="Arial"/>
    </font>
    <font>
      <b/>
      <sz val="14"/>
      <color rgb="FFFF0000"/>
      <name val="Arial"/>
    </font>
    <font>
      <b/>
      <sz val="10"/>
      <color rgb="FF000000"/>
      <name val="Arial"/>
    </font>
    <font>
      <sz val="12"/>
      <color rgb="FF000000"/>
      <name val="Arial"/>
    </font>
    <font>
      <sz val="10"/>
      <color theme="1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8"/>
      <color rgb="FFFF0000"/>
      <name val="Arial"/>
    </font>
    <font>
      <b/>
      <sz val="18"/>
      <color rgb="FF800080"/>
      <name val="Arial"/>
    </font>
    <font>
      <b/>
      <sz val="12"/>
      <color rgb="FF0000FF"/>
      <name val="Arial"/>
    </font>
    <font>
      <b/>
      <sz val="8"/>
      <color theme="1"/>
      <name val="Arial"/>
    </font>
    <font>
      <b/>
      <sz val="8"/>
      <color rgb="FFFF0000"/>
      <name val="Arial"/>
    </font>
    <font>
      <sz val="9"/>
      <color rgb="FF009900"/>
      <name val="Arial"/>
    </font>
    <font>
      <b/>
      <sz val="9"/>
      <color rgb="FF0000FF"/>
      <name val="Arial"/>
    </font>
    <font>
      <sz val="8"/>
      <color rgb="FFFF0000"/>
      <name val="Arial"/>
    </font>
    <font>
      <sz val="9"/>
      <color rgb="FFFF0000"/>
      <name val="Arial"/>
    </font>
    <font>
      <b/>
      <sz val="12"/>
      <color rgb="FFFF0000"/>
      <name val="Arial"/>
    </font>
    <font>
      <b/>
      <sz val="10"/>
      <color rgb="FF4A86E8"/>
      <name val="Arial"/>
    </font>
    <font>
      <b/>
      <sz val="8"/>
      <color rgb="FF4A86E8"/>
      <name val="Arial"/>
    </font>
    <font>
      <b/>
      <sz val="9"/>
      <color rgb="FF4A86E8"/>
      <name val="Arial"/>
    </font>
    <font>
      <b/>
      <sz val="12"/>
      <color rgb="FF000000"/>
      <name val="Arial"/>
    </font>
    <font>
      <sz val="8"/>
      <color rgb="FF4A86E8"/>
      <name val="Arial"/>
    </font>
    <font>
      <b/>
      <sz val="1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99"/>
        <bgColor rgb="FFFFFF99"/>
      </patternFill>
    </fill>
    <fill>
      <patternFill patternType="solid">
        <fgColor rgb="FFFFFF00"/>
        <bgColor rgb="FFFFFF00"/>
      </patternFill>
    </fill>
    <fill>
      <patternFill patternType="solid">
        <fgColor rgb="FFFFFF66"/>
        <bgColor rgb="FFFFFF66"/>
      </patternFill>
    </fill>
    <fill>
      <patternFill patternType="solid">
        <fgColor rgb="FFCCFFFF"/>
        <bgColor rgb="FFCCFFFF"/>
      </patternFill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3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0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0" fontId="6" fillId="3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4" fontId="3" fillId="0" borderId="5" xfId="0" applyNumberFormat="1" applyFont="1" applyBorder="1" applyAlignment="1">
      <alignment vertical="center"/>
    </xf>
    <xf numFmtId="10" fontId="3" fillId="0" borderId="5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>
      <alignment vertical="center"/>
    </xf>
    <xf numFmtId="4" fontId="6" fillId="3" borderId="5" xfId="0" applyNumberFormat="1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right" vertical="center" wrapText="1"/>
    </xf>
    <xf numFmtId="2" fontId="3" fillId="3" borderId="5" xfId="0" applyNumberFormat="1" applyFont="1" applyFill="1" applyBorder="1" applyAlignment="1">
      <alignment horizontal="right" vertical="center"/>
    </xf>
    <xf numFmtId="0" fontId="1" fillId="5" borderId="1" xfId="0" applyFont="1" applyFill="1" applyBorder="1"/>
    <xf numFmtId="0" fontId="6" fillId="3" borderId="1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right" vertical="center"/>
    </xf>
    <xf numFmtId="4" fontId="3" fillId="0" borderId="5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 wrapText="1"/>
    </xf>
    <xf numFmtId="9" fontId="3" fillId="0" borderId="5" xfId="0" applyNumberFormat="1" applyFont="1" applyBorder="1" applyAlignment="1">
      <alignment horizontal="left" vertical="center" wrapText="1"/>
    </xf>
    <xf numFmtId="167" fontId="3" fillId="0" borderId="5" xfId="0" applyNumberFormat="1" applyFont="1" applyBorder="1" applyAlignment="1">
      <alignment horizontal="left" vertical="center" wrapText="1"/>
    </xf>
    <xf numFmtId="168" fontId="3" fillId="0" borderId="5" xfId="0" applyNumberFormat="1" applyFont="1" applyBorder="1" applyAlignment="1">
      <alignment horizontal="right" vertical="center"/>
    </xf>
    <xf numFmtId="168" fontId="3" fillId="3" borderId="5" xfId="0" applyNumberFormat="1" applyFont="1" applyFill="1" applyBorder="1" applyAlignment="1">
      <alignment horizontal="right" vertical="center"/>
    </xf>
    <xf numFmtId="4" fontId="3" fillId="3" borderId="5" xfId="0" applyNumberFormat="1" applyFont="1" applyFill="1" applyBorder="1" applyAlignment="1">
      <alignment horizontal="right" vertical="center"/>
    </xf>
    <xf numFmtId="0" fontId="3" fillId="4" borderId="14" xfId="0" applyFont="1" applyFill="1" applyBorder="1" applyAlignment="1">
      <alignment horizontal="right" vertical="center"/>
    </xf>
    <xf numFmtId="0" fontId="10" fillId="4" borderId="15" xfId="0" applyFont="1" applyFill="1" applyBorder="1" applyAlignment="1">
      <alignment horizontal="right" vertical="center"/>
    </xf>
    <xf numFmtId="10" fontId="3" fillId="4" borderId="15" xfId="0" applyNumberFormat="1" applyFont="1" applyFill="1" applyBorder="1" applyAlignment="1">
      <alignment horizontal="right" vertical="center"/>
    </xf>
    <xf numFmtId="4" fontId="3" fillId="4" borderId="16" xfId="0" applyNumberFormat="1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center" vertical="center"/>
    </xf>
    <xf numFmtId="165" fontId="16" fillId="0" borderId="5" xfId="0" applyNumberFormat="1" applyFont="1" applyBorder="1" applyAlignment="1">
      <alignment vertical="center"/>
    </xf>
    <xf numFmtId="4" fontId="3" fillId="0" borderId="5" xfId="0" applyNumberFormat="1" applyFont="1" applyBorder="1" applyAlignment="1">
      <alignment horizontal="center" vertical="center"/>
    </xf>
    <xf numFmtId="4" fontId="16" fillId="0" borderId="5" xfId="0" applyNumberFormat="1" applyFont="1" applyBorder="1" applyAlignment="1">
      <alignment vertical="center"/>
    </xf>
    <xf numFmtId="3" fontId="16" fillId="0" borderId="5" xfId="0" applyNumberFormat="1" applyFont="1" applyBorder="1" applyAlignment="1">
      <alignment vertical="center"/>
    </xf>
    <xf numFmtId="10" fontId="16" fillId="0" borderId="5" xfId="0" applyNumberFormat="1" applyFont="1" applyBorder="1" applyAlignment="1">
      <alignment horizontal="right" vertical="center" wrapText="1"/>
    </xf>
    <xf numFmtId="0" fontId="15" fillId="0" borderId="5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/>
    </xf>
    <xf numFmtId="10" fontId="16" fillId="0" borderId="5" xfId="0" applyNumberFormat="1" applyFont="1" applyBorder="1" applyAlignment="1">
      <alignment vertical="center"/>
    </xf>
    <xf numFmtId="4" fontId="17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right" vertical="center" wrapText="1"/>
    </xf>
    <xf numFmtId="10" fontId="19" fillId="0" borderId="5" xfId="0" applyNumberFormat="1" applyFont="1" applyBorder="1" applyAlignment="1">
      <alignment horizontal="right" vertical="center"/>
    </xf>
    <xf numFmtId="0" fontId="20" fillId="0" borderId="17" xfId="0" applyFont="1" applyBorder="1" applyAlignment="1">
      <alignment horizontal="right" vertical="center" wrapText="1"/>
    </xf>
    <xf numFmtId="4" fontId="20" fillId="0" borderId="17" xfId="0" applyNumberFormat="1" applyFont="1" applyBorder="1" applyAlignment="1">
      <alignment horizontal="left" vertical="center" wrapText="1"/>
    </xf>
    <xf numFmtId="0" fontId="20" fillId="4" borderId="18" xfId="0" applyFont="1" applyFill="1" applyBorder="1" applyAlignment="1">
      <alignment horizontal="right" vertical="center" wrapText="1"/>
    </xf>
    <xf numFmtId="0" fontId="20" fillId="4" borderId="18" xfId="0" applyFont="1" applyFill="1" applyBorder="1" applyAlignment="1">
      <alignment horizontal="left" vertical="center" wrapText="1"/>
    </xf>
    <xf numFmtId="4" fontId="21" fillId="0" borderId="17" xfId="0" applyNumberFormat="1" applyFont="1" applyBorder="1" applyAlignment="1">
      <alignment horizontal="right" vertical="center" wrapText="1"/>
    </xf>
    <xf numFmtId="0" fontId="6" fillId="3" borderId="5" xfId="0" applyFont="1" applyFill="1" applyBorder="1" applyAlignment="1">
      <alignment horizontal="center"/>
    </xf>
    <xf numFmtId="169" fontId="22" fillId="0" borderId="5" xfId="0" applyNumberFormat="1" applyFont="1" applyBorder="1" applyAlignment="1">
      <alignment horizontal="center" vertical="center" wrapText="1"/>
    </xf>
    <xf numFmtId="10" fontId="22" fillId="0" borderId="5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23" fillId="0" borderId="5" xfId="0" applyFont="1" applyBorder="1" applyAlignment="1">
      <alignment horizontal="center" vertical="center"/>
    </xf>
    <xf numFmtId="4" fontId="3" fillId="3" borderId="5" xfId="0" applyNumberFormat="1" applyFont="1" applyFill="1" applyBorder="1" applyAlignment="1">
      <alignment horizontal="right"/>
    </xf>
    <xf numFmtId="4" fontId="6" fillId="3" borderId="5" xfId="0" applyNumberFormat="1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10" fillId="4" borderId="15" xfId="0" applyFont="1" applyFill="1" applyBorder="1" applyAlignment="1">
      <alignment horizontal="center" vertical="center"/>
    </xf>
    <xf numFmtId="0" fontId="10" fillId="4" borderId="16" xfId="0" applyFont="1" applyFill="1" applyBorder="1" applyAlignment="1">
      <alignment horizontal="center" vertical="center"/>
    </xf>
    <xf numFmtId="4" fontId="6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right" vertical="center"/>
    </xf>
    <xf numFmtId="0" fontId="11" fillId="0" borderId="5" xfId="0" applyFont="1" applyBorder="1" applyAlignment="1">
      <alignment horizontal="center" vertical="center"/>
    </xf>
    <xf numFmtId="10" fontId="5" fillId="0" borderId="5" xfId="0" applyNumberFormat="1" applyFont="1" applyBorder="1" applyAlignment="1">
      <alignment horizontal="center" vertical="center"/>
    </xf>
    <xf numFmtId="10" fontId="3" fillId="0" borderId="5" xfId="0" applyNumberFormat="1" applyFont="1" applyBorder="1" applyAlignment="1">
      <alignment horizontal="right" vertical="center" wrapText="1"/>
    </xf>
    <xf numFmtId="10" fontId="3" fillId="0" borderId="5" xfId="0" applyNumberFormat="1" applyFont="1" applyBorder="1" applyAlignment="1">
      <alignment horizontal="center" vertical="center" wrapText="1"/>
    </xf>
    <xf numFmtId="10" fontId="5" fillId="0" borderId="5" xfId="0" applyNumberFormat="1" applyFont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left" vertical="center" wrapText="1"/>
    </xf>
    <xf numFmtId="49" fontId="3" fillId="6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170" fontId="5" fillId="0" borderId="0" xfId="0" applyNumberFormat="1" applyFont="1" applyAlignment="1">
      <alignment horizontal="left"/>
    </xf>
    <xf numFmtId="170" fontId="5" fillId="2" borderId="1" xfId="0" applyNumberFormat="1" applyFont="1" applyFill="1" applyBorder="1" applyAlignment="1">
      <alignment horizontal="left"/>
    </xf>
    <xf numFmtId="170" fontId="1" fillId="0" borderId="0" xfId="0" applyNumberFormat="1" applyFont="1"/>
    <xf numFmtId="170" fontId="1" fillId="0" borderId="0" xfId="0" applyNumberFormat="1" applyFont="1" applyAlignment="1">
      <alignment vertical="center"/>
    </xf>
    <xf numFmtId="169" fontId="3" fillId="0" borderId="5" xfId="0" applyNumberFormat="1" applyFont="1" applyBorder="1" applyAlignment="1">
      <alignment horizontal="center" vertical="center"/>
    </xf>
    <xf numFmtId="0" fontId="3" fillId="0" borderId="0" xfId="0" applyFont="1"/>
    <xf numFmtId="0" fontId="3" fillId="0" borderId="5" xfId="0" applyFont="1" applyBorder="1"/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29" fillId="0" borderId="0" xfId="0" applyFont="1"/>
    <xf numFmtId="0" fontId="29" fillId="0" borderId="5" xfId="0" applyFont="1" applyBorder="1" applyAlignment="1">
      <alignment horizontal="center"/>
    </xf>
    <xf numFmtId="2" fontId="10" fillId="0" borderId="5" xfId="0" applyNumberFormat="1" applyFont="1" applyBorder="1" applyAlignment="1">
      <alignment vertical="center"/>
    </xf>
    <xf numFmtId="0" fontId="30" fillId="0" borderId="5" xfId="0" applyFont="1" applyBorder="1" applyAlignment="1">
      <alignment wrapText="1"/>
    </xf>
    <xf numFmtId="0" fontId="30" fillId="0" borderId="0" xfId="0" applyFont="1"/>
    <xf numFmtId="0" fontId="31" fillId="0" borderId="5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0" xfId="0" applyFont="1"/>
    <xf numFmtId="0" fontId="10" fillId="7" borderId="14" xfId="0" applyFont="1" applyFill="1" applyBorder="1"/>
    <xf numFmtId="0" fontId="10" fillId="7" borderId="22" xfId="0" applyFont="1" applyFill="1" applyBorder="1"/>
    <xf numFmtId="0" fontId="10" fillId="7" borderId="15" xfId="0" applyFont="1" applyFill="1" applyBorder="1"/>
    <xf numFmtId="2" fontId="10" fillId="7" borderId="16" xfId="0" applyNumberFormat="1" applyFont="1" applyFill="1" applyBorder="1"/>
    <xf numFmtId="0" fontId="3" fillId="8" borderId="23" xfId="0" applyFont="1" applyFill="1" applyBorder="1"/>
    <xf numFmtId="0" fontId="10" fillId="8" borderId="24" xfId="0" applyFont="1" applyFill="1" applyBorder="1"/>
    <xf numFmtId="0" fontId="3" fillId="8" borderId="25" xfId="0" applyFont="1" applyFill="1" applyBorder="1"/>
    <xf numFmtId="0" fontId="23" fillId="0" borderId="5" xfId="0" applyFont="1" applyBorder="1" applyAlignment="1">
      <alignment horizontal="left" wrapText="1"/>
    </xf>
    <xf numFmtId="0" fontId="3" fillId="8" borderId="14" xfId="0" applyFont="1" applyFill="1" applyBorder="1"/>
    <xf numFmtId="0" fontId="3" fillId="8" borderId="15" xfId="0" applyFont="1" applyFill="1" applyBorder="1"/>
    <xf numFmtId="2" fontId="3" fillId="8" borderId="16" xfId="0" applyNumberFormat="1" applyFont="1" applyFill="1" applyBorder="1"/>
    <xf numFmtId="2" fontId="3" fillId="7" borderId="16" xfId="0" applyNumberFormat="1" applyFont="1" applyFill="1" applyBorder="1"/>
    <xf numFmtId="0" fontId="0" fillId="0" borderId="0" xfId="0"/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/>
    <xf numFmtId="0" fontId="4" fillId="0" borderId="4" xfId="0" applyFont="1" applyBorder="1"/>
    <xf numFmtId="0" fontId="5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7" xfId="0" applyFont="1" applyBorder="1"/>
    <xf numFmtId="0" fontId="4" fillId="0" borderId="8" xfId="0" applyFont="1" applyBorder="1"/>
    <xf numFmtId="0" fontId="3" fillId="3" borderId="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4" fillId="0" borderId="11" xfId="0" applyFont="1" applyBorder="1"/>
    <xf numFmtId="0" fontId="4" fillId="0" borderId="12" xfId="0" applyFont="1" applyBorder="1"/>
    <xf numFmtId="0" fontId="3" fillId="4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 wrapText="1"/>
    </xf>
    <xf numFmtId="0" fontId="8" fillId="4" borderId="2" xfId="0" applyFont="1" applyFill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right" vertical="center"/>
    </xf>
    <xf numFmtId="166" fontId="6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 wrapText="1"/>
    </xf>
    <xf numFmtId="0" fontId="10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3" fillId="4" borderId="2" xfId="0" applyFont="1" applyFill="1" applyBorder="1" applyAlignment="1">
      <alignment horizontal="left" wrapText="1"/>
    </xf>
    <xf numFmtId="0" fontId="11" fillId="0" borderId="2" xfId="0" applyFont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right" vertical="center" wrapText="1"/>
    </xf>
    <xf numFmtId="0" fontId="3" fillId="4" borderId="2" xfId="0" applyFont="1" applyFill="1" applyBorder="1" applyAlignment="1">
      <alignment horizontal="righ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3" fillId="4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3" fillId="3" borderId="2" xfId="0" applyFont="1" applyFill="1" applyBorder="1" applyAlignment="1">
      <alignment horizontal="right" vertical="center"/>
    </xf>
    <xf numFmtId="0" fontId="14" fillId="4" borderId="2" xfId="0" applyFont="1" applyFill="1" applyBorder="1" applyAlignment="1">
      <alignment horizontal="right" vertical="center"/>
    </xf>
    <xf numFmtId="0" fontId="12" fillId="4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 wrapText="1"/>
    </xf>
    <xf numFmtId="0" fontId="1" fillId="0" borderId="0" xfId="0" applyFont="1"/>
    <xf numFmtId="0" fontId="16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right" vertical="center"/>
    </xf>
    <xf numFmtId="0" fontId="2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3" fillId="4" borderId="2" xfId="0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right" vertical="center" wrapText="1"/>
    </xf>
    <xf numFmtId="0" fontId="3" fillId="0" borderId="2" xfId="0" applyFont="1" applyBorder="1" applyAlignment="1">
      <alignment horizontal="right" vertical="center"/>
    </xf>
    <xf numFmtId="0" fontId="1" fillId="3" borderId="2" xfId="0" applyFont="1" applyFill="1" applyBorder="1" applyAlignment="1">
      <alignment horizontal="left" vertical="center" wrapText="1"/>
    </xf>
    <xf numFmtId="49" fontId="3" fillId="4" borderId="2" xfId="0" applyNumberFormat="1" applyFont="1" applyFill="1" applyBorder="1" applyAlignment="1">
      <alignment horizontal="right" vertical="center" wrapText="1"/>
    </xf>
    <xf numFmtId="49" fontId="11" fillId="6" borderId="2" xfId="0" applyNumberFormat="1" applyFont="1" applyFill="1" applyBorder="1" applyAlignment="1">
      <alignment horizontal="left" vertical="center" wrapText="1"/>
    </xf>
    <xf numFmtId="49" fontId="11" fillId="6" borderId="2" xfId="0" applyNumberFormat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49" fontId="10" fillId="6" borderId="2" xfId="0" applyNumberFormat="1" applyFont="1" applyFill="1" applyBorder="1" applyAlignment="1">
      <alignment horizontal="left" vertical="center" wrapText="1"/>
    </xf>
    <xf numFmtId="49" fontId="25" fillId="6" borderId="2" xfId="0" applyNumberFormat="1" applyFont="1" applyFill="1" applyBorder="1" applyAlignment="1">
      <alignment horizontal="left" vertical="center" wrapText="1"/>
    </xf>
    <xf numFmtId="49" fontId="10" fillId="6" borderId="2" xfId="0" applyNumberFormat="1" applyFont="1" applyFill="1" applyBorder="1" applyAlignment="1">
      <alignment horizontal="center" vertical="center" wrapText="1"/>
    </xf>
    <xf numFmtId="49" fontId="3" fillId="6" borderId="2" xfId="0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3" fillId="4" borderId="2" xfId="0" applyFont="1" applyFill="1" applyBorder="1" applyAlignment="1">
      <alignment horizontal="left"/>
    </xf>
    <xf numFmtId="0" fontId="21" fillId="0" borderId="2" xfId="0" applyFont="1" applyBorder="1" applyAlignment="1">
      <alignment horizontal="left" vertical="center" wrapText="1"/>
    </xf>
    <xf numFmtId="165" fontId="26" fillId="0" borderId="2" xfId="0" applyNumberFormat="1" applyFont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/>
    </xf>
    <xf numFmtId="0" fontId="4" fillId="0" borderId="21" xfId="0" applyFont="1" applyBorder="1"/>
    <xf numFmtId="0" fontId="26" fillId="0" borderId="2" xfId="0" applyFont="1" applyBorder="1" applyAlignment="1">
      <alignment horizontal="center" vertical="center" wrapText="1"/>
    </xf>
    <xf numFmtId="0" fontId="21" fillId="4" borderId="9" xfId="0" applyFont="1" applyFill="1" applyBorder="1" applyAlignment="1">
      <alignment horizontal="left" vertical="center" wrapText="1"/>
    </xf>
    <xf numFmtId="165" fontId="26" fillId="0" borderId="2" xfId="0" applyNumberFormat="1" applyFont="1" applyBorder="1" applyAlignment="1">
      <alignment horizontal="center" vertical="center"/>
    </xf>
    <xf numFmtId="0" fontId="3" fillId="4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top"/>
    </xf>
    <xf numFmtId="0" fontId="3" fillId="3" borderId="6" xfId="0" applyFont="1" applyFill="1" applyBorder="1" applyAlignment="1">
      <alignment horizontal="center" vertical="center"/>
    </xf>
    <xf numFmtId="0" fontId="4" fillId="0" borderId="10" xfId="0" applyFont="1" applyBorder="1"/>
    <xf numFmtId="0" fontId="3" fillId="3" borderId="6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wrapText="1"/>
    </xf>
    <xf numFmtId="0" fontId="3" fillId="4" borderId="6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22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5" fillId="0" borderId="2" xfId="0" applyFont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/>
    </xf>
    <xf numFmtId="0" fontId="4" fillId="0" borderId="19" xfId="0" applyFont="1" applyBorder="1"/>
    <xf numFmtId="0" fontId="24" fillId="4" borderId="2" xfId="0" applyFont="1" applyFill="1" applyBorder="1" applyAlignment="1">
      <alignment vertical="center"/>
    </xf>
    <xf numFmtId="49" fontId="11" fillId="0" borderId="2" xfId="0" applyNumberFormat="1" applyFont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right" vertical="center" wrapText="1"/>
    </xf>
    <xf numFmtId="49" fontId="9" fillId="6" borderId="2" xfId="0" applyNumberFormat="1" applyFont="1" applyFill="1" applyBorder="1" applyAlignment="1">
      <alignment horizontal="left" vertical="center" wrapText="1"/>
    </xf>
    <xf numFmtId="49" fontId="3" fillId="6" borderId="2" xfId="0" applyNumberFormat="1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left" vertical="center" wrapText="1"/>
    </xf>
    <xf numFmtId="49" fontId="3" fillId="6" borderId="2" xfId="0" applyNumberFormat="1" applyFont="1" applyFill="1" applyBorder="1" applyAlignment="1">
      <alignment horizontal="right" vertical="center" wrapText="1"/>
    </xf>
    <xf numFmtId="165" fontId="9" fillId="0" borderId="2" xfId="0" applyNumberFormat="1" applyFont="1" applyBorder="1" applyAlignment="1">
      <alignment horizontal="right"/>
    </xf>
    <xf numFmtId="0" fontId="27" fillId="0" borderId="2" xfId="0" applyFont="1" applyBorder="1" applyAlignment="1">
      <alignment horizontal="left"/>
    </xf>
    <xf numFmtId="0" fontId="28" fillId="0" borderId="2" xfId="0" applyFont="1" applyBorder="1" applyAlignment="1">
      <alignment horizontal="left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7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998"/>
  <sheetViews>
    <sheetView tabSelected="1" workbookViewId="0">
      <selection activeCell="A16" sqref="A16:I16"/>
    </sheetView>
  </sheetViews>
  <sheetFormatPr defaultColWidth="12.6640625" defaultRowHeight="15" customHeight="1" x14ac:dyDescent="0.25"/>
  <cols>
    <col min="1" max="1" width="15.21875" customWidth="1"/>
    <col min="2" max="2" width="11.109375" customWidth="1"/>
    <col min="3" max="3" width="13.21875" customWidth="1"/>
    <col min="4" max="4" width="10.109375" customWidth="1"/>
    <col min="5" max="5" width="12.33203125" customWidth="1"/>
    <col min="6" max="6" width="11.21875" customWidth="1"/>
    <col min="7" max="7" width="11" customWidth="1"/>
    <col min="8" max="8" width="14.33203125" customWidth="1"/>
    <col min="9" max="9" width="14.21875" customWidth="1"/>
    <col min="10" max="10" width="25.109375" customWidth="1"/>
    <col min="11" max="11" width="11.109375" customWidth="1"/>
    <col min="12" max="12" width="7.33203125" customWidth="1"/>
    <col min="13" max="13" width="6.6640625" customWidth="1"/>
    <col min="14" max="15" width="9.21875" customWidth="1"/>
    <col min="16" max="29" width="9.109375" customWidth="1"/>
  </cols>
  <sheetData>
    <row r="1" spans="1:29" ht="12" customHeight="1" x14ac:dyDescent="0.25">
      <c r="A1" s="1" t="s">
        <v>145</v>
      </c>
      <c r="B1" s="1"/>
      <c r="C1" s="1"/>
      <c r="D1" s="1"/>
      <c r="E1" s="1"/>
      <c r="F1" s="1"/>
      <c r="G1" s="1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29" customHeight="1" x14ac:dyDescent="0.25">
      <c r="A2" s="218" t="s">
        <v>247</v>
      </c>
      <c r="B2" s="111"/>
      <c r="C2" s="111"/>
      <c r="D2" s="111"/>
      <c r="E2" s="111"/>
      <c r="F2" s="111"/>
      <c r="G2" s="111"/>
      <c r="H2" s="111"/>
      <c r="I2" s="11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5.75" customHeight="1" x14ac:dyDescent="0.25">
      <c r="A3" s="112" t="s">
        <v>0</v>
      </c>
      <c r="B3" s="113"/>
      <c r="C3" s="113"/>
      <c r="D3" s="113"/>
      <c r="E3" s="114"/>
      <c r="F3" s="115" t="s">
        <v>146</v>
      </c>
      <c r="G3" s="113"/>
      <c r="H3" s="113"/>
      <c r="I3" s="114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5.75" customHeight="1" x14ac:dyDescent="0.25">
      <c r="A4" s="112" t="s">
        <v>1</v>
      </c>
      <c r="B4" s="113"/>
      <c r="C4" s="113"/>
      <c r="D4" s="113"/>
      <c r="E4" s="114"/>
      <c r="F4" s="115" t="s">
        <v>147</v>
      </c>
      <c r="G4" s="113"/>
      <c r="H4" s="113"/>
      <c r="I4" s="114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75" customHeight="1" x14ac:dyDescent="0.25">
      <c r="A5" s="112" t="s">
        <v>2</v>
      </c>
      <c r="B5" s="113"/>
      <c r="C5" s="113"/>
      <c r="D5" s="113"/>
      <c r="E5" s="113"/>
      <c r="F5" s="113"/>
      <c r="G5" s="113"/>
      <c r="H5" s="113"/>
      <c r="I5" s="114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0.25" customHeight="1" x14ac:dyDescent="0.25">
      <c r="A6" s="116" t="s">
        <v>3</v>
      </c>
      <c r="B6" s="113"/>
      <c r="C6" s="113"/>
      <c r="D6" s="113"/>
      <c r="E6" s="113"/>
      <c r="F6" s="113"/>
      <c r="G6" s="113"/>
      <c r="H6" s="113"/>
      <c r="I6" s="114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.75" customHeight="1" x14ac:dyDescent="0.25">
      <c r="A7" s="3" t="s">
        <v>4</v>
      </c>
      <c r="B7" s="112" t="s">
        <v>5</v>
      </c>
      <c r="C7" s="113"/>
      <c r="D7" s="113"/>
      <c r="E7" s="113"/>
      <c r="F7" s="113"/>
      <c r="G7" s="114"/>
      <c r="H7" s="115" t="s">
        <v>148</v>
      </c>
      <c r="I7" s="11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.75" customHeight="1" x14ac:dyDescent="0.25">
      <c r="A8" s="3" t="s">
        <v>6</v>
      </c>
      <c r="B8" s="112" t="s">
        <v>7</v>
      </c>
      <c r="C8" s="113"/>
      <c r="D8" s="113"/>
      <c r="E8" s="113"/>
      <c r="F8" s="113"/>
      <c r="G8" s="114"/>
      <c r="H8" s="115" t="s">
        <v>149</v>
      </c>
      <c r="I8" s="11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3.2" x14ac:dyDescent="0.25">
      <c r="A9" s="3" t="s">
        <v>8</v>
      </c>
      <c r="B9" s="112" t="s">
        <v>9</v>
      </c>
      <c r="C9" s="113"/>
      <c r="D9" s="113"/>
      <c r="E9" s="113"/>
      <c r="F9" s="113"/>
      <c r="G9" s="114"/>
      <c r="H9" s="115" t="s">
        <v>150</v>
      </c>
      <c r="I9" s="11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15.75" customHeight="1" x14ac:dyDescent="0.25">
      <c r="A10" s="3" t="s">
        <v>10</v>
      </c>
      <c r="B10" s="112" t="s">
        <v>11</v>
      </c>
      <c r="C10" s="113"/>
      <c r="D10" s="113"/>
      <c r="E10" s="113"/>
      <c r="F10" s="113"/>
      <c r="G10" s="114"/>
      <c r="H10" s="115">
        <v>12</v>
      </c>
      <c r="I10" s="11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25.5" customHeight="1" x14ac:dyDescent="0.25">
      <c r="A11" s="117" t="s">
        <v>12</v>
      </c>
      <c r="B11" s="118"/>
      <c r="C11" s="118"/>
      <c r="D11" s="118"/>
      <c r="E11" s="118"/>
      <c r="F11" s="118"/>
      <c r="G11" s="118"/>
      <c r="H11" s="118"/>
      <c r="I11" s="119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30.75" customHeight="1" x14ac:dyDescent="0.25">
      <c r="A12" s="120" t="s">
        <v>13</v>
      </c>
      <c r="B12" s="113"/>
      <c r="C12" s="113"/>
      <c r="D12" s="114"/>
      <c r="E12" s="121" t="s">
        <v>14</v>
      </c>
      <c r="F12" s="113"/>
      <c r="G12" s="120" t="s">
        <v>15</v>
      </c>
      <c r="H12" s="113"/>
      <c r="I12" s="11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27" customHeight="1" x14ac:dyDescent="0.25">
      <c r="A13" s="123" t="s">
        <v>151</v>
      </c>
      <c r="B13" s="113"/>
      <c r="C13" s="113"/>
      <c r="D13" s="114"/>
      <c r="E13" s="122" t="s">
        <v>16</v>
      </c>
      <c r="F13" s="114"/>
      <c r="G13" s="123">
        <v>1</v>
      </c>
      <c r="H13" s="113"/>
      <c r="I13" s="11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8" hidden="1" customHeight="1" x14ac:dyDescent="0.25">
      <c r="A14" s="125" t="s">
        <v>17</v>
      </c>
      <c r="B14" s="126"/>
      <c r="C14" s="126"/>
      <c r="D14" s="126"/>
      <c r="E14" s="126"/>
      <c r="F14" s="126"/>
      <c r="G14" s="126"/>
      <c r="H14" s="126"/>
      <c r="I14" s="127"/>
      <c r="J14" s="4"/>
      <c r="K14" s="5"/>
      <c r="L14" s="6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7.5" customHeight="1" x14ac:dyDescent="0.25">
      <c r="A15" s="128"/>
      <c r="B15" s="113"/>
      <c r="C15" s="113"/>
      <c r="D15" s="113"/>
      <c r="E15" s="113"/>
      <c r="F15" s="113"/>
      <c r="G15" s="113"/>
      <c r="H15" s="113"/>
      <c r="I15" s="114"/>
      <c r="J15" s="4"/>
      <c r="K15" s="5"/>
      <c r="L15" s="6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54" customHeight="1" x14ac:dyDescent="0.25">
      <c r="A16" s="129" t="s">
        <v>152</v>
      </c>
      <c r="B16" s="113"/>
      <c r="C16" s="113"/>
      <c r="D16" s="113"/>
      <c r="E16" s="113"/>
      <c r="F16" s="113"/>
      <c r="G16" s="113"/>
      <c r="H16" s="113"/>
      <c r="I16" s="114"/>
      <c r="J16" s="4"/>
      <c r="K16" s="5"/>
      <c r="L16" s="6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9" customHeight="1" x14ac:dyDescent="0.25">
      <c r="A17" s="130"/>
      <c r="B17" s="113"/>
      <c r="C17" s="113"/>
      <c r="D17" s="113"/>
      <c r="E17" s="113"/>
      <c r="F17" s="113"/>
      <c r="G17" s="113"/>
      <c r="H17" s="113"/>
      <c r="I17" s="114"/>
      <c r="J17" s="4"/>
      <c r="K17" s="5"/>
      <c r="L17" s="6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21.75" customHeight="1" x14ac:dyDescent="0.25">
      <c r="A18" s="116" t="s">
        <v>18</v>
      </c>
      <c r="B18" s="113"/>
      <c r="C18" s="113"/>
      <c r="D18" s="113"/>
      <c r="E18" s="113"/>
      <c r="F18" s="113"/>
      <c r="G18" s="113"/>
      <c r="H18" s="113"/>
      <c r="I18" s="114"/>
      <c r="J18" s="124"/>
      <c r="K18" s="111"/>
      <c r="L18" s="111"/>
      <c r="M18" s="111"/>
      <c r="N18" s="111"/>
      <c r="O18" s="111"/>
      <c r="P18" s="111"/>
      <c r="Q18" s="124"/>
      <c r="R18" s="111"/>
      <c r="S18" s="111"/>
      <c r="T18" s="111"/>
      <c r="U18" s="111"/>
      <c r="V18" s="111"/>
      <c r="W18" s="111"/>
      <c r="X18" s="111"/>
      <c r="Y18" s="124"/>
      <c r="Z18" s="111"/>
      <c r="AA18" s="111"/>
      <c r="AB18" s="111"/>
      <c r="AC18" s="111"/>
    </row>
    <row r="19" spans="1:29" ht="15.75" customHeight="1" x14ac:dyDescent="0.25">
      <c r="A19" s="3">
        <v>1</v>
      </c>
      <c r="B19" s="112" t="s">
        <v>19</v>
      </c>
      <c r="C19" s="113"/>
      <c r="D19" s="113"/>
      <c r="E19" s="113"/>
      <c r="F19" s="113"/>
      <c r="G19" s="114"/>
      <c r="H19" s="131" t="s">
        <v>153</v>
      </c>
      <c r="I19" s="114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5.75" customHeight="1" x14ac:dyDescent="0.25">
      <c r="A20" s="3">
        <v>2</v>
      </c>
      <c r="B20" s="112" t="s">
        <v>20</v>
      </c>
      <c r="C20" s="113"/>
      <c r="D20" s="113"/>
      <c r="E20" s="113"/>
      <c r="F20" s="113"/>
      <c r="G20" s="114"/>
      <c r="H20" s="132" t="s">
        <v>154</v>
      </c>
      <c r="I20" s="114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5.75" customHeight="1" x14ac:dyDescent="0.25">
      <c r="A21" s="3">
        <v>3</v>
      </c>
      <c r="B21" s="112" t="s">
        <v>155</v>
      </c>
      <c r="C21" s="113"/>
      <c r="D21" s="113"/>
      <c r="E21" s="113"/>
      <c r="F21" s="113"/>
      <c r="G21" s="114"/>
      <c r="H21" s="213">
        <v>1653.58</v>
      </c>
      <c r="I21" s="114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5.75" customHeight="1" x14ac:dyDescent="0.25">
      <c r="A22" s="3">
        <v>4</v>
      </c>
      <c r="B22" s="112" t="s">
        <v>21</v>
      </c>
      <c r="C22" s="113"/>
      <c r="D22" s="113"/>
      <c r="E22" s="113"/>
      <c r="F22" s="113"/>
      <c r="G22" s="114"/>
      <c r="H22" s="131" t="s">
        <v>151</v>
      </c>
      <c r="I22" s="114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5.75" customHeight="1" x14ac:dyDescent="0.25">
      <c r="A23" s="3">
        <v>5</v>
      </c>
      <c r="B23" s="112" t="s">
        <v>22</v>
      </c>
      <c r="C23" s="113"/>
      <c r="D23" s="113"/>
      <c r="E23" s="113"/>
      <c r="F23" s="113"/>
      <c r="G23" s="114"/>
      <c r="H23" s="133" t="s">
        <v>156</v>
      </c>
      <c r="I23" s="114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9" customHeight="1" x14ac:dyDescent="0.25">
      <c r="A24" s="134"/>
      <c r="B24" s="113"/>
      <c r="C24" s="113"/>
      <c r="D24" s="113"/>
      <c r="E24" s="113"/>
      <c r="F24" s="113"/>
      <c r="G24" s="113"/>
      <c r="H24" s="113"/>
      <c r="I24" s="114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22.5" customHeight="1" x14ac:dyDescent="0.25">
      <c r="A25" s="135" t="s">
        <v>23</v>
      </c>
      <c r="B25" s="113"/>
      <c r="C25" s="113"/>
      <c r="D25" s="113"/>
      <c r="E25" s="113"/>
      <c r="F25" s="113"/>
      <c r="G25" s="113"/>
      <c r="H25" s="113"/>
      <c r="I25" s="114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9" customHeight="1" x14ac:dyDescent="0.25">
      <c r="A26" s="136"/>
      <c r="B26" s="113"/>
      <c r="C26" s="113"/>
      <c r="D26" s="113"/>
      <c r="E26" s="113"/>
      <c r="F26" s="113"/>
      <c r="G26" s="113"/>
      <c r="H26" s="113"/>
      <c r="I26" s="114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22.5" customHeight="1" x14ac:dyDescent="0.25">
      <c r="A27" s="137" t="s">
        <v>24</v>
      </c>
      <c r="B27" s="113"/>
      <c r="C27" s="113"/>
      <c r="D27" s="113"/>
      <c r="E27" s="113"/>
      <c r="F27" s="113"/>
      <c r="G27" s="113"/>
      <c r="H27" s="113"/>
      <c r="I27" s="114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30" customHeight="1" x14ac:dyDescent="0.25">
      <c r="A28" s="7">
        <v>1</v>
      </c>
      <c r="B28" s="138" t="s">
        <v>25</v>
      </c>
      <c r="C28" s="113"/>
      <c r="D28" s="113"/>
      <c r="E28" s="113"/>
      <c r="F28" s="113"/>
      <c r="G28" s="114"/>
      <c r="H28" s="7" t="s">
        <v>26</v>
      </c>
      <c r="I28" s="7" t="s">
        <v>27</v>
      </c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</row>
    <row r="29" spans="1:29" ht="39" customHeight="1" x14ac:dyDescent="0.25">
      <c r="A29" s="3" t="s">
        <v>4</v>
      </c>
      <c r="B29" s="112" t="s">
        <v>157</v>
      </c>
      <c r="C29" s="113"/>
      <c r="D29" s="113"/>
      <c r="E29" s="113"/>
      <c r="F29" s="113"/>
      <c r="G29" s="113"/>
      <c r="H29" s="114"/>
      <c r="I29" s="9">
        <f>ROUND(((40/6)*30)*(ROUND(H21/220,2)),2)</f>
        <v>1504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9.5" customHeight="1" x14ac:dyDescent="0.25">
      <c r="A30" s="3" t="s">
        <v>6</v>
      </c>
      <c r="B30" s="139" t="s">
        <v>158</v>
      </c>
      <c r="C30" s="113"/>
      <c r="D30" s="113"/>
      <c r="E30" s="113"/>
      <c r="F30" s="113"/>
      <c r="G30" s="114"/>
      <c r="H30" s="11">
        <v>0.2</v>
      </c>
      <c r="I30" s="9">
        <f>ROUND(H30*I29,2)</f>
        <v>300.8</v>
      </c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5.75" customHeight="1" x14ac:dyDescent="0.25">
      <c r="A31" s="3" t="s">
        <v>8</v>
      </c>
      <c r="B31" s="112" t="s">
        <v>30</v>
      </c>
      <c r="C31" s="113"/>
      <c r="D31" s="113"/>
      <c r="E31" s="113"/>
      <c r="F31" s="113"/>
      <c r="G31" s="113"/>
      <c r="H31" s="114"/>
      <c r="I31" s="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5.75" customHeight="1" x14ac:dyDescent="0.25">
      <c r="A32" s="140" t="s">
        <v>31</v>
      </c>
      <c r="B32" s="113"/>
      <c r="C32" s="113"/>
      <c r="D32" s="113"/>
      <c r="E32" s="113"/>
      <c r="F32" s="113"/>
      <c r="G32" s="113"/>
      <c r="H32" s="114"/>
      <c r="I32" s="12">
        <f>SUM(I29:I31)</f>
        <v>1804.8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9" customHeight="1" x14ac:dyDescent="0.25">
      <c r="A33" s="141"/>
      <c r="B33" s="113"/>
      <c r="C33" s="113"/>
      <c r="D33" s="113"/>
      <c r="E33" s="113"/>
      <c r="F33" s="113"/>
      <c r="G33" s="113"/>
      <c r="H33" s="113"/>
      <c r="I33" s="114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20.25" customHeight="1" x14ac:dyDescent="0.25">
      <c r="A34" s="142" t="s">
        <v>32</v>
      </c>
      <c r="B34" s="113"/>
      <c r="C34" s="113"/>
      <c r="D34" s="113"/>
      <c r="E34" s="113"/>
      <c r="F34" s="113"/>
      <c r="G34" s="113"/>
      <c r="H34" s="113"/>
      <c r="I34" s="114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0.5" customHeight="1" x14ac:dyDescent="0.25">
      <c r="A35" s="143"/>
      <c r="B35" s="113"/>
      <c r="C35" s="113"/>
      <c r="D35" s="113"/>
      <c r="E35" s="113"/>
      <c r="F35" s="113"/>
      <c r="G35" s="113"/>
      <c r="H35" s="113"/>
      <c r="I35" s="114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21.75" customHeight="1" x14ac:dyDescent="0.25">
      <c r="A36" s="144" t="s">
        <v>33</v>
      </c>
      <c r="B36" s="113"/>
      <c r="C36" s="113"/>
      <c r="D36" s="113"/>
      <c r="E36" s="113"/>
      <c r="F36" s="113"/>
      <c r="G36" s="113"/>
      <c r="H36" s="113"/>
      <c r="I36" s="114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25.5" customHeight="1" x14ac:dyDescent="0.25">
      <c r="A37" s="145" t="s">
        <v>159</v>
      </c>
      <c r="B37" s="113"/>
      <c r="C37" s="113"/>
      <c r="D37" s="113"/>
      <c r="E37" s="113"/>
      <c r="F37" s="113"/>
      <c r="G37" s="113"/>
      <c r="H37" s="113"/>
      <c r="I37" s="114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25.5" customHeight="1" x14ac:dyDescent="0.25">
      <c r="A38" s="13" t="s">
        <v>34</v>
      </c>
      <c r="B38" s="146" t="s">
        <v>160</v>
      </c>
      <c r="C38" s="113"/>
      <c r="D38" s="113"/>
      <c r="E38" s="113"/>
      <c r="F38" s="113"/>
      <c r="G38" s="113"/>
      <c r="H38" s="114"/>
      <c r="I38" s="14" t="s">
        <v>35</v>
      </c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25.5" customHeight="1" x14ac:dyDescent="0.25">
      <c r="A39" s="15" t="s">
        <v>4</v>
      </c>
      <c r="B39" s="112" t="s">
        <v>161</v>
      </c>
      <c r="C39" s="113"/>
      <c r="D39" s="113"/>
      <c r="E39" s="113"/>
      <c r="F39" s="113"/>
      <c r="G39" s="114"/>
      <c r="H39" s="10">
        <v>8.3299999999999999E-2</v>
      </c>
      <c r="I39" s="16">
        <f t="shared" ref="I39:I40" si="0">ROUND($I$32*H39,2)</f>
        <v>150.34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3.2" x14ac:dyDescent="0.25">
      <c r="A40" s="15" t="s">
        <v>6</v>
      </c>
      <c r="B40" s="147" t="s">
        <v>162</v>
      </c>
      <c r="C40" s="113"/>
      <c r="D40" s="113"/>
      <c r="E40" s="113"/>
      <c r="F40" s="113"/>
      <c r="G40" s="114"/>
      <c r="H40" s="86">
        <v>3.0249999999999999E-2</v>
      </c>
      <c r="I40" s="16">
        <f t="shared" si="0"/>
        <v>54.6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9.5" customHeight="1" x14ac:dyDescent="0.25">
      <c r="A41" s="148" t="s">
        <v>36</v>
      </c>
      <c r="B41" s="113"/>
      <c r="C41" s="113"/>
      <c r="D41" s="113"/>
      <c r="E41" s="113"/>
      <c r="F41" s="113"/>
      <c r="G41" s="113"/>
      <c r="H41" s="114"/>
      <c r="I41" s="17">
        <f>SUM(I39+I40)</f>
        <v>204.94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0.5" customHeight="1" x14ac:dyDescent="0.25">
      <c r="A42" s="149"/>
      <c r="B42" s="113"/>
      <c r="C42" s="113"/>
      <c r="D42" s="113"/>
      <c r="E42" s="113"/>
      <c r="F42" s="113"/>
      <c r="G42" s="113"/>
      <c r="H42" s="113"/>
      <c r="I42" s="114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</row>
    <row r="43" spans="1:29" ht="59.4" customHeight="1" x14ac:dyDescent="0.25">
      <c r="A43" s="135" t="s">
        <v>163</v>
      </c>
      <c r="B43" s="113"/>
      <c r="C43" s="113"/>
      <c r="D43" s="113"/>
      <c r="E43" s="113"/>
      <c r="F43" s="113"/>
      <c r="G43" s="113"/>
      <c r="H43" s="113"/>
      <c r="I43" s="114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1.25" customHeight="1" x14ac:dyDescent="0.25">
      <c r="A44" s="150"/>
      <c r="B44" s="113"/>
      <c r="C44" s="113"/>
      <c r="D44" s="113"/>
      <c r="E44" s="113"/>
      <c r="F44" s="113"/>
      <c r="G44" s="113"/>
      <c r="H44" s="113"/>
      <c r="I44" s="114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32.25" customHeight="1" x14ac:dyDescent="0.25">
      <c r="A45" s="151" t="s">
        <v>164</v>
      </c>
      <c r="B45" s="113"/>
      <c r="C45" s="113"/>
      <c r="D45" s="113"/>
      <c r="E45" s="113"/>
      <c r="F45" s="113"/>
      <c r="G45" s="113"/>
      <c r="H45" s="113"/>
      <c r="I45" s="114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30" customHeight="1" x14ac:dyDescent="0.25">
      <c r="A46" s="19" t="s">
        <v>37</v>
      </c>
      <c r="B46" s="138" t="s">
        <v>38</v>
      </c>
      <c r="C46" s="113"/>
      <c r="D46" s="113"/>
      <c r="E46" s="113"/>
      <c r="F46" s="113"/>
      <c r="G46" s="114"/>
      <c r="H46" s="20" t="s">
        <v>39</v>
      </c>
      <c r="I46" s="20" t="s">
        <v>40</v>
      </c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5.75" customHeight="1" x14ac:dyDescent="0.25">
      <c r="A47" s="21" t="s">
        <v>4</v>
      </c>
      <c r="B47" s="112" t="s">
        <v>41</v>
      </c>
      <c r="C47" s="113"/>
      <c r="D47" s="113"/>
      <c r="E47" s="113"/>
      <c r="F47" s="113"/>
      <c r="G47" s="114"/>
      <c r="H47" s="22">
        <v>0.2</v>
      </c>
      <c r="I47" s="23">
        <f t="shared" ref="I47:I54" si="1">ROUND(($I$32+$I$41)*H47,2)</f>
        <v>401.95</v>
      </c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5.75" customHeight="1" x14ac:dyDescent="0.25">
      <c r="A48" s="21" t="s">
        <v>6</v>
      </c>
      <c r="B48" s="112" t="s">
        <v>42</v>
      </c>
      <c r="C48" s="113"/>
      <c r="D48" s="113"/>
      <c r="E48" s="113"/>
      <c r="F48" s="113"/>
      <c r="G48" s="114"/>
      <c r="H48" s="22">
        <v>2.5000000000000001E-2</v>
      </c>
      <c r="I48" s="23">
        <f t="shared" si="1"/>
        <v>50.24</v>
      </c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62.4" customHeight="1" x14ac:dyDescent="0.25">
      <c r="A49" s="21" t="s">
        <v>8</v>
      </c>
      <c r="B49" s="112" t="s">
        <v>165</v>
      </c>
      <c r="C49" s="114"/>
      <c r="D49" s="24" t="s">
        <v>43</v>
      </c>
      <c r="E49" s="25">
        <v>0.03</v>
      </c>
      <c r="F49" s="24" t="s">
        <v>44</v>
      </c>
      <c r="G49" s="26">
        <v>1</v>
      </c>
      <c r="H49" s="27">
        <f>ROUND((E49*G49),6)</f>
        <v>0.03</v>
      </c>
      <c r="I49" s="23">
        <f t="shared" si="1"/>
        <v>60.29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5.75" customHeight="1" x14ac:dyDescent="0.25">
      <c r="A50" s="21" t="s">
        <v>10</v>
      </c>
      <c r="B50" s="112" t="s">
        <v>45</v>
      </c>
      <c r="C50" s="113"/>
      <c r="D50" s="113"/>
      <c r="E50" s="113"/>
      <c r="F50" s="113"/>
      <c r="G50" s="114"/>
      <c r="H50" s="22">
        <v>1.4999999999999999E-2</v>
      </c>
      <c r="I50" s="23">
        <f t="shared" si="1"/>
        <v>30.15</v>
      </c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5.75" customHeight="1" x14ac:dyDescent="0.25">
      <c r="A51" s="21" t="s">
        <v>28</v>
      </c>
      <c r="B51" s="112" t="s">
        <v>46</v>
      </c>
      <c r="C51" s="113"/>
      <c r="D51" s="113"/>
      <c r="E51" s="113"/>
      <c r="F51" s="113"/>
      <c r="G51" s="114"/>
      <c r="H51" s="22">
        <v>0.01</v>
      </c>
      <c r="I51" s="23">
        <f t="shared" si="1"/>
        <v>20.100000000000001</v>
      </c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5.75" customHeight="1" x14ac:dyDescent="0.25">
      <c r="A52" s="21" t="s">
        <v>29</v>
      </c>
      <c r="B52" s="112" t="s">
        <v>47</v>
      </c>
      <c r="C52" s="113"/>
      <c r="D52" s="113"/>
      <c r="E52" s="113"/>
      <c r="F52" s="113"/>
      <c r="G52" s="114"/>
      <c r="H52" s="22">
        <v>6.0000000000000001E-3</v>
      </c>
      <c r="I52" s="23">
        <f t="shared" si="1"/>
        <v>12.06</v>
      </c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20.25" customHeight="1" x14ac:dyDescent="0.25">
      <c r="A53" s="21" t="s">
        <v>48</v>
      </c>
      <c r="B53" s="112" t="s">
        <v>49</v>
      </c>
      <c r="C53" s="113"/>
      <c r="D53" s="113"/>
      <c r="E53" s="113"/>
      <c r="F53" s="113"/>
      <c r="G53" s="114"/>
      <c r="H53" s="22">
        <v>2E-3</v>
      </c>
      <c r="I53" s="23">
        <f t="shared" si="1"/>
        <v>4.0199999999999996</v>
      </c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5.75" customHeight="1" x14ac:dyDescent="0.25">
      <c r="A54" s="21" t="s">
        <v>50</v>
      </c>
      <c r="B54" s="112" t="s">
        <v>51</v>
      </c>
      <c r="C54" s="113"/>
      <c r="D54" s="113"/>
      <c r="E54" s="113"/>
      <c r="F54" s="113"/>
      <c r="G54" s="114"/>
      <c r="H54" s="22">
        <v>0.08</v>
      </c>
      <c r="I54" s="23">
        <f t="shared" si="1"/>
        <v>160.78</v>
      </c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5.75" customHeight="1" x14ac:dyDescent="0.25">
      <c r="A55" s="148" t="s">
        <v>36</v>
      </c>
      <c r="B55" s="113"/>
      <c r="C55" s="113"/>
      <c r="D55" s="113"/>
      <c r="E55" s="113"/>
      <c r="F55" s="113"/>
      <c r="G55" s="114"/>
      <c r="H55" s="28">
        <f t="shared" ref="H55:I55" si="2">SUM(H47:H54)</f>
        <v>0.36800000000000005</v>
      </c>
      <c r="I55" s="29">
        <f t="shared" si="2"/>
        <v>739.58999999999992</v>
      </c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8.25" customHeight="1" x14ac:dyDescent="0.25">
      <c r="A56" s="30"/>
      <c r="B56" s="31"/>
      <c r="C56" s="31"/>
      <c r="D56" s="31"/>
      <c r="E56" s="31"/>
      <c r="F56" s="31"/>
      <c r="G56" s="31"/>
      <c r="H56" s="32"/>
      <c r="I56" s="33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35.25" customHeight="1" x14ac:dyDescent="0.25">
      <c r="A57" s="135" t="s">
        <v>166</v>
      </c>
      <c r="B57" s="113"/>
      <c r="C57" s="113"/>
      <c r="D57" s="113"/>
      <c r="E57" s="113"/>
      <c r="F57" s="113"/>
      <c r="G57" s="113"/>
      <c r="H57" s="113"/>
      <c r="I57" s="114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7.5" customHeight="1" x14ac:dyDescent="0.25">
      <c r="A58" s="128"/>
      <c r="B58" s="113"/>
      <c r="C58" s="113"/>
      <c r="D58" s="113"/>
      <c r="E58" s="113"/>
      <c r="F58" s="113"/>
      <c r="G58" s="113"/>
      <c r="H58" s="113"/>
      <c r="I58" s="114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8" customHeight="1" x14ac:dyDescent="0.25">
      <c r="A59" s="152" t="s">
        <v>52</v>
      </c>
      <c r="B59" s="113"/>
      <c r="C59" s="113"/>
      <c r="D59" s="113"/>
      <c r="E59" s="113"/>
      <c r="F59" s="113"/>
      <c r="G59" s="113"/>
      <c r="H59" s="113"/>
      <c r="I59" s="114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8" customHeight="1" x14ac:dyDescent="0.25">
      <c r="A60" s="34" t="s">
        <v>53</v>
      </c>
      <c r="B60" s="138" t="s">
        <v>54</v>
      </c>
      <c r="C60" s="113"/>
      <c r="D60" s="113"/>
      <c r="E60" s="113"/>
      <c r="F60" s="113"/>
      <c r="G60" s="113"/>
      <c r="H60" s="114"/>
      <c r="I60" s="20" t="s">
        <v>35</v>
      </c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5.75" customHeight="1" x14ac:dyDescent="0.25">
      <c r="A61" s="15" t="s">
        <v>4</v>
      </c>
      <c r="B61" s="112" t="s">
        <v>167</v>
      </c>
      <c r="C61" s="113"/>
      <c r="D61" s="113"/>
      <c r="E61" s="113"/>
      <c r="F61" s="113"/>
      <c r="G61" s="113"/>
      <c r="H61" s="113"/>
      <c r="I61" s="23">
        <f>IF(ROUND((H64*H62*H63)-(I29*H65),2)&lt;0,0,ROUND((H64*H62*H63)-(I29*H65),2))</f>
        <v>151.76</v>
      </c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22.5" customHeight="1" x14ac:dyDescent="0.25">
      <c r="A62" s="15"/>
      <c r="B62" s="153" t="s">
        <v>168</v>
      </c>
      <c r="C62" s="113"/>
      <c r="D62" s="113"/>
      <c r="E62" s="113"/>
      <c r="F62" s="113"/>
      <c r="G62" s="113"/>
      <c r="H62" s="35">
        <v>5.5</v>
      </c>
      <c r="I62" s="36" t="s">
        <v>55</v>
      </c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7.25" customHeight="1" x14ac:dyDescent="0.25">
      <c r="A63" s="15"/>
      <c r="B63" s="153" t="s">
        <v>169</v>
      </c>
      <c r="C63" s="113"/>
      <c r="D63" s="113"/>
      <c r="E63" s="113"/>
      <c r="F63" s="113"/>
      <c r="G63" s="114"/>
      <c r="H63" s="37">
        <v>2</v>
      </c>
      <c r="I63" s="3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4.25" customHeight="1" x14ac:dyDescent="0.25">
      <c r="A64" s="15"/>
      <c r="B64" s="153" t="s">
        <v>170</v>
      </c>
      <c r="C64" s="113"/>
      <c r="D64" s="113"/>
      <c r="E64" s="113"/>
      <c r="F64" s="113"/>
      <c r="G64" s="114"/>
      <c r="H64" s="38">
        <v>22</v>
      </c>
      <c r="I64" s="3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4.25" customHeight="1" x14ac:dyDescent="0.25">
      <c r="A65" s="15"/>
      <c r="B65" s="154" t="s">
        <v>171</v>
      </c>
      <c r="C65" s="111"/>
      <c r="D65" s="111"/>
      <c r="E65" s="111"/>
      <c r="F65" s="111"/>
      <c r="G65" s="111"/>
      <c r="H65" s="39">
        <v>0.06</v>
      </c>
      <c r="I65" s="40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5.75" customHeight="1" x14ac:dyDescent="0.25">
      <c r="A66" s="15" t="s">
        <v>6</v>
      </c>
      <c r="B66" s="112" t="s">
        <v>172</v>
      </c>
      <c r="C66" s="113"/>
      <c r="D66" s="113"/>
      <c r="E66" s="113"/>
      <c r="F66" s="113"/>
      <c r="G66" s="113"/>
      <c r="H66" s="113"/>
      <c r="I66" s="23">
        <f>ROUND(H68*H67*(1-H69),2)</f>
        <v>452.98</v>
      </c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5.75" customHeight="1" x14ac:dyDescent="0.25">
      <c r="A67" s="15"/>
      <c r="B67" s="153" t="s">
        <v>173</v>
      </c>
      <c r="C67" s="113"/>
      <c r="D67" s="113"/>
      <c r="E67" s="113"/>
      <c r="F67" s="113"/>
      <c r="G67" s="113"/>
      <c r="H67" s="35">
        <v>25.42</v>
      </c>
      <c r="I67" s="36" t="s">
        <v>55</v>
      </c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5.75" customHeight="1" x14ac:dyDescent="0.25">
      <c r="A68" s="41"/>
      <c r="B68" s="153" t="s">
        <v>174</v>
      </c>
      <c r="C68" s="113"/>
      <c r="D68" s="113"/>
      <c r="E68" s="113"/>
      <c r="F68" s="113"/>
      <c r="G68" s="113"/>
      <c r="H68" s="38">
        <v>22</v>
      </c>
      <c r="I68" s="3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5.75" customHeight="1" x14ac:dyDescent="0.25">
      <c r="A69" s="41"/>
      <c r="B69" s="155" t="s">
        <v>56</v>
      </c>
      <c r="C69" s="113"/>
      <c r="D69" s="113"/>
      <c r="E69" s="113"/>
      <c r="F69" s="113"/>
      <c r="G69" s="113"/>
      <c r="H69" s="42">
        <v>0.19</v>
      </c>
      <c r="I69" s="3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5.75" customHeight="1" x14ac:dyDescent="0.25">
      <c r="A70" s="15" t="s">
        <v>8</v>
      </c>
      <c r="B70" s="112" t="s">
        <v>57</v>
      </c>
      <c r="C70" s="113"/>
      <c r="D70" s="113"/>
      <c r="E70" s="113"/>
      <c r="F70" s="113"/>
      <c r="G70" s="113"/>
      <c r="H70" s="113"/>
      <c r="I70" s="23">
        <v>0</v>
      </c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5.75" hidden="1" customHeight="1" x14ac:dyDescent="0.25">
      <c r="A71" s="41" t="s">
        <v>10</v>
      </c>
      <c r="B71" s="156" t="s">
        <v>58</v>
      </c>
      <c r="C71" s="113"/>
      <c r="D71" s="113"/>
      <c r="E71" s="113"/>
      <c r="F71" s="113"/>
      <c r="G71" s="113"/>
      <c r="H71" s="113"/>
      <c r="I71" s="43" t="s">
        <v>59</v>
      </c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20.25" customHeight="1" x14ac:dyDescent="0.25">
      <c r="A72" s="15" t="s">
        <v>10</v>
      </c>
      <c r="B72" s="112" t="s">
        <v>175</v>
      </c>
      <c r="C72" s="113"/>
      <c r="D72" s="113"/>
      <c r="E72" s="113"/>
      <c r="F72" s="113"/>
      <c r="G72" s="113"/>
      <c r="H72" s="114"/>
      <c r="I72" s="44">
        <v>24.1</v>
      </c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5.75" customHeight="1" x14ac:dyDescent="0.25">
      <c r="A73" s="15" t="s">
        <v>28</v>
      </c>
      <c r="B73" s="157" t="s">
        <v>60</v>
      </c>
      <c r="C73" s="113"/>
      <c r="D73" s="113"/>
      <c r="E73" s="113"/>
      <c r="F73" s="113"/>
      <c r="G73" s="113"/>
      <c r="H73" s="113"/>
      <c r="I73" s="45" t="s">
        <v>55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5.75" customHeight="1" x14ac:dyDescent="0.25">
      <c r="A74" s="46"/>
      <c r="B74" s="148" t="s">
        <v>31</v>
      </c>
      <c r="C74" s="113"/>
      <c r="D74" s="113"/>
      <c r="E74" s="113"/>
      <c r="F74" s="113"/>
      <c r="G74" s="113"/>
      <c r="H74" s="114"/>
      <c r="I74" s="29">
        <f>SUM(I61:I72)</f>
        <v>628.84</v>
      </c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7.5" customHeight="1" x14ac:dyDescent="0.25">
      <c r="A75" s="128"/>
      <c r="B75" s="113"/>
      <c r="C75" s="113"/>
      <c r="D75" s="113"/>
      <c r="E75" s="113"/>
      <c r="F75" s="113"/>
      <c r="G75" s="113"/>
      <c r="H75" s="113"/>
      <c r="I75" s="114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36" customHeight="1" x14ac:dyDescent="0.25">
      <c r="A76" s="135" t="s">
        <v>61</v>
      </c>
      <c r="B76" s="113"/>
      <c r="C76" s="113"/>
      <c r="D76" s="113"/>
      <c r="E76" s="113"/>
      <c r="F76" s="113"/>
      <c r="G76" s="113"/>
      <c r="H76" s="113"/>
      <c r="I76" s="114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7.5" customHeight="1" x14ac:dyDescent="0.25">
      <c r="A77" s="162"/>
      <c r="B77" s="113"/>
      <c r="C77" s="113"/>
      <c r="D77" s="113"/>
      <c r="E77" s="113"/>
      <c r="F77" s="113"/>
      <c r="G77" s="113"/>
      <c r="H77" s="113"/>
      <c r="I77" s="114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21.75" customHeight="1" x14ac:dyDescent="0.25">
      <c r="A78" s="137" t="s">
        <v>62</v>
      </c>
      <c r="B78" s="113"/>
      <c r="C78" s="113"/>
      <c r="D78" s="113"/>
      <c r="E78" s="113"/>
      <c r="F78" s="113"/>
      <c r="G78" s="113"/>
      <c r="H78" s="113"/>
      <c r="I78" s="114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23.25" customHeight="1" x14ac:dyDescent="0.25">
      <c r="A79" s="20">
        <v>2</v>
      </c>
      <c r="B79" s="138" t="s">
        <v>63</v>
      </c>
      <c r="C79" s="113"/>
      <c r="D79" s="113"/>
      <c r="E79" s="113"/>
      <c r="F79" s="113"/>
      <c r="G79" s="113"/>
      <c r="H79" s="114"/>
      <c r="I79" s="20" t="s">
        <v>35</v>
      </c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21.75" customHeight="1" x14ac:dyDescent="0.25">
      <c r="A80" s="3" t="s">
        <v>34</v>
      </c>
      <c r="B80" s="214" t="s">
        <v>160</v>
      </c>
      <c r="C80" s="113"/>
      <c r="D80" s="113"/>
      <c r="E80" s="113"/>
      <c r="F80" s="113"/>
      <c r="G80" s="113"/>
      <c r="H80" s="114"/>
      <c r="I80" s="16">
        <f>I41</f>
        <v>204.94</v>
      </c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8" customHeight="1" x14ac:dyDescent="0.25">
      <c r="A81" s="3" t="s">
        <v>37</v>
      </c>
      <c r="B81" s="112" t="s">
        <v>38</v>
      </c>
      <c r="C81" s="113"/>
      <c r="D81" s="113"/>
      <c r="E81" s="113"/>
      <c r="F81" s="113"/>
      <c r="G81" s="113"/>
      <c r="H81" s="114"/>
      <c r="I81" s="16">
        <f>I55</f>
        <v>739.58999999999992</v>
      </c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21.75" customHeight="1" x14ac:dyDescent="0.25">
      <c r="A82" s="3" t="s">
        <v>53</v>
      </c>
      <c r="B82" s="112" t="s">
        <v>54</v>
      </c>
      <c r="C82" s="113"/>
      <c r="D82" s="113"/>
      <c r="E82" s="113"/>
      <c r="F82" s="113"/>
      <c r="G82" s="113"/>
      <c r="H82" s="114"/>
      <c r="I82" s="16">
        <f>I74</f>
        <v>628.84</v>
      </c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21.75" customHeight="1" x14ac:dyDescent="0.25">
      <c r="A83" s="140" t="s">
        <v>36</v>
      </c>
      <c r="B83" s="113"/>
      <c r="C83" s="113"/>
      <c r="D83" s="113"/>
      <c r="E83" s="113"/>
      <c r="F83" s="113"/>
      <c r="G83" s="113"/>
      <c r="H83" s="114"/>
      <c r="I83" s="47">
        <f>SUM(I80+I81+I82)</f>
        <v>1573.37</v>
      </c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" customHeight="1" x14ac:dyDescent="0.25">
      <c r="A84" s="163"/>
      <c r="B84" s="113"/>
      <c r="C84" s="113"/>
      <c r="D84" s="113"/>
      <c r="E84" s="113"/>
      <c r="F84" s="113"/>
      <c r="G84" s="113"/>
      <c r="H84" s="113"/>
      <c r="I84" s="114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26.25" customHeight="1" x14ac:dyDescent="0.25">
      <c r="A85" s="144" t="s">
        <v>64</v>
      </c>
      <c r="B85" s="113"/>
      <c r="C85" s="113"/>
      <c r="D85" s="113"/>
      <c r="E85" s="113"/>
      <c r="F85" s="113"/>
      <c r="G85" s="113"/>
      <c r="H85" s="113"/>
      <c r="I85" s="114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28.5" customHeight="1" x14ac:dyDescent="0.25">
      <c r="A86" s="34">
        <v>3</v>
      </c>
      <c r="B86" s="158" t="s">
        <v>65</v>
      </c>
      <c r="C86" s="113"/>
      <c r="D86" s="113"/>
      <c r="E86" s="113"/>
      <c r="F86" s="113"/>
      <c r="G86" s="113"/>
      <c r="H86" s="114"/>
      <c r="I86" s="34" t="s">
        <v>66</v>
      </c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54.6" customHeight="1" x14ac:dyDescent="0.25">
      <c r="A87" s="15" t="s">
        <v>4</v>
      </c>
      <c r="B87" s="112" t="s">
        <v>176</v>
      </c>
      <c r="C87" s="113"/>
      <c r="D87" s="113"/>
      <c r="E87" s="113"/>
      <c r="F87" s="113"/>
      <c r="G87" s="113"/>
      <c r="H87" s="114"/>
      <c r="I87" s="23">
        <f>ROUND((($I$32/12)+($I$39/12)+($I$32*0.121/12))*(30/30)*0.05,2)</f>
        <v>9.06</v>
      </c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5.75" customHeight="1" x14ac:dyDescent="0.25">
      <c r="A88" s="15" t="s">
        <v>6</v>
      </c>
      <c r="B88" s="157" t="s">
        <v>67</v>
      </c>
      <c r="C88" s="113"/>
      <c r="D88" s="113"/>
      <c r="E88" s="113"/>
      <c r="F88" s="113"/>
      <c r="G88" s="113"/>
      <c r="H88" s="114"/>
      <c r="I88" s="23">
        <f>ROUND($I$87*H54,2)</f>
        <v>0.72</v>
      </c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36.6" customHeight="1" x14ac:dyDescent="0.25">
      <c r="A89" s="15" t="s">
        <v>8</v>
      </c>
      <c r="B89" s="112" t="s">
        <v>177</v>
      </c>
      <c r="C89" s="113"/>
      <c r="D89" s="113"/>
      <c r="E89" s="113"/>
      <c r="F89" s="113"/>
      <c r="G89" s="113"/>
      <c r="H89" s="114"/>
      <c r="I89" s="23">
        <f>ROUND(((($I$32/30)*7)/$H$10)*1,2)</f>
        <v>35.090000000000003</v>
      </c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22.2" customHeight="1" x14ac:dyDescent="0.25">
      <c r="A90" s="15" t="s">
        <v>10</v>
      </c>
      <c r="B90" s="157" t="s">
        <v>68</v>
      </c>
      <c r="C90" s="113"/>
      <c r="D90" s="113"/>
      <c r="E90" s="113"/>
      <c r="F90" s="113"/>
      <c r="G90" s="113"/>
      <c r="H90" s="114"/>
      <c r="I90" s="23">
        <f>ROUND($H$55*I89,2)</f>
        <v>12.91</v>
      </c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35.25" customHeight="1" x14ac:dyDescent="0.25">
      <c r="A91" s="15" t="s">
        <v>28</v>
      </c>
      <c r="B91" s="112" t="s">
        <v>178</v>
      </c>
      <c r="C91" s="113"/>
      <c r="D91" s="113"/>
      <c r="E91" s="113"/>
      <c r="F91" s="113"/>
      <c r="G91" s="114"/>
      <c r="H91" s="48">
        <v>0.04</v>
      </c>
      <c r="I91" s="23">
        <f>ROUND($I$32*H91,2)</f>
        <v>72.19</v>
      </c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8.75" customHeight="1" x14ac:dyDescent="0.25">
      <c r="A92" s="148" t="s">
        <v>36</v>
      </c>
      <c r="B92" s="113"/>
      <c r="C92" s="113"/>
      <c r="D92" s="113"/>
      <c r="E92" s="113"/>
      <c r="F92" s="113"/>
      <c r="G92" s="113"/>
      <c r="H92" s="114"/>
      <c r="I92" s="29">
        <f>SUM(I87:I91)</f>
        <v>129.97</v>
      </c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7.5" customHeight="1" x14ac:dyDescent="0.25">
      <c r="A93" s="128"/>
      <c r="B93" s="113"/>
      <c r="C93" s="113"/>
      <c r="D93" s="113"/>
      <c r="E93" s="113"/>
      <c r="F93" s="113"/>
      <c r="G93" s="113"/>
      <c r="H93" s="113"/>
      <c r="I93" s="114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36" customHeight="1" x14ac:dyDescent="0.25">
      <c r="A94" s="135" t="s">
        <v>69</v>
      </c>
      <c r="B94" s="113"/>
      <c r="C94" s="113"/>
      <c r="D94" s="113"/>
      <c r="E94" s="113"/>
      <c r="F94" s="113"/>
      <c r="G94" s="113"/>
      <c r="H94" s="113"/>
      <c r="I94" s="114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7.5" customHeight="1" x14ac:dyDescent="0.25">
      <c r="A95" s="162"/>
      <c r="B95" s="113"/>
      <c r="C95" s="113"/>
      <c r="D95" s="113"/>
      <c r="E95" s="113"/>
      <c r="F95" s="113"/>
      <c r="G95" s="113"/>
      <c r="H95" s="113"/>
      <c r="I95" s="114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23.25" customHeight="1" x14ac:dyDescent="0.25">
      <c r="A96" s="137" t="s">
        <v>70</v>
      </c>
      <c r="B96" s="113"/>
      <c r="C96" s="113"/>
      <c r="D96" s="113"/>
      <c r="E96" s="113"/>
      <c r="F96" s="113"/>
      <c r="G96" s="113"/>
      <c r="H96" s="113"/>
      <c r="I96" s="114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27" customHeight="1" x14ac:dyDescent="0.25">
      <c r="A97" s="135" t="s">
        <v>71</v>
      </c>
      <c r="B97" s="113"/>
      <c r="C97" s="113"/>
      <c r="D97" s="113"/>
      <c r="E97" s="113"/>
      <c r="F97" s="113"/>
      <c r="G97" s="113"/>
      <c r="H97" s="113"/>
      <c r="I97" s="114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63" customHeight="1" x14ac:dyDescent="0.25">
      <c r="A98" s="164" t="s">
        <v>179</v>
      </c>
      <c r="B98" s="113"/>
      <c r="C98" s="113"/>
      <c r="D98" s="113"/>
      <c r="E98" s="113"/>
      <c r="F98" s="113"/>
      <c r="G98" s="113"/>
      <c r="H98" s="113"/>
      <c r="I98" s="114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8.25" customHeight="1" x14ac:dyDescent="0.25">
      <c r="A99" s="165"/>
      <c r="B99" s="113"/>
      <c r="C99" s="113"/>
      <c r="D99" s="113"/>
      <c r="E99" s="113"/>
      <c r="F99" s="113"/>
      <c r="G99" s="113"/>
      <c r="H99" s="113"/>
      <c r="I99" s="114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54.6" x14ac:dyDescent="0.25">
      <c r="A100" s="49" t="s">
        <v>72</v>
      </c>
      <c r="B100" s="50">
        <f>I32</f>
        <v>1804.8</v>
      </c>
      <c r="C100" s="51"/>
      <c r="D100" s="49" t="s">
        <v>180</v>
      </c>
      <c r="E100" s="50">
        <f>I83-I61-I66+I104</f>
        <v>1192.6899999999998</v>
      </c>
      <c r="F100" s="52"/>
      <c r="G100" s="49" t="s">
        <v>73</v>
      </c>
      <c r="H100" s="50">
        <f>I92</f>
        <v>129.97</v>
      </c>
      <c r="I100" s="53">
        <f>B100+E100+H100</f>
        <v>3127.4599999999996</v>
      </c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7.5" customHeight="1" x14ac:dyDescent="0.25">
      <c r="A101" s="166"/>
      <c r="B101" s="113"/>
      <c r="C101" s="113"/>
      <c r="D101" s="113"/>
      <c r="E101" s="113"/>
      <c r="F101" s="113"/>
      <c r="G101" s="113"/>
      <c r="H101" s="113"/>
      <c r="I101" s="114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22.5" customHeight="1" x14ac:dyDescent="0.25">
      <c r="A102" s="151" t="s">
        <v>74</v>
      </c>
      <c r="B102" s="113"/>
      <c r="C102" s="113"/>
      <c r="D102" s="113"/>
      <c r="E102" s="113"/>
      <c r="F102" s="113"/>
      <c r="G102" s="113"/>
      <c r="H102" s="113"/>
      <c r="I102" s="114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5.75" customHeight="1" x14ac:dyDescent="0.25">
      <c r="A103" s="54" t="s">
        <v>75</v>
      </c>
      <c r="B103" s="158" t="s">
        <v>76</v>
      </c>
      <c r="C103" s="113"/>
      <c r="D103" s="113"/>
      <c r="E103" s="113"/>
      <c r="F103" s="113"/>
      <c r="G103" s="113"/>
      <c r="H103" s="114"/>
      <c r="I103" s="54" t="s">
        <v>35</v>
      </c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53.4" customHeight="1" x14ac:dyDescent="0.25">
      <c r="A104" s="13" t="s">
        <v>4</v>
      </c>
      <c r="B104" s="112" t="s">
        <v>181</v>
      </c>
      <c r="C104" s="113"/>
      <c r="D104" s="113"/>
      <c r="E104" s="113"/>
      <c r="F104" s="113"/>
      <c r="G104" s="55">
        <v>9.0749999999999997E-2</v>
      </c>
      <c r="H104" s="56">
        <f>H55</f>
        <v>0.36800000000000005</v>
      </c>
      <c r="I104" s="23">
        <f>ROUND($B$100*G104+$B$100*G104*H104,2)</f>
        <v>224.06</v>
      </c>
      <c r="J104" s="1"/>
      <c r="K104" s="1"/>
      <c r="L104" s="57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27.6" customHeight="1" x14ac:dyDescent="0.25">
      <c r="A105" s="15" t="s">
        <v>6</v>
      </c>
      <c r="B105" s="112" t="s">
        <v>182</v>
      </c>
      <c r="C105" s="113"/>
      <c r="D105" s="113"/>
      <c r="E105" s="113"/>
      <c r="F105" s="113"/>
      <c r="G105" s="113"/>
      <c r="H105" s="114"/>
      <c r="I105" s="23">
        <f>ROUND((($I$100/30)*1)/12,2)</f>
        <v>8.69</v>
      </c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24.6" customHeight="1" x14ac:dyDescent="0.25">
      <c r="A106" s="15" t="s">
        <v>8</v>
      </c>
      <c r="B106" s="112" t="s">
        <v>183</v>
      </c>
      <c r="C106" s="113"/>
      <c r="D106" s="113"/>
      <c r="E106" s="113"/>
      <c r="F106" s="113"/>
      <c r="G106" s="113"/>
      <c r="H106" s="114"/>
      <c r="I106" s="23">
        <f>ROUND((($I$100/30)*5)/12*0.015,2)</f>
        <v>0.65</v>
      </c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24" customHeight="1" x14ac:dyDescent="0.25">
      <c r="A107" s="15" t="s">
        <v>10</v>
      </c>
      <c r="B107" s="112" t="s">
        <v>184</v>
      </c>
      <c r="C107" s="113"/>
      <c r="D107" s="113"/>
      <c r="E107" s="113"/>
      <c r="F107" s="113"/>
      <c r="G107" s="113"/>
      <c r="H107" s="114"/>
      <c r="I107" s="23">
        <f>ROUND(((($I$100/30)*0.97)/12),2)</f>
        <v>8.43</v>
      </c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10.4" customHeight="1" x14ac:dyDescent="0.25">
      <c r="A108" s="15" t="s">
        <v>28</v>
      </c>
      <c r="B108" s="112" t="s">
        <v>185</v>
      </c>
      <c r="C108" s="113"/>
      <c r="D108" s="113"/>
      <c r="E108" s="113"/>
      <c r="F108" s="113"/>
      <c r="G108" s="113"/>
      <c r="H108" s="114"/>
      <c r="I108" s="23">
        <f>ROUND(((((B100*0.121)+(H55)*(B100*0.121))*(4/12)))*0.02,2)+ROUND(((H54*B100+H55*I39+I74-I61-I66+I92)*4/12)*0.02,2)</f>
        <v>4.3499999999999996</v>
      </c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48.6" customHeight="1" x14ac:dyDescent="0.25">
      <c r="A109" s="58" t="s">
        <v>29</v>
      </c>
      <c r="B109" s="112" t="s">
        <v>186</v>
      </c>
      <c r="C109" s="113"/>
      <c r="D109" s="113"/>
      <c r="E109" s="113"/>
      <c r="F109" s="113"/>
      <c r="G109" s="113"/>
      <c r="H109" s="114"/>
      <c r="I109" s="23">
        <f>ROUND(((($I$100/30)*3)/12),2)</f>
        <v>26.06</v>
      </c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3.2" x14ac:dyDescent="0.25">
      <c r="A110" s="148" t="s">
        <v>36</v>
      </c>
      <c r="B110" s="113"/>
      <c r="C110" s="113"/>
      <c r="D110" s="113"/>
      <c r="E110" s="113"/>
      <c r="F110" s="113"/>
      <c r="G110" s="113"/>
      <c r="H110" s="114"/>
      <c r="I110" s="59">
        <f>SUM(I104:I109)</f>
        <v>272.24</v>
      </c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9" customHeight="1" x14ac:dyDescent="0.25">
      <c r="A111" s="148"/>
      <c r="B111" s="113"/>
      <c r="C111" s="113"/>
      <c r="D111" s="113"/>
      <c r="E111" s="113"/>
      <c r="F111" s="113"/>
      <c r="G111" s="113"/>
      <c r="H111" s="113"/>
      <c r="I111" s="114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20.25" customHeight="1" x14ac:dyDescent="0.25">
      <c r="A112" s="152" t="s">
        <v>77</v>
      </c>
      <c r="B112" s="113"/>
      <c r="C112" s="113"/>
      <c r="D112" s="113"/>
      <c r="E112" s="113"/>
      <c r="F112" s="113"/>
      <c r="G112" s="113"/>
      <c r="H112" s="113"/>
      <c r="I112" s="114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25.5" customHeight="1" x14ac:dyDescent="0.25">
      <c r="A113" s="34" t="s">
        <v>78</v>
      </c>
      <c r="B113" s="158" t="s">
        <v>79</v>
      </c>
      <c r="C113" s="113"/>
      <c r="D113" s="113"/>
      <c r="E113" s="113"/>
      <c r="F113" s="113"/>
      <c r="G113" s="113"/>
      <c r="H113" s="114"/>
      <c r="I113" s="60" t="s">
        <v>35</v>
      </c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3.5" customHeight="1" x14ac:dyDescent="0.25">
      <c r="A114" s="15" t="s">
        <v>4</v>
      </c>
      <c r="B114" s="157" t="s">
        <v>80</v>
      </c>
      <c r="C114" s="113"/>
      <c r="D114" s="113"/>
      <c r="E114" s="113"/>
      <c r="F114" s="113"/>
      <c r="G114" s="113"/>
      <c r="H114" s="114"/>
      <c r="I114" s="23">
        <v>0</v>
      </c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5.75" customHeight="1" x14ac:dyDescent="0.25">
      <c r="A115" s="167" t="s">
        <v>36</v>
      </c>
      <c r="B115" s="113"/>
      <c r="C115" s="113"/>
      <c r="D115" s="113"/>
      <c r="E115" s="113"/>
      <c r="F115" s="113"/>
      <c r="G115" s="113"/>
      <c r="H115" s="114"/>
      <c r="I115" s="23">
        <v>0</v>
      </c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7.5" customHeight="1" x14ac:dyDescent="0.25">
      <c r="A116" s="168"/>
      <c r="B116" s="113"/>
      <c r="C116" s="113"/>
      <c r="D116" s="113"/>
      <c r="E116" s="113"/>
      <c r="F116" s="113"/>
      <c r="G116" s="113"/>
      <c r="H116" s="113"/>
      <c r="I116" s="114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23.25" customHeight="1" x14ac:dyDescent="0.25">
      <c r="A117" s="137" t="s">
        <v>81</v>
      </c>
      <c r="B117" s="113"/>
      <c r="C117" s="113"/>
      <c r="D117" s="113"/>
      <c r="E117" s="113"/>
      <c r="F117" s="113"/>
      <c r="G117" s="113"/>
      <c r="H117" s="113"/>
      <c r="I117" s="114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27" customHeight="1" x14ac:dyDescent="0.25">
      <c r="A118" s="20">
        <v>4</v>
      </c>
      <c r="B118" s="158" t="s">
        <v>82</v>
      </c>
      <c r="C118" s="113"/>
      <c r="D118" s="113"/>
      <c r="E118" s="113"/>
      <c r="F118" s="113"/>
      <c r="G118" s="113"/>
      <c r="H118" s="114"/>
      <c r="I118" s="60" t="s">
        <v>35</v>
      </c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9.5" customHeight="1" x14ac:dyDescent="0.25">
      <c r="A119" s="3" t="s">
        <v>75</v>
      </c>
      <c r="B119" s="157" t="s">
        <v>76</v>
      </c>
      <c r="C119" s="113"/>
      <c r="D119" s="113"/>
      <c r="E119" s="113"/>
      <c r="F119" s="113"/>
      <c r="G119" s="113"/>
      <c r="H119" s="114"/>
      <c r="I119" s="23">
        <f>I110</f>
        <v>272.24</v>
      </c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9.5" customHeight="1" x14ac:dyDescent="0.25">
      <c r="A120" s="3" t="s">
        <v>83</v>
      </c>
      <c r="B120" s="157" t="s">
        <v>79</v>
      </c>
      <c r="C120" s="113"/>
      <c r="D120" s="113"/>
      <c r="E120" s="113"/>
      <c r="F120" s="113"/>
      <c r="G120" s="113"/>
      <c r="H120" s="114"/>
      <c r="I120" s="23">
        <f>I115</f>
        <v>0</v>
      </c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4.25" customHeight="1" x14ac:dyDescent="0.25">
      <c r="A121" s="140" t="s">
        <v>36</v>
      </c>
      <c r="B121" s="113"/>
      <c r="C121" s="113"/>
      <c r="D121" s="113"/>
      <c r="E121" s="113"/>
      <c r="F121" s="113"/>
      <c r="G121" s="113"/>
      <c r="H121" s="114"/>
      <c r="I121" s="29">
        <f>SUM(I119+I120)</f>
        <v>272.24</v>
      </c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9" customHeight="1" x14ac:dyDescent="0.25">
      <c r="A122" s="159"/>
      <c r="B122" s="113"/>
      <c r="C122" s="113"/>
      <c r="D122" s="113"/>
      <c r="E122" s="113"/>
      <c r="F122" s="113"/>
      <c r="G122" s="113"/>
      <c r="H122" s="113"/>
      <c r="I122" s="114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30" customHeight="1" x14ac:dyDescent="0.25">
      <c r="A123" s="137" t="s">
        <v>84</v>
      </c>
      <c r="B123" s="113"/>
      <c r="C123" s="113"/>
      <c r="D123" s="113"/>
      <c r="E123" s="113"/>
      <c r="F123" s="113"/>
      <c r="G123" s="113"/>
      <c r="H123" s="113"/>
      <c r="I123" s="114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25.5" customHeight="1" x14ac:dyDescent="0.25">
      <c r="A124" s="34">
        <v>5</v>
      </c>
      <c r="B124" s="138" t="s">
        <v>85</v>
      </c>
      <c r="C124" s="113"/>
      <c r="D124" s="113"/>
      <c r="E124" s="113"/>
      <c r="F124" s="113"/>
      <c r="G124" s="113"/>
      <c r="H124" s="114"/>
      <c r="I124" s="34" t="s">
        <v>35</v>
      </c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7.25" customHeight="1" x14ac:dyDescent="0.25">
      <c r="A125" s="15" t="s">
        <v>4</v>
      </c>
      <c r="B125" s="112" t="s">
        <v>86</v>
      </c>
      <c r="C125" s="113"/>
      <c r="D125" s="113"/>
      <c r="E125" s="113"/>
      <c r="F125" s="113"/>
      <c r="G125" s="113"/>
      <c r="H125" s="114"/>
      <c r="I125" s="23">
        <f>Modulo5!G36</f>
        <v>216.17999999999998</v>
      </c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5.75" hidden="1" customHeight="1" x14ac:dyDescent="0.25">
      <c r="A126" s="15" t="s">
        <v>6</v>
      </c>
      <c r="B126" s="112" t="s">
        <v>187</v>
      </c>
      <c r="C126" s="113"/>
      <c r="D126" s="113"/>
      <c r="E126" s="113"/>
      <c r="F126" s="113"/>
      <c r="G126" s="113"/>
      <c r="H126" s="114"/>
      <c r="I126" s="44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5.75" customHeight="1" x14ac:dyDescent="0.25">
      <c r="A127" s="15" t="s">
        <v>8</v>
      </c>
      <c r="B127" s="157" t="s">
        <v>188</v>
      </c>
      <c r="C127" s="113"/>
      <c r="D127" s="113"/>
      <c r="E127" s="113"/>
      <c r="F127" s="113"/>
      <c r="G127" s="113"/>
      <c r="H127" s="114"/>
      <c r="I127" s="44">
        <f>Modulo5!G41</f>
        <v>23.513666666666666</v>
      </c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5.75" customHeight="1" x14ac:dyDescent="0.25">
      <c r="A128" s="15" t="s">
        <v>10</v>
      </c>
      <c r="B128" s="112" t="s">
        <v>87</v>
      </c>
      <c r="C128" s="113"/>
      <c r="D128" s="113"/>
      <c r="E128" s="113"/>
      <c r="F128" s="113"/>
      <c r="G128" s="113"/>
      <c r="H128" s="114"/>
      <c r="I128" s="44">
        <v>0</v>
      </c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5.75" customHeight="1" x14ac:dyDescent="0.25">
      <c r="A129" s="148" t="s">
        <v>31</v>
      </c>
      <c r="B129" s="113"/>
      <c r="C129" s="113"/>
      <c r="D129" s="113"/>
      <c r="E129" s="113"/>
      <c r="F129" s="113"/>
      <c r="G129" s="113"/>
      <c r="H129" s="114"/>
      <c r="I129" s="47">
        <f>SUM(I125:I128)</f>
        <v>239.69366666666664</v>
      </c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8.25" customHeight="1" x14ac:dyDescent="0.25">
      <c r="A130" s="160"/>
      <c r="B130" s="113"/>
      <c r="C130" s="113"/>
      <c r="D130" s="113"/>
      <c r="E130" s="113"/>
      <c r="F130" s="113"/>
      <c r="G130" s="113"/>
      <c r="H130" s="113"/>
      <c r="I130" s="114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4.25" customHeight="1" x14ac:dyDescent="0.25">
      <c r="A131" s="161" t="s">
        <v>88</v>
      </c>
      <c r="B131" s="113"/>
      <c r="C131" s="113"/>
      <c r="D131" s="113"/>
      <c r="E131" s="113"/>
      <c r="F131" s="113"/>
      <c r="G131" s="113"/>
      <c r="H131" s="113"/>
      <c r="I131" s="114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8.25" customHeight="1" x14ac:dyDescent="0.25">
      <c r="A132" s="61"/>
      <c r="B132" s="62"/>
      <c r="C132" s="62"/>
      <c r="D132" s="62"/>
      <c r="E132" s="62"/>
      <c r="F132" s="62"/>
      <c r="G132" s="62"/>
      <c r="H132" s="62"/>
      <c r="I132" s="63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29.25" customHeight="1" x14ac:dyDescent="0.25">
      <c r="A133" s="144" t="s">
        <v>89</v>
      </c>
      <c r="B133" s="113"/>
      <c r="C133" s="113"/>
      <c r="D133" s="113"/>
      <c r="E133" s="113"/>
      <c r="F133" s="113"/>
      <c r="G133" s="113"/>
      <c r="H133" s="113"/>
      <c r="I133" s="114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32.25" customHeight="1" x14ac:dyDescent="0.25">
      <c r="A134" s="34">
        <v>6</v>
      </c>
      <c r="B134" s="158" t="s">
        <v>90</v>
      </c>
      <c r="C134" s="113"/>
      <c r="D134" s="113"/>
      <c r="E134" s="113"/>
      <c r="F134" s="113"/>
      <c r="G134" s="114"/>
      <c r="H134" s="20" t="s">
        <v>39</v>
      </c>
      <c r="I134" s="64" t="s">
        <v>91</v>
      </c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64.2" customHeight="1" x14ac:dyDescent="0.25">
      <c r="A135" s="147" t="s">
        <v>92</v>
      </c>
      <c r="B135" s="113"/>
      <c r="C135" s="113"/>
      <c r="D135" s="113"/>
      <c r="E135" s="113"/>
      <c r="F135" s="113"/>
      <c r="G135" s="114"/>
      <c r="H135" s="65" t="s">
        <v>55</v>
      </c>
      <c r="I135" s="66">
        <f>SUM(I32+I83+I92+I121+I129)</f>
        <v>4020.0736666666667</v>
      </c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5.75" customHeight="1" x14ac:dyDescent="0.25">
      <c r="A136" s="67" t="s">
        <v>4</v>
      </c>
      <c r="B136" s="144" t="s">
        <v>93</v>
      </c>
      <c r="C136" s="113"/>
      <c r="D136" s="113"/>
      <c r="E136" s="113"/>
      <c r="F136" s="113"/>
      <c r="G136" s="114"/>
      <c r="H136" s="22">
        <v>0.05</v>
      </c>
      <c r="I136" s="23">
        <f>ROUND(H136*I135,2)</f>
        <v>201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65.400000000000006" customHeight="1" x14ac:dyDescent="0.25">
      <c r="A137" s="147" t="s">
        <v>94</v>
      </c>
      <c r="B137" s="113"/>
      <c r="C137" s="113"/>
      <c r="D137" s="113"/>
      <c r="E137" s="113"/>
      <c r="F137" s="113"/>
      <c r="G137" s="114"/>
      <c r="H137" s="68" t="s">
        <v>55</v>
      </c>
      <c r="I137" s="66">
        <f>SUM(I32+I83+I92+I121+I129+I136)</f>
        <v>4221.0736666666671</v>
      </c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5.75" customHeight="1" x14ac:dyDescent="0.25">
      <c r="A138" s="67" t="s">
        <v>6</v>
      </c>
      <c r="B138" s="144" t="s">
        <v>95</v>
      </c>
      <c r="C138" s="113"/>
      <c r="D138" s="113"/>
      <c r="E138" s="113"/>
      <c r="F138" s="113"/>
      <c r="G138" s="114"/>
      <c r="H138" s="22">
        <v>0.1</v>
      </c>
      <c r="I138" s="23">
        <f>ROUND(H138*I137,2)</f>
        <v>422.11</v>
      </c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67.8" customHeight="1" x14ac:dyDescent="0.25">
      <c r="A139" s="147" t="s">
        <v>96</v>
      </c>
      <c r="B139" s="113"/>
      <c r="C139" s="113"/>
      <c r="D139" s="113"/>
      <c r="E139" s="113"/>
      <c r="F139" s="113"/>
      <c r="G139" s="114"/>
      <c r="H139" s="68" t="s">
        <v>55</v>
      </c>
      <c r="I139" s="66">
        <f>SUM(I135+I136+I138)</f>
        <v>4643.1836666666668</v>
      </c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5.75" customHeight="1" x14ac:dyDescent="0.25">
      <c r="A140" s="67" t="s">
        <v>8</v>
      </c>
      <c r="B140" s="144" t="s">
        <v>97</v>
      </c>
      <c r="C140" s="113"/>
      <c r="D140" s="113"/>
      <c r="E140" s="113"/>
      <c r="F140" s="113"/>
      <c r="G140" s="114"/>
      <c r="H140" s="10" t="s">
        <v>55</v>
      </c>
      <c r="I140" s="36" t="s">
        <v>55</v>
      </c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5.75" customHeight="1" x14ac:dyDescent="0.25">
      <c r="A141" s="15"/>
      <c r="B141" s="144" t="s">
        <v>98</v>
      </c>
      <c r="C141" s="113"/>
      <c r="D141" s="113"/>
      <c r="E141" s="113"/>
      <c r="F141" s="113"/>
      <c r="G141" s="114"/>
      <c r="H141" s="10" t="s">
        <v>55</v>
      </c>
      <c r="I141" s="36" t="s">
        <v>55</v>
      </c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39" customHeight="1" x14ac:dyDescent="0.25">
      <c r="A142" s="15"/>
      <c r="B142" s="215" t="s">
        <v>189</v>
      </c>
      <c r="C142" s="216"/>
      <c r="D142" s="216"/>
      <c r="E142" s="216"/>
      <c r="F142" s="216"/>
      <c r="G142" s="217"/>
      <c r="H142" s="69">
        <v>7.5999999999999998E-2</v>
      </c>
      <c r="I142" s="23">
        <f t="shared" ref="I142:I143" si="3">ROUND(($I$139/(1-$H$151))*H142,2)</f>
        <v>397.61</v>
      </c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42" customHeight="1" x14ac:dyDescent="0.25">
      <c r="A143" s="15"/>
      <c r="B143" s="215" t="s">
        <v>190</v>
      </c>
      <c r="C143" s="216"/>
      <c r="D143" s="216"/>
      <c r="E143" s="216"/>
      <c r="F143" s="216"/>
      <c r="G143" s="217"/>
      <c r="H143" s="69">
        <v>1.6500000000000001E-2</v>
      </c>
      <c r="I143" s="23">
        <f t="shared" si="3"/>
        <v>86.32</v>
      </c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27" customHeight="1" x14ac:dyDescent="0.25">
      <c r="A144" s="15"/>
      <c r="B144" s="137" t="s">
        <v>191</v>
      </c>
      <c r="C144" s="113"/>
      <c r="D144" s="113"/>
      <c r="E144" s="113"/>
      <c r="F144" s="113"/>
      <c r="G144" s="114"/>
      <c r="H144" s="70" t="s">
        <v>55</v>
      </c>
      <c r="I144" s="36" t="s">
        <v>55</v>
      </c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27" customHeight="1" x14ac:dyDescent="0.25">
      <c r="A145" s="15"/>
      <c r="B145" s="137" t="s">
        <v>192</v>
      </c>
      <c r="C145" s="113"/>
      <c r="D145" s="113"/>
      <c r="E145" s="113"/>
      <c r="F145" s="113"/>
      <c r="G145" s="114"/>
      <c r="H145" s="70" t="s">
        <v>55</v>
      </c>
      <c r="I145" s="36" t="s">
        <v>55</v>
      </c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8" customHeight="1" x14ac:dyDescent="0.25">
      <c r="A146" s="15"/>
      <c r="B146" s="200" t="s">
        <v>99</v>
      </c>
      <c r="C146" s="113"/>
      <c r="D146" s="113"/>
      <c r="E146" s="113"/>
      <c r="F146" s="113"/>
      <c r="G146" s="113"/>
      <c r="H146" s="70" t="s">
        <v>55</v>
      </c>
      <c r="I146" s="36" t="s">
        <v>55</v>
      </c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8" customHeight="1" x14ac:dyDescent="0.25">
      <c r="A147" s="15"/>
      <c r="B147" s="137" t="s">
        <v>100</v>
      </c>
      <c r="C147" s="113"/>
      <c r="D147" s="113"/>
      <c r="E147" s="113"/>
      <c r="F147" s="113"/>
      <c r="G147" s="113"/>
      <c r="H147" s="70" t="s">
        <v>55</v>
      </c>
      <c r="I147" s="36" t="s">
        <v>55</v>
      </c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25.2" customHeight="1" x14ac:dyDescent="0.25">
      <c r="A148" s="15"/>
      <c r="B148" s="199" t="s">
        <v>193</v>
      </c>
      <c r="C148" s="113"/>
      <c r="D148" s="113"/>
      <c r="E148" s="113"/>
      <c r="F148" s="113"/>
      <c r="G148" s="114"/>
      <c r="H148" s="69">
        <v>0.02</v>
      </c>
      <c r="I148" s="23">
        <f>ROUND(($I$139/(1-$H$151))*H148,2)</f>
        <v>104.64</v>
      </c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5.75" customHeight="1" x14ac:dyDescent="0.25">
      <c r="A149" s="148" t="s">
        <v>36</v>
      </c>
      <c r="B149" s="113"/>
      <c r="C149" s="113"/>
      <c r="D149" s="113"/>
      <c r="E149" s="113"/>
      <c r="F149" s="113"/>
      <c r="G149" s="113"/>
      <c r="H149" s="114"/>
      <c r="I149" s="29">
        <f>SUM(I136+I138+I142+I143+I148)</f>
        <v>1211.68</v>
      </c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6.75" customHeight="1" x14ac:dyDescent="0.25">
      <c r="A150" s="159"/>
      <c r="B150" s="113"/>
      <c r="C150" s="113"/>
      <c r="D150" s="113"/>
      <c r="E150" s="113"/>
      <c r="F150" s="113"/>
      <c r="G150" s="113"/>
      <c r="H150" s="113"/>
      <c r="I150" s="114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5.75" customHeight="1" x14ac:dyDescent="0.25">
      <c r="A151" s="203" t="s">
        <v>101</v>
      </c>
      <c r="B151" s="113"/>
      <c r="C151" s="113"/>
      <c r="D151" s="113"/>
      <c r="E151" s="113"/>
      <c r="F151" s="113"/>
      <c r="G151" s="114"/>
      <c r="H151" s="71">
        <f t="shared" ref="H151:I151" si="4">SUM(H142:H148)</f>
        <v>0.1125</v>
      </c>
      <c r="I151" s="66">
        <f t="shared" si="4"/>
        <v>588.57000000000005</v>
      </c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 customHeight="1" x14ac:dyDescent="0.25">
      <c r="A152" s="204" t="s">
        <v>102</v>
      </c>
      <c r="B152" s="111"/>
      <c r="C152" s="201" t="s">
        <v>103</v>
      </c>
      <c r="D152" s="111"/>
      <c r="E152" s="111"/>
      <c r="F152" s="111"/>
      <c r="G152" s="111"/>
      <c r="H152" s="111"/>
      <c r="I152" s="11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" customHeight="1" x14ac:dyDescent="0.25">
      <c r="A153" s="205"/>
      <c r="B153" s="111"/>
      <c r="C153" s="201" t="s">
        <v>104</v>
      </c>
      <c r="D153" s="111"/>
      <c r="E153" s="111"/>
      <c r="F153" s="111"/>
      <c r="G153" s="111"/>
      <c r="H153" s="111"/>
      <c r="I153" s="11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3.5" customHeight="1" x14ac:dyDescent="0.25">
      <c r="A154" s="189"/>
      <c r="B154" s="126"/>
      <c r="C154" s="202" t="s">
        <v>105</v>
      </c>
      <c r="D154" s="126"/>
      <c r="E154" s="126"/>
      <c r="F154" s="126"/>
      <c r="G154" s="126"/>
      <c r="H154" s="126"/>
      <c r="I154" s="12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6.75" customHeight="1" x14ac:dyDescent="0.25">
      <c r="A155" s="206"/>
      <c r="B155" s="113"/>
      <c r="C155" s="113"/>
      <c r="D155" s="113"/>
      <c r="E155" s="113"/>
      <c r="F155" s="113"/>
      <c r="G155" s="113"/>
      <c r="H155" s="113"/>
      <c r="I155" s="113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25.5" customHeight="1" x14ac:dyDescent="0.25">
      <c r="A156" s="135" t="s">
        <v>106</v>
      </c>
      <c r="B156" s="113"/>
      <c r="C156" s="113"/>
      <c r="D156" s="113"/>
      <c r="E156" s="113"/>
      <c r="F156" s="113"/>
      <c r="G156" s="113"/>
      <c r="H156" s="113"/>
      <c r="I156" s="114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5.25" customHeight="1" x14ac:dyDescent="0.25">
      <c r="A157" s="159"/>
      <c r="B157" s="113"/>
      <c r="C157" s="113"/>
      <c r="D157" s="113"/>
      <c r="E157" s="113"/>
      <c r="F157" s="113"/>
      <c r="G157" s="113"/>
      <c r="H157" s="113"/>
      <c r="I157" s="114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30" customHeight="1" x14ac:dyDescent="0.25">
      <c r="A158" s="207" t="s">
        <v>194</v>
      </c>
      <c r="B158" s="113"/>
      <c r="C158" s="113"/>
      <c r="D158" s="113"/>
      <c r="E158" s="113"/>
      <c r="F158" s="113"/>
      <c r="G158" s="113"/>
      <c r="H158" s="113"/>
      <c r="I158" s="114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4.25" customHeight="1" x14ac:dyDescent="0.25">
      <c r="A159" s="116" t="s">
        <v>107</v>
      </c>
      <c r="B159" s="113"/>
      <c r="C159" s="113"/>
      <c r="D159" s="113"/>
      <c r="E159" s="113"/>
      <c r="F159" s="113"/>
      <c r="G159" s="113"/>
      <c r="H159" s="114"/>
      <c r="I159" s="72" t="s">
        <v>35</v>
      </c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4.25" customHeight="1" x14ac:dyDescent="0.25">
      <c r="A160" s="73" t="s">
        <v>4</v>
      </c>
      <c r="B160" s="139" t="s">
        <v>108</v>
      </c>
      <c r="C160" s="113"/>
      <c r="D160" s="113"/>
      <c r="E160" s="113"/>
      <c r="F160" s="113"/>
      <c r="G160" s="113"/>
      <c r="H160" s="113"/>
      <c r="I160" s="44">
        <f>I32</f>
        <v>1804.8</v>
      </c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4.25" customHeight="1" x14ac:dyDescent="0.25">
      <c r="A161" s="73" t="s">
        <v>6</v>
      </c>
      <c r="B161" s="139" t="s">
        <v>33</v>
      </c>
      <c r="C161" s="113"/>
      <c r="D161" s="113"/>
      <c r="E161" s="113"/>
      <c r="F161" s="113"/>
      <c r="G161" s="113"/>
      <c r="H161" s="113"/>
      <c r="I161" s="44">
        <f>I83</f>
        <v>1573.37</v>
      </c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4.25" customHeight="1" x14ac:dyDescent="0.25">
      <c r="A162" s="73" t="s">
        <v>8</v>
      </c>
      <c r="B162" s="139" t="s">
        <v>109</v>
      </c>
      <c r="C162" s="113"/>
      <c r="D162" s="113"/>
      <c r="E162" s="113"/>
      <c r="F162" s="113"/>
      <c r="G162" s="113"/>
      <c r="H162" s="113"/>
      <c r="I162" s="44">
        <f>I92</f>
        <v>129.97</v>
      </c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4.25" customHeight="1" x14ac:dyDescent="0.25">
      <c r="A163" s="73" t="s">
        <v>10</v>
      </c>
      <c r="B163" s="139" t="s">
        <v>110</v>
      </c>
      <c r="C163" s="113"/>
      <c r="D163" s="113"/>
      <c r="E163" s="113"/>
      <c r="F163" s="113"/>
      <c r="G163" s="113"/>
      <c r="H163" s="113"/>
      <c r="I163" s="44">
        <f>I121</f>
        <v>272.24</v>
      </c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4.25" customHeight="1" x14ac:dyDescent="0.25">
      <c r="A164" s="73" t="s">
        <v>28</v>
      </c>
      <c r="B164" s="139" t="s">
        <v>111</v>
      </c>
      <c r="C164" s="113"/>
      <c r="D164" s="113"/>
      <c r="E164" s="113"/>
      <c r="F164" s="113"/>
      <c r="G164" s="113"/>
      <c r="H164" s="113"/>
      <c r="I164" s="44">
        <f>I129</f>
        <v>239.69366666666664</v>
      </c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4.25" customHeight="1" x14ac:dyDescent="0.25">
      <c r="A165" s="208" t="s">
        <v>112</v>
      </c>
      <c r="B165" s="113"/>
      <c r="C165" s="113"/>
      <c r="D165" s="113"/>
      <c r="E165" s="113"/>
      <c r="F165" s="113"/>
      <c r="G165" s="113"/>
      <c r="H165" s="113"/>
      <c r="I165" s="47">
        <f>SUM(I160:I164)</f>
        <v>4020.0736666666667</v>
      </c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4.25" customHeight="1" x14ac:dyDescent="0.25">
      <c r="A166" s="74" t="s">
        <v>29</v>
      </c>
      <c r="B166" s="139" t="s">
        <v>113</v>
      </c>
      <c r="C166" s="113"/>
      <c r="D166" s="113"/>
      <c r="E166" s="113"/>
      <c r="F166" s="113"/>
      <c r="G166" s="113"/>
      <c r="H166" s="113"/>
      <c r="I166" s="44">
        <f>I149</f>
        <v>1211.68</v>
      </c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4.25" customHeight="1" x14ac:dyDescent="0.25">
      <c r="A167" s="208" t="s">
        <v>114</v>
      </c>
      <c r="B167" s="113"/>
      <c r="C167" s="113"/>
      <c r="D167" s="113"/>
      <c r="E167" s="113"/>
      <c r="F167" s="113"/>
      <c r="G167" s="113"/>
      <c r="H167" s="113"/>
      <c r="I167" s="47">
        <f>SUM(I165:I166)</f>
        <v>5231.7536666666665</v>
      </c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30.75" hidden="1" customHeight="1" x14ac:dyDescent="0.25">
      <c r="A168" s="209" t="s">
        <v>115</v>
      </c>
      <c r="B168" s="113"/>
      <c r="C168" s="113"/>
      <c r="D168" s="113"/>
      <c r="E168" s="113"/>
      <c r="F168" s="113"/>
      <c r="G168" s="113"/>
      <c r="H168" s="113"/>
      <c r="I168" s="114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29.25" hidden="1" customHeight="1" x14ac:dyDescent="0.25">
      <c r="A169" s="170" t="s">
        <v>116</v>
      </c>
      <c r="B169" s="113"/>
      <c r="C169" s="113"/>
      <c r="D169" s="113"/>
      <c r="E169" s="113"/>
      <c r="F169" s="113"/>
      <c r="G169" s="113"/>
      <c r="H169" s="113"/>
      <c r="I169" s="114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63" hidden="1" customHeight="1" x14ac:dyDescent="0.25">
      <c r="A170" s="210" t="s">
        <v>117</v>
      </c>
      <c r="B170" s="114"/>
      <c r="C170" s="172" t="s">
        <v>118</v>
      </c>
      <c r="D170" s="114"/>
      <c r="E170" s="75" t="s">
        <v>119</v>
      </c>
      <c r="F170" s="172" t="s">
        <v>120</v>
      </c>
      <c r="G170" s="114"/>
      <c r="H170" s="76" t="s">
        <v>121</v>
      </c>
      <c r="I170" s="76" t="s">
        <v>122</v>
      </c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4.25" hidden="1" customHeight="1" x14ac:dyDescent="0.25">
      <c r="A171" s="173" t="s">
        <v>123</v>
      </c>
      <c r="B171" s="114"/>
      <c r="C171" s="211" t="s">
        <v>124</v>
      </c>
      <c r="D171" s="114"/>
      <c r="E171" s="77"/>
      <c r="F171" s="211" t="s">
        <v>124</v>
      </c>
      <c r="G171" s="114"/>
      <c r="H171" s="78"/>
      <c r="I171" s="79" t="s">
        <v>124</v>
      </c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5.75" hidden="1" customHeight="1" x14ac:dyDescent="0.25">
      <c r="A172" s="173" t="s">
        <v>125</v>
      </c>
      <c r="B172" s="114"/>
      <c r="C172" s="211" t="s">
        <v>124</v>
      </c>
      <c r="D172" s="114"/>
      <c r="E172" s="77"/>
      <c r="F172" s="211" t="s">
        <v>124</v>
      </c>
      <c r="G172" s="114"/>
      <c r="H172" s="78"/>
      <c r="I172" s="79" t="s">
        <v>124</v>
      </c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 hidden="1" customHeight="1" x14ac:dyDescent="0.25">
      <c r="A173" s="173" t="s">
        <v>126</v>
      </c>
      <c r="B173" s="114"/>
      <c r="C173" s="211" t="s">
        <v>124</v>
      </c>
      <c r="D173" s="114"/>
      <c r="E173" s="79"/>
      <c r="F173" s="211" t="s">
        <v>124</v>
      </c>
      <c r="G173" s="114"/>
      <c r="H173" s="79"/>
      <c r="I173" s="79" t="s">
        <v>124</v>
      </c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 hidden="1" customHeight="1" x14ac:dyDescent="0.25">
      <c r="A174" s="212" t="s">
        <v>127</v>
      </c>
      <c r="B174" s="113"/>
      <c r="C174" s="113"/>
      <c r="D174" s="113"/>
      <c r="E174" s="113"/>
      <c r="F174" s="113"/>
      <c r="G174" s="113"/>
      <c r="H174" s="114"/>
      <c r="I174" s="79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9" hidden="1" customHeight="1" x14ac:dyDescent="0.25">
      <c r="A175" s="169"/>
      <c r="B175" s="113"/>
      <c r="C175" s="113"/>
      <c r="D175" s="113"/>
      <c r="E175" s="113"/>
      <c r="F175" s="113"/>
      <c r="G175" s="113"/>
      <c r="H175" s="113"/>
      <c r="I175" s="114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25.5" hidden="1" customHeight="1" x14ac:dyDescent="0.25">
      <c r="A176" s="170" t="s">
        <v>128</v>
      </c>
      <c r="B176" s="113"/>
      <c r="C176" s="113"/>
      <c r="D176" s="113"/>
      <c r="E176" s="113"/>
      <c r="F176" s="113"/>
      <c r="G176" s="113"/>
      <c r="H176" s="113"/>
      <c r="I176" s="114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21.75" hidden="1" customHeight="1" x14ac:dyDescent="0.25">
      <c r="A177" s="171" t="s">
        <v>129</v>
      </c>
      <c r="B177" s="113"/>
      <c r="C177" s="113"/>
      <c r="D177" s="113"/>
      <c r="E177" s="113"/>
      <c r="F177" s="113"/>
      <c r="G177" s="113"/>
      <c r="H177" s="113"/>
      <c r="I177" s="114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8" hidden="1" customHeight="1" x14ac:dyDescent="0.25">
      <c r="A178" s="172" t="s">
        <v>130</v>
      </c>
      <c r="B178" s="113"/>
      <c r="C178" s="113"/>
      <c r="D178" s="113"/>
      <c r="E178" s="113"/>
      <c r="F178" s="113"/>
      <c r="G178" s="113"/>
      <c r="H178" s="114"/>
      <c r="I178" s="80" t="s">
        <v>131</v>
      </c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 hidden="1" customHeight="1" x14ac:dyDescent="0.25">
      <c r="A179" s="173" t="s">
        <v>132</v>
      </c>
      <c r="B179" s="113"/>
      <c r="C179" s="113"/>
      <c r="D179" s="113"/>
      <c r="E179" s="113"/>
      <c r="F179" s="113"/>
      <c r="G179" s="113"/>
      <c r="H179" s="114"/>
      <c r="I179" s="79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 hidden="1" customHeight="1" x14ac:dyDescent="0.25">
      <c r="A180" s="173" t="s">
        <v>133</v>
      </c>
      <c r="B180" s="113"/>
      <c r="C180" s="113"/>
      <c r="D180" s="113"/>
      <c r="E180" s="113"/>
      <c r="F180" s="113"/>
      <c r="G180" s="113"/>
      <c r="H180" s="114"/>
      <c r="I180" s="79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27" hidden="1" customHeight="1" x14ac:dyDescent="0.25">
      <c r="A181" s="174" t="s">
        <v>134</v>
      </c>
      <c r="B181" s="113"/>
      <c r="C181" s="113"/>
      <c r="D181" s="113"/>
      <c r="E181" s="113"/>
      <c r="F181" s="113"/>
      <c r="G181" s="113"/>
      <c r="H181" s="114"/>
      <c r="I181" s="79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6.75" hidden="1" customHeight="1" x14ac:dyDescent="0.25">
      <c r="A182" s="175"/>
      <c r="B182" s="113"/>
      <c r="C182" s="113"/>
      <c r="D182" s="113"/>
      <c r="E182" s="113"/>
      <c r="F182" s="113"/>
      <c r="G182" s="113"/>
      <c r="H182" s="113"/>
      <c r="I182" s="114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5.75" hidden="1" customHeight="1" x14ac:dyDescent="0.25">
      <c r="A183" s="173" t="s">
        <v>135</v>
      </c>
      <c r="B183" s="113"/>
      <c r="C183" s="113"/>
      <c r="D183" s="113"/>
      <c r="E183" s="113"/>
      <c r="F183" s="113"/>
      <c r="G183" s="113"/>
      <c r="H183" s="113"/>
      <c r="I183" s="114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7.5" hidden="1" customHeight="1" x14ac:dyDescent="0.25">
      <c r="A184" s="176"/>
      <c r="B184" s="113"/>
      <c r="C184" s="113"/>
      <c r="D184" s="113"/>
      <c r="E184" s="113"/>
      <c r="F184" s="113"/>
      <c r="G184" s="113"/>
      <c r="H184" s="113"/>
      <c r="I184" s="114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4.25" hidden="1" customHeight="1" x14ac:dyDescent="0.25">
      <c r="A185" s="81"/>
      <c r="B185" s="81"/>
      <c r="C185" s="81"/>
      <c r="D185" s="81"/>
      <c r="E185" s="81"/>
      <c r="F185" s="81"/>
      <c r="G185" s="81"/>
      <c r="H185" s="82"/>
      <c r="I185" s="83"/>
      <c r="J185" s="4"/>
      <c r="K185" s="84"/>
      <c r="L185" s="4"/>
      <c r="M185" s="85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 customHeight="1" x14ac:dyDescent="0.25">
      <c r="A186" s="177"/>
      <c r="B186" s="111"/>
      <c r="C186" s="111"/>
      <c r="D186" s="111"/>
      <c r="E186" s="111"/>
      <c r="F186" s="111"/>
      <c r="G186" s="111"/>
      <c r="H186" s="111"/>
      <c r="I186" s="11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6.75" customHeight="1" x14ac:dyDescent="0.25">
      <c r="A187" s="178"/>
      <c r="B187" s="113"/>
      <c r="C187" s="113"/>
      <c r="D187" s="113"/>
      <c r="E187" s="113"/>
      <c r="F187" s="113"/>
      <c r="G187" s="113"/>
      <c r="H187" s="113"/>
      <c r="I187" s="114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8" customHeight="1" x14ac:dyDescent="0.25">
      <c r="A188" s="179" t="s">
        <v>136</v>
      </c>
      <c r="B188" s="113"/>
      <c r="C188" s="113"/>
      <c r="D188" s="113"/>
      <c r="E188" s="113"/>
      <c r="F188" s="114"/>
      <c r="G188" s="180">
        <f>ROUND(I167*G13,2)</f>
        <v>5231.75</v>
      </c>
      <c r="H188" s="113"/>
      <c r="I188" s="114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8.25" customHeight="1" x14ac:dyDescent="0.3">
      <c r="A189" s="181"/>
      <c r="B189" s="182"/>
      <c r="C189" s="182"/>
      <c r="D189" s="182"/>
      <c r="E189" s="182"/>
      <c r="F189" s="182"/>
      <c r="G189" s="182"/>
      <c r="H189" s="182"/>
      <c r="I189" s="18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9.5" customHeight="1" x14ac:dyDescent="0.25">
      <c r="A190" s="179" t="s">
        <v>137</v>
      </c>
      <c r="B190" s="113"/>
      <c r="C190" s="113"/>
      <c r="D190" s="113"/>
      <c r="E190" s="113"/>
      <c r="F190" s="114"/>
      <c r="G190" s="183">
        <f>H10</f>
        <v>12</v>
      </c>
      <c r="H190" s="113"/>
      <c r="I190" s="114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8.25" customHeight="1" x14ac:dyDescent="0.25">
      <c r="A191" s="184"/>
      <c r="B191" s="113"/>
      <c r="C191" s="113"/>
      <c r="D191" s="113"/>
      <c r="E191" s="113"/>
      <c r="F191" s="113"/>
      <c r="G191" s="113"/>
      <c r="H191" s="113"/>
      <c r="I191" s="113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31.5" customHeight="1" x14ac:dyDescent="0.25">
      <c r="A192" s="179" t="s">
        <v>195</v>
      </c>
      <c r="B192" s="113"/>
      <c r="C192" s="113"/>
      <c r="D192" s="113"/>
      <c r="E192" s="113"/>
      <c r="F192" s="114"/>
      <c r="G192" s="185">
        <f>ROUND(G188*G190,2)</f>
        <v>62781</v>
      </c>
      <c r="H192" s="113"/>
      <c r="I192" s="114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8.25" customHeight="1" x14ac:dyDescent="0.25">
      <c r="A193" s="186"/>
      <c r="B193" s="113"/>
      <c r="C193" s="113"/>
      <c r="D193" s="113"/>
      <c r="E193" s="113"/>
      <c r="F193" s="113"/>
      <c r="G193" s="113"/>
      <c r="H193" s="113"/>
      <c r="I193" s="114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5.75" customHeight="1" x14ac:dyDescent="0.25">
      <c r="A194" s="187" t="s">
        <v>138</v>
      </c>
      <c r="B194" s="113"/>
      <c r="C194" s="113"/>
      <c r="D194" s="113"/>
      <c r="E194" s="113"/>
      <c r="F194" s="113"/>
      <c r="G194" s="113"/>
      <c r="H194" s="113"/>
      <c r="I194" s="114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" customHeight="1" x14ac:dyDescent="0.25">
      <c r="A195" s="188" t="s">
        <v>139</v>
      </c>
      <c r="B195" s="118"/>
      <c r="C195" s="118"/>
      <c r="D195" s="118"/>
      <c r="E195" s="118"/>
      <c r="F195" s="118"/>
      <c r="G195" s="119"/>
      <c r="H195" s="190" t="s">
        <v>140</v>
      </c>
      <c r="I195" s="119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" customHeight="1" x14ac:dyDescent="0.25">
      <c r="A196" s="189"/>
      <c r="B196" s="126"/>
      <c r="C196" s="126"/>
      <c r="D196" s="126"/>
      <c r="E196" s="126"/>
      <c r="F196" s="126"/>
      <c r="G196" s="127"/>
      <c r="H196" s="189"/>
      <c r="I196" s="12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 customHeight="1" x14ac:dyDescent="0.25">
      <c r="A197" s="191" t="s">
        <v>196</v>
      </c>
      <c r="B197" s="113"/>
      <c r="C197" s="113"/>
      <c r="D197" s="113"/>
      <c r="E197" s="113"/>
      <c r="F197" s="113"/>
      <c r="G197" s="114"/>
      <c r="H197" s="192">
        <f>G13</f>
        <v>1</v>
      </c>
      <c r="I197" s="114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 hidden="1" customHeight="1" x14ac:dyDescent="0.25">
      <c r="A198" s="193" t="s">
        <v>141</v>
      </c>
      <c r="B198" s="113"/>
      <c r="C198" s="113"/>
      <c r="D198" s="113"/>
      <c r="E198" s="113"/>
      <c r="F198" s="113"/>
      <c r="G198" s="114"/>
      <c r="H198" s="194"/>
      <c r="I198" s="114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 customHeight="1" x14ac:dyDescent="0.25">
      <c r="A199" s="196"/>
      <c r="B199" s="113"/>
      <c r="C199" s="113"/>
      <c r="D199" s="113"/>
      <c r="E199" s="113"/>
      <c r="F199" s="113"/>
      <c r="G199" s="113"/>
      <c r="H199" s="113"/>
      <c r="I199" s="114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9" customHeight="1" x14ac:dyDescent="0.25">
      <c r="A200" s="197"/>
      <c r="B200" s="118"/>
      <c r="C200" s="118"/>
      <c r="D200" s="118"/>
      <c r="E200" s="118"/>
      <c r="F200" s="118"/>
      <c r="G200" s="118"/>
      <c r="H200" s="118"/>
      <c r="I200" s="119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" hidden="1" customHeight="1" x14ac:dyDescent="0.25">
      <c r="A201" s="189"/>
      <c r="B201" s="126"/>
      <c r="C201" s="126"/>
      <c r="D201" s="126"/>
      <c r="E201" s="126"/>
      <c r="F201" s="126"/>
      <c r="G201" s="126"/>
      <c r="H201" s="126"/>
      <c r="I201" s="12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7.25" hidden="1" customHeight="1" x14ac:dyDescent="0.25">
      <c r="A202" s="187" t="s">
        <v>142</v>
      </c>
      <c r="B202" s="113"/>
      <c r="C202" s="113"/>
      <c r="D202" s="113"/>
      <c r="E202" s="113"/>
      <c r="F202" s="113"/>
      <c r="G202" s="113"/>
      <c r="H202" s="113"/>
      <c r="I202" s="114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 hidden="1" customHeight="1" x14ac:dyDescent="0.25">
      <c r="A203" s="120" t="s">
        <v>143</v>
      </c>
      <c r="B203" s="113"/>
      <c r="C203" s="113"/>
      <c r="D203" s="113"/>
      <c r="E203" s="113"/>
      <c r="F203" s="113"/>
      <c r="G203" s="114"/>
      <c r="H203" s="120" t="s">
        <v>144</v>
      </c>
      <c r="I203" s="114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4.25" hidden="1" customHeight="1" x14ac:dyDescent="0.25">
      <c r="A204" s="198"/>
      <c r="B204" s="113"/>
      <c r="C204" s="113"/>
      <c r="D204" s="113"/>
      <c r="E204" s="113"/>
      <c r="F204" s="113"/>
      <c r="G204" s="114"/>
      <c r="H204" s="195"/>
      <c r="I204" s="114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 hidden="1" customHeight="1" x14ac:dyDescent="0.25">
      <c r="A205" s="191"/>
      <c r="B205" s="113"/>
      <c r="C205" s="113"/>
      <c r="D205" s="113"/>
      <c r="E205" s="113"/>
      <c r="F205" s="113"/>
      <c r="G205" s="114"/>
      <c r="H205" s="195"/>
      <c r="I205" s="114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 hidden="1" customHeight="1" x14ac:dyDescent="0.25">
      <c r="A206" s="196"/>
      <c r="B206" s="113"/>
      <c r="C206" s="113"/>
      <c r="D206" s="113"/>
      <c r="E206" s="113"/>
      <c r="F206" s="113"/>
      <c r="G206" s="114"/>
      <c r="H206" s="195"/>
      <c r="I206" s="114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" customHeight="1" x14ac:dyDescent="0.25">
      <c r="A207" s="1"/>
      <c r="B207" s="1"/>
      <c r="C207" s="1"/>
      <c r="D207" s="1"/>
      <c r="E207" s="1"/>
      <c r="F207" s="1"/>
      <c r="G207" s="1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" customHeight="1" x14ac:dyDescent="0.25">
      <c r="A208" s="1"/>
      <c r="B208" s="1"/>
      <c r="C208" s="1"/>
      <c r="D208" s="1"/>
      <c r="E208" s="1"/>
      <c r="F208" s="1"/>
      <c r="G208" s="1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" customHeight="1" x14ac:dyDescent="0.25">
      <c r="A209" s="1"/>
      <c r="B209" s="1"/>
      <c r="C209" s="1"/>
      <c r="D209" s="1"/>
      <c r="E209" s="1"/>
      <c r="F209" s="1"/>
      <c r="G209" s="1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" customHeight="1" x14ac:dyDescent="0.25">
      <c r="A210" s="1"/>
      <c r="B210" s="1"/>
      <c r="C210" s="1"/>
      <c r="D210" s="1"/>
      <c r="E210" s="1"/>
      <c r="F210" s="1"/>
      <c r="G210" s="1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" customHeight="1" x14ac:dyDescent="0.25">
      <c r="A211" s="1"/>
      <c r="B211" s="1"/>
      <c r="C211" s="1"/>
      <c r="D211" s="1"/>
      <c r="E211" s="1"/>
      <c r="F211" s="1"/>
      <c r="G211" s="1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" customHeight="1" x14ac:dyDescent="0.25">
      <c r="A212" s="1"/>
      <c r="B212" s="1"/>
      <c r="C212" s="1"/>
      <c r="D212" s="1"/>
      <c r="E212" s="1"/>
      <c r="F212" s="1"/>
      <c r="G212" s="1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" customHeight="1" x14ac:dyDescent="0.25">
      <c r="A213" s="1"/>
      <c r="B213" s="1"/>
      <c r="C213" s="1"/>
      <c r="D213" s="1"/>
      <c r="E213" s="1"/>
      <c r="F213" s="1"/>
      <c r="G213" s="1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" customHeight="1" x14ac:dyDescent="0.25">
      <c r="A214" s="1"/>
      <c r="B214" s="1"/>
      <c r="C214" s="1"/>
      <c r="D214" s="1"/>
      <c r="E214" s="1"/>
      <c r="F214" s="1"/>
      <c r="G214" s="1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" customHeight="1" x14ac:dyDescent="0.25">
      <c r="A215" s="1"/>
      <c r="B215" s="1"/>
      <c r="C215" s="1"/>
      <c r="D215" s="1"/>
      <c r="E215" s="1"/>
      <c r="F215" s="1"/>
      <c r="G215" s="1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" customHeight="1" x14ac:dyDescent="0.25">
      <c r="A216" s="1"/>
      <c r="B216" s="1"/>
      <c r="C216" s="1"/>
      <c r="D216" s="1"/>
      <c r="E216" s="1"/>
      <c r="F216" s="1"/>
      <c r="G216" s="1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" customHeight="1" x14ac:dyDescent="0.25">
      <c r="A217" s="1"/>
      <c r="B217" s="1"/>
      <c r="C217" s="1"/>
      <c r="D217" s="1"/>
      <c r="E217" s="1"/>
      <c r="F217" s="1"/>
      <c r="G217" s="1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" customHeight="1" x14ac:dyDescent="0.25">
      <c r="A218" s="1"/>
      <c r="B218" s="1"/>
      <c r="C218" s="1"/>
      <c r="D218" s="1"/>
      <c r="E218" s="1"/>
      <c r="F218" s="1"/>
      <c r="G218" s="1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" customHeight="1" x14ac:dyDescent="0.25">
      <c r="A219" s="1"/>
      <c r="B219" s="1"/>
      <c r="C219" s="1"/>
      <c r="D219" s="1"/>
      <c r="E219" s="1"/>
      <c r="F219" s="1"/>
      <c r="G219" s="1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" customHeight="1" x14ac:dyDescent="0.25">
      <c r="A220" s="1"/>
      <c r="B220" s="1"/>
      <c r="C220" s="1"/>
      <c r="D220" s="1"/>
      <c r="E220" s="1"/>
      <c r="F220" s="1"/>
      <c r="G220" s="1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" customHeight="1" x14ac:dyDescent="0.25">
      <c r="A221" s="1"/>
      <c r="B221" s="1"/>
      <c r="C221" s="1"/>
      <c r="D221" s="1"/>
      <c r="E221" s="1"/>
      <c r="F221" s="1"/>
      <c r="G221" s="1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" customHeight="1" x14ac:dyDescent="0.25">
      <c r="A222" s="1"/>
      <c r="B222" s="1"/>
      <c r="C222" s="1"/>
      <c r="D222" s="1"/>
      <c r="E222" s="1"/>
      <c r="F222" s="1"/>
      <c r="G222" s="1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" customHeight="1" x14ac:dyDescent="0.25">
      <c r="A223" s="1"/>
      <c r="B223" s="1"/>
      <c r="C223" s="1"/>
      <c r="D223" s="1"/>
      <c r="E223" s="1"/>
      <c r="F223" s="1"/>
      <c r="G223" s="1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" customHeight="1" x14ac:dyDescent="0.25">
      <c r="A224" s="1"/>
      <c r="B224" s="1"/>
      <c r="C224" s="1"/>
      <c r="D224" s="1"/>
      <c r="E224" s="1"/>
      <c r="F224" s="1"/>
      <c r="G224" s="1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" customHeight="1" x14ac:dyDescent="0.25">
      <c r="A225" s="1"/>
      <c r="B225" s="1"/>
      <c r="C225" s="1"/>
      <c r="D225" s="1"/>
      <c r="E225" s="1"/>
      <c r="F225" s="1"/>
      <c r="G225" s="1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2" customHeight="1" x14ac:dyDescent="0.25">
      <c r="A226" s="1"/>
      <c r="B226" s="1"/>
      <c r="C226" s="1"/>
      <c r="D226" s="1"/>
      <c r="E226" s="1"/>
      <c r="F226" s="1"/>
      <c r="G226" s="1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2" customHeight="1" x14ac:dyDescent="0.25">
      <c r="A227" s="1"/>
      <c r="B227" s="1"/>
      <c r="C227" s="1"/>
      <c r="D227" s="1"/>
      <c r="E227" s="1"/>
      <c r="F227" s="1"/>
      <c r="G227" s="1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2" customHeight="1" x14ac:dyDescent="0.25">
      <c r="A228" s="1"/>
      <c r="B228" s="1"/>
      <c r="C228" s="1"/>
      <c r="D228" s="1"/>
      <c r="E228" s="1"/>
      <c r="F228" s="1"/>
      <c r="G228" s="1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2" customHeight="1" x14ac:dyDescent="0.25">
      <c r="A229" s="1"/>
      <c r="B229" s="1"/>
      <c r="C229" s="1"/>
      <c r="D229" s="1"/>
      <c r="E229" s="1"/>
      <c r="F229" s="1"/>
      <c r="G229" s="1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" customHeight="1" x14ac:dyDescent="0.25">
      <c r="A230" s="1"/>
      <c r="B230" s="1"/>
      <c r="C230" s="1"/>
      <c r="D230" s="1"/>
      <c r="E230" s="1"/>
      <c r="F230" s="1"/>
      <c r="G230" s="1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2" customHeight="1" x14ac:dyDescent="0.25">
      <c r="A231" s="1"/>
      <c r="B231" s="1"/>
      <c r="C231" s="1"/>
      <c r="D231" s="1"/>
      <c r="E231" s="1"/>
      <c r="F231" s="1"/>
      <c r="G231" s="1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" customHeight="1" x14ac:dyDescent="0.25">
      <c r="A232" s="1"/>
      <c r="B232" s="1"/>
      <c r="C232" s="1"/>
      <c r="D232" s="1"/>
      <c r="E232" s="1"/>
      <c r="F232" s="1"/>
      <c r="G232" s="1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2" customHeight="1" x14ac:dyDescent="0.25">
      <c r="A233" s="1"/>
      <c r="B233" s="1"/>
      <c r="C233" s="1"/>
      <c r="D233" s="1"/>
      <c r="E233" s="1"/>
      <c r="F233" s="1"/>
      <c r="G233" s="1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" customHeight="1" x14ac:dyDescent="0.25">
      <c r="A234" s="1"/>
      <c r="B234" s="1"/>
      <c r="C234" s="1"/>
      <c r="D234" s="1"/>
      <c r="E234" s="1"/>
      <c r="F234" s="1"/>
      <c r="G234" s="1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" customHeight="1" x14ac:dyDescent="0.25">
      <c r="A235" s="1"/>
      <c r="B235" s="1"/>
      <c r="C235" s="1"/>
      <c r="D235" s="1"/>
      <c r="E235" s="1"/>
      <c r="F235" s="1"/>
      <c r="G235" s="1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" customHeight="1" x14ac:dyDescent="0.25">
      <c r="A236" s="1"/>
      <c r="B236" s="1"/>
      <c r="C236" s="1"/>
      <c r="D236" s="1"/>
      <c r="E236" s="1"/>
      <c r="F236" s="1"/>
      <c r="G236" s="1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" customHeight="1" x14ac:dyDescent="0.25">
      <c r="A237" s="1"/>
      <c r="B237" s="1"/>
      <c r="C237" s="1"/>
      <c r="D237" s="1"/>
      <c r="E237" s="1"/>
      <c r="F237" s="1"/>
      <c r="G237" s="1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" customHeight="1" x14ac:dyDescent="0.25">
      <c r="A238" s="1"/>
      <c r="B238" s="1"/>
      <c r="C238" s="1"/>
      <c r="D238" s="1"/>
      <c r="E238" s="1"/>
      <c r="F238" s="1"/>
      <c r="G238" s="1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" customHeight="1" x14ac:dyDescent="0.25">
      <c r="A239" s="1"/>
      <c r="B239" s="1"/>
      <c r="C239" s="1"/>
      <c r="D239" s="1"/>
      <c r="E239" s="1"/>
      <c r="F239" s="1"/>
      <c r="G239" s="1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" customHeight="1" x14ac:dyDescent="0.25">
      <c r="A240" s="1"/>
      <c r="B240" s="1"/>
      <c r="C240" s="1"/>
      <c r="D240" s="1"/>
      <c r="E240" s="1"/>
      <c r="F240" s="1"/>
      <c r="G240" s="1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" customHeight="1" x14ac:dyDescent="0.25">
      <c r="A241" s="1"/>
      <c r="B241" s="1"/>
      <c r="C241" s="1"/>
      <c r="D241" s="1"/>
      <c r="E241" s="1"/>
      <c r="F241" s="1"/>
      <c r="G241" s="1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" customHeight="1" x14ac:dyDescent="0.25">
      <c r="A242" s="1"/>
      <c r="B242" s="1"/>
      <c r="C242" s="1"/>
      <c r="D242" s="1"/>
      <c r="E242" s="1"/>
      <c r="F242" s="1"/>
      <c r="G242" s="1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" customHeight="1" x14ac:dyDescent="0.25">
      <c r="A243" s="1"/>
      <c r="B243" s="1"/>
      <c r="C243" s="1"/>
      <c r="D243" s="1"/>
      <c r="E243" s="1"/>
      <c r="F243" s="1"/>
      <c r="G243" s="1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" customHeight="1" x14ac:dyDescent="0.25">
      <c r="A244" s="1"/>
      <c r="B244" s="1"/>
      <c r="C244" s="1"/>
      <c r="D244" s="1"/>
      <c r="E244" s="1"/>
      <c r="F244" s="1"/>
      <c r="G244" s="1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" customHeight="1" x14ac:dyDescent="0.25">
      <c r="A245" s="1"/>
      <c r="B245" s="1"/>
      <c r="C245" s="1"/>
      <c r="D245" s="1"/>
      <c r="E245" s="1"/>
      <c r="F245" s="1"/>
      <c r="G245" s="1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" customHeight="1" x14ac:dyDescent="0.25">
      <c r="A246" s="1"/>
      <c r="B246" s="1"/>
      <c r="C246" s="1"/>
      <c r="D246" s="1"/>
      <c r="E246" s="1"/>
      <c r="F246" s="1"/>
      <c r="G246" s="1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" customHeight="1" x14ac:dyDescent="0.25">
      <c r="A247" s="1"/>
      <c r="B247" s="1"/>
      <c r="C247" s="1"/>
      <c r="D247" s="1"/>
      <c r="E247" s="1"/>
      <c r="F247" s="1"/>
      <c r="G247" s="1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" customHeight="1" x14ac:dyDescent="0.25">
      <c r="A248" s="1"/>
      <c r="B248" s="1"/>
      <c r="C248" s="1"/>
      <c r="D248" s="1"/>
      <c r="E248" s="1"/>
      <c r="F248" s="1"/>
      <c r="G248" s="1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" customHeight="1" x14ac:dyDescent="0.25">
      <c r="A249" s="1"/>
      <c r="B249" s="1"/>
      <c r="C249" s="1"/>
      <c r="D249" s="1"/>
      <c r="E249" s="1"/>
      <c r="F249" s="1"/>
      <c r="G249" s="1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" customHeight="1" x14ac:dyDescent="0.25">
      <c r="A250" s="1"/>
      <c r="B250" s="1"/>
      <c r="C250" s="1"/>
      <c r="D250" s="1"/>
      <c r="E250" s="1"/>
      <c r="F250" s="1"/>
      <c r="G250" s="1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" customHeight="1" x14ac:dyDescent="0.25">
      <c r="A251" s="1"/>
      <c r="B251" s="1"/>
      <c r="C251" s="1"/>
      <c r="D251" s="1"/>
      <c r="E251" s="1"/>
      <c r="F251" s="1"/>
      <c r="G251" s="1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" customHeight="1" x14ac:dyDescent="0.25">
      <c r="A252" s="1"/>
      <c r="B252" s="1"/>
      <c r="C252" s="1"/>
      <c r="D252" s="1"/>
      <c r="E252" s="1"/>
      <c r="F252" s="1"/>
      <c r="G252" s="1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" customHeight="1" x14ac:dyDescent="0.25">
      <c r="A253" s="1"/>
      <c r="B253" s="1"/>
      <c r="C253" s="1"/>
      <c r="D253" s="1"/>
      <c r="E253" s="1"/>
      <c r="F253" s="1"/>
      <c r="G253" s="1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" customHeight="1" x14ac:dyDescent="0.25">
      <c r="A254" s="1"/>
      <c r="B254" s="1"/>
      <c r="C254" s="1"/>
      <c r="D254" s="1"/>
      <c r="E254" s="1"/>
      <c r="F254" s="1"/>
      <c r="G254" s="1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" customHeight="1" x14ac:dyDescent="0.25">
      <c r="A255" s="1"/>
      <c r="B255" s="1"/>
      <c r="C255" s="1"/>
      <c r="D255" s="1"/>
      <c r="E255" s="1"/>
      <c r="F255" s="1"/>
      <c r="G255" s="1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" customHeight="1" x14ac:dyDescent="0.25">
      <c r="A256" s="1"/>
      <c r="B256" s="1"/>
      <c r="C256" s="1"/>
      <c r="D256" s="1"/>
      <c r="E256" s="1"/>
      <c r="F256" s="1"/>
      <c r="G256" s="1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2" customHeight="1" x14ac:dyDescent="0.25">
      <c r="A257" s="1"/>
      <c r="B257" s="1"/>
      <c r="C257" s="1"/>
      <c r="D257" s="1"/>
      <c r="E257" s="1"/>
      <c r="F257" s="1"/>
      <c r="G257" s="1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2" customHeight="1" x14ac:dyDescent="0.25">
      <c r="A258" s="1"/>
      <c r="B258" s="1"/>
      <c r="C258" s="1"/>
      <c r="D258" s="1"/>
      <c r="E258" s="1"/>
      <c r="F258" s="1"/>
      <c r="G258" s="1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" customHeight="1" x14ac:dyDescent="0.25">
      <c r="A259" s="1"/>
      <c r="B259" s="1"/>
      <c r="C259" s="1"/>
      <c r="D259" s="1"/>
      <c r="E259" s="1"/>
      <c r="F259" s="1"/>
      <c r="G259" s="1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2" customHeight="1" x14ac:dyDescent="0.25">
      <c r="A260" s="1"/>
      <c r="B260" s="1"/>
      <c r="C260" s="1"/>
      <c r="D260" s="1"/>
      <c r="E260" s="1"/>
      <c r="F260" s="1"/>
      <c r="G260" s="1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2" customHeight="1" x14ac:dyDescent="0.25">
      <c r="A261" s="1"/>
      <c r="B261" s="1"/>
      <c r="C261" s="1"/>
      <c r="D261" s="1"/>
      <c r="E261" s="1"/>
      <c r="F261" s="1"/>
      <c r="G261" s="1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2" customHeight="1" x14ac:dyDescent="0.25">
      <c r="A262" s="1"/>
      <c r="B262" s="1"/>
      <c r="C262" s="1"/>
      <c r="D262" s="1"/>
      <c r="E262" s="1"/>
      <c r="F262" s="1"/>
      <c r="G262" s="1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2" customHeight="1" x14ac:dyDescent="0.25">
      <c r="A263" s="1"/>
      <c r="B263" s="1"/>
      <c r="C263" s="1"/>
      <c r="D263" s="1"/>
      <c r="E263" s="1"/>
      <c r="F263" s="1"/>
      <c r="G263" s="1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2" customHeight="1" x14ac:dyDescent="0.25">
      <c r="A264" s="1"/>
      <c r="B264" s="1"/>
      <c r="C264" s="1"/>
      <c r="D264" s="1"/>
      <c r="E264" s="1"/>
      <c r="F264" s="1"/>
      <c r="G264" s="1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2" customHeight="1" x14ac:dyDescent="0.25">
      <c r="A265" s="1"/>
      <c r="B265" s="1"/>
      <c r="C265" s="1"/>
      <c r="D265" s="1"/>
      <c r="E265" s="1"/>
      <c r="F265" s="1"/>
      <c r="G265" s="1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2" customHeight="1" x14ac:dyDescent="0.25">
      <c r="A266" s="1"/>
      <c r="B266" s="1"/>
      <c r="C266" s="1"/>
      <c r="D266" s="1"/>
      <c r="E266" s="1"/>
      <c r="F266" s="1"/>
      <c r="G266" s="1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2" customHeight="1" x14ac:dyDescent="0.25">
      <c r="A267" s="1"/>
      <c r="B267" s="1"/>
      <c r="C267" s="1"/>
      <c r="D267" s="1"/>
      <c r="E267" s="1"/>
      <c r="F267" s="1"/>
      <c r="G267" s="1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2" customHeight="1" x14ac:dyDescent="0.25">
      <c r="A268" s="1"/>
      <c r="B268" s="1"/>
      <c r="C268" s="1"/>
      <c r="D268" s="1"/>
      <c r="E268" s="1"/>
      <c r="F268" s="1"/>
      <c r="G268" s="1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2" customHeight="1" x14ac:dyDescent="0.25">
      <c r="A269" s="1"/>
      <c r="B269" s="1"/>
      <c r="C269" s="1"/>
      <c r="D269" s="1"/>
      <c r="E269" s="1"/>
      <c r="F269" s="1"/>
      <c r="G269" s="1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2" customHeight="1" x14ac:dyDescent="0.25">
      <c r="A270" s="1"/>
      <c r="B270" s="1"/>
      <c r="C270" s="1"/>
      <c r="D270" s="1"/>
      <c r="E270" s="1"/>
      <c r="F270" s="1"/>
      <c r="G270" s="1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2" customHeight="1" x14ac:dyDescent="0.25">
      <c r="A271" s="1"/>
      <c r="B271" s="1"/>
      <c r="C271" s="1"/>
      <c r="D271" s="1"/>
      <c r="E271" s="1"/>
      <c r="F271" s="1"/>
      <c r="G271" s="1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2" customHeight="1" x14ac:dyDescent="0.25">
      <c r="A272" s="1"/>
      <c r="B272" s="1"/>
      <c r="C272" s="1"/>
      <c r="D272" s="1"/>
      <c r="E272" s="1"/>
      <c r="F272" s="1"/>
      <c r="G272" s="1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2" customHeight="1" x14ac:dyDescent="0.25">
      <c r="A273" s="1"/>
      <c r="B273" s="1"/>
      <c r="C273" s="1"/>
      <c r="D273" s="1"/>
      <c r="E273" s="1"/>
      <c r="F273" s="1"/>
      <c r="G273" s="1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2" customHeight="1" x14ac:dyDescent="0.25">
      <c r="A274" s="1"/>
      <c r="B274" s="1"/>
      <c r="C274" s="1"/>
      <c r="D274" s="1"/>
      <c r="E274" s="1"/>
      <c r="F274" s="1"/>
      <c r="G274" s="1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2" customHeight="1" x14ac:dyDescent="0.25">
      <c r="A275" s="1"/>
      <c r="B275" s="1"/>
      <c r="C275" s="1"/>
      <c r="D275" s="1"/>
      <c r="E275" s="1"/>
      <c r="F275" s="1"/>
      <c r="G275" s="1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2" customHeight="1" x14ac:dyDescent="0.25">
      <c r="A276" s="1"/>
      <c r="B276" s="1"/>
      <c r="C276" s="1"/>
      <c r="D276" s="1"/>
      <c r="E276" s="1"/>
      <c r="F276" s="1"/>
      <c r="G276" s="1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2" customHeight="1" x14ac:dyDescent="0.25">
      <c r="A277" s="1"/>
      <c r="B277" s="1"/>
      <c r="C277" s="1"/>
      <c r="D277" s="1"/>
      <c r="E277" s="1"/>
      <c r="F277" s="1"/>
      <c r="G277" s="1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2" customHeight="1" x14ac:dyDescent="0.25">
      <c r="A278" s="1"/>
      <c r="B278" s="1"/>
      <c r="C278" s="1"/>
      <c r="D278" s="1"/>
      <c r="E278" s="1"/>
      <c r="F278" s="1"/>
      <c r="G278" s="1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2" customHeight="1" x14ac:dyDescent="0.25">
      <c r="A279" s="1"/>
      <c r="B279" s="1"/>
      <c r="C279" s="1"/>
      <c r="D279" s="1"/>
      <c r="E279" s="1"/>
      <c r="F279" s="1"/>
      <c r="G279" s="1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2" customHeight="1" x14ac:dyDescent="0.25">
      <c r="A280" s="1"/>
      <c r="B280" s="1"/>
      <c r="C280" s="1"/>
      <c r="D280" s="1"/>
      <c r="E280" s="1"/>
      <c r="F280" s="1"/>
      <c r="G280" s="1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2" customHeight="1" x14ac:dyDescent="0.25">
      <c r="A281" s="1"/>
      <c r="B281" s="1"/>
      <c r="C281" s="1"/>
      <c r="D281" s="1"/>
      <c r="E281" s="1"/>
      <c r="F281" s="1"/>
      <c r="G281" s="1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2" customHeight="1" x14ac:dyDescent="0.25">
      <c r="A282" s="1"/>
      <c r="B282" s="1"/>
      <c r="C282" s="1"/>
      <c r="D282" s="1"/>
      <c r="E282" s="1"/>
      <c r="F282" s="1"/>
      <c r="G282" s="1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2" customHeight="1" x14ac:dyDescent="0.25">
      <c r="A283" s="1"/>
      <c r="B283" s="1"/>
      <c r="C283" s="1"/>
      <c r="D283" s="1"/>
      <c r="E283" s="1"/>
      <c r="F283" s="1"/>
      <c r="G283" s="1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2" customHeight="1" x14ac:dyDescent="0.25">
      <c r="A284" s="1"/>
      <c r="B284" s="1"/>
      <c r="C284" s="1"/>
      <c r="D284" s="1"/>
      <c r="E284" s="1"/>
      <c r="F284" s="1"/>
      <c r="G284" s="1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2" customHeight="1" x14ac:dyDescent="0.25">
      <c r="A285" s="1"/>
      <c r="B285" s="1"/>
      <c r="C285" s="1"/>
      <c r="D285" s="1"/>
      <c r="E285" s="1"/>
      <c r="F285" s="1"/>
      <c r="G285" s="1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2" customHeight="1" x14ac:dyDescent="0.25">
      <c r="A286" s="1"/>
      <c r="B286" s="1"/>
      <c r="C286" s="1"/>
      <c r="D286" s="1"/>
      <c r="E286" s="1"/>
      <c r="F286" s="1"/>
      <c r="G286" s="1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2" customHeight="1" x14ac:dyDescent="0.25">
      <c r="A287" s="1"/>
      <c r="B287" s="1"/>
      <c r="C287" s="1"/>
      <c r="D287" s="1"/>
      <c r="E287" s="1"/>
      <c r="F287" s="1"/>
      <c r="G287" s="1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2" customHeight="1" x14ac:dyDescent="0.25">
      <c r="A288" s="1"/>
      <c r="B288" s="1"/>
      <c r="C288" s="1"/>
      <c r="D288" s="1"/>
      <c r="E288" s="1"/>
      <c r="F288" s="1"/>
      <c r="G288" s="1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2" customHeight="1" x14ac:dyDescent="0.25">
      <c r="A289" s="1"/>
      <c r="B289" s="1"/>
      <c r="C289" s="1"/>
      <c r="D289" s="1"/>
      <c r="E289" s="1"/>
      <c r="F289" s="1"/>
      <c r="G289" s="1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2" customHeight="1" x14ac:dyDescent="0.25">
      <c r="A290" s="1"/>
      <c r="B290" s="1"/>
      <c r="C290" s="1"/>
      <c r="D290" s="1"/>
      <c r="E290" s="1"/>
      <c r="F290" s="1"/>
      <c r="G290" s="1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2" customHeight="1" x14ac:dyDescent="0.25">
      <c r="A291" s="1"/>
      <c r="B291" s="1"/>
      <c r="C291" s="1"/>
      <c r="D291" s="1"/>
      <c r="E291" s="1"/>
      <c r="F291" s="1"/>
      <c r="G291" s="1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2" customHeight="1" x14ac:dyDescent="0.25">
      <c r="A292" s="1"/>
      <c r="B292" s="1"/>
      <c r="C292" s="1"/>
      <c r="D292" s="1"/>
      <c r="E292" s="1"/>
      <c r="F292" s="1"/>
      <c r="G292" s="1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2" customHeight="1" x14ac:dyDescent="0.25">
      <c r="A293" s="1"/>
      <c r="B293" s="1"/>
      <c r="C293" s="1"/>
      <c r="D293" s="1"/>
      <c r="E293" s="1"/>
      <c r="F293" s="1"/>
      <c r="G293" s="1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2" customHeight="1" x14ac:dyDescent="0.25">
      <c r="A294" s="1"/>
      <c r="B294" s="1"/>
      <c r="C294" s="1"/>
      <c r="D294" s="1"/>
      <c r="E294" s="1"/>
      <c r="F294" s="1"/>
      <c r="G294" s="1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2" customHeight="1" x14ac:dyDescent="0.25">
      <c r="A295" s="1"/>
      <c r="B295" s="1"/>
      <c r="C295" s="1"/>
      <c r="D295" s="1"/>
      <c r="E295" s="1"/>
      <c r="F295" s="1"/>
      <c r="G295" s="1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2" customHeight="1" x14ac:dyDescent="0.25">
      <c r="A296" s="1"/>
      <c r="B296" s="1"/>
      <c r="C296" s="1"/>
      <c r="D296" s="1"/>
      <c r="E296" s="1"/>
      <c r="F296" s="1"/>
      <c r="G296" s="1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2" customHeight="1" x14ac:dyDescent="0.25">
      <c r="A297" s="1"/>
      <c r="B297" s="1"/>
      <c r="C297" s="1"/>
      <c r="D297" s="1"/>
      <c r="E297" s="1"/>
      <c r="F297" s="1"/>
      <c r="G297" s="1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2" customHeight="1" x14ac:dyDescent="0.25">
      <c r="A298" s="1"/>
      <c r="B298" s="1"/>
      <c r="C298" s="1"/>
      <c r="D298" s="1"/>
      <c r="E298" s="1"/>
      <c r="F298" s="1"/>
      <c r="G298" s="1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2" customHeight="1" x14ac:dyDescent="0.25">
      <c r="A299" s="1"/>
      <c r="B299" s="1"/>
      <c r="C299" s="1"/>
      <c r="D299" s="1"/>
      <c r="E299" s="1"/>
      <c r="F299" s="1"/>
      <c r="G299" s="1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2" customHeight="1" x14ac:dyDescent="0.25">
      <c r="A300" s="1"/>
      <c r="B300" s="1"/>
      <c r="C300" s="1"/>
      <c r="D300" s="1"/>
      <c r="E300" s="1"/>
      <c r="F300" s="1"/>
      <c r="G300" s="1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2" customHeight="1" x14ac:dyDescent="0.25">
      <c r="A301" s="1"/>
      <c r="B301" s="1"/>
      <c r="C301" s="1"/>
      <c r="D301" s="1"/>
      <c r="E301" s="1"/>
      <c r="F301" s="1"/>
      <c r="G301" s="1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2" customHeight="1" x14ac:dyDescent="0.25">
      <c r="A302" s="1"/>
      <c r="B302" s="1"/>
      <c r="C302" s="1"/>
      <c r="D302" s="1"/>
      <c r="E302" s="1"/>
      <c r="F302" s="1"/>
      <c r="G302" s="1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2" customHeight="1" x14ac:dyDescent="0.25">
      <c r="A303" s="1"/>
      <c r="B303" s="1"/>
      <c r="C303" s="1"/>
      <c r="D303" s="1"/>
      <c r="E303" s="1"/>
      <c r="F303" s="1"/>
      <c r="G303" s="1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2" customHeight="1" x14ac:dyDescent="0.25">
      <c r="A304" s="1"/>
      <c r="B304" s="1"/>
      <c r="C304" s="1"/>
      <c r="D304" s="1"/>
      <c r="E304" s="1"/>
      <c r="F304" s="1"/>
      <c r="G304" s="1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2" customHeight="1" x14ac:dyDescent="0.25">
      <c r="A305" s="1"/>
      <c r="B305" s="1"/>
      <c r="C305" s="1"/>
      <c r="D305" s="1"/>
      <c r="E305" s="1"/>
      <c r="F305" s="1"/>
      <c r="G305" s="1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2" customHeight="1" x14ac:dyDescent="0.25">
      <c r="A306" s="1"/>
      <c r="B306" s="1"/>
      <c r="C306" s="1"/>
      <c r="D306" s="1"/>
      <c r="E306" s="1"/>
      <c r="F306" s="1"/>
      <c r="G306" s="1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2" customHeight="1" x14ac:dyDescent="0.25">
      <c r="A307" s="1"/>
      <c r="B307" s="1"/>
      <c r="C307" s="1"/>
      <c r="D307" s="1"/>
      <c r="E307" s="1"/>
      <c r="F307" s="1"/>
      <c r="G307" s="1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2" customHeight="1" x14ac:dyDescent="0.25">
      <c r="A308" s="1"/>
      <c r="B308" s="1"/>
      <c r="C308" s="1"/>
      <c r="D308" s="1"/>
      <c r="E308" s="1"/>
      <c r="F308" s="1"/>
      <c r="G308" s="1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2" customHeight="1" x14ac:dyDescent="0.25">
      <c r="A309" s="1"/>
      <c r="B309" s="1"/>
      <c r="C309" s="1"/>
      <c r="D309" s="1"/>
      <c r="E309" s="1"/>
      <c r="F309" s="1"/>
      <c r="G309" s="1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2" customHeight="1" x14ac:dyDescent="0.25">
      <c r="A310" s="1"/>
      <c r="B310" s="1"/>
      <c r="C310" s="1"/>
      <c r="D310" s="1"/>
      <c r="E310" s="1"/>
      <c r="F310" s="1"/>
      <c r="G310" s="1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2" customHeight="1" x14ac:dyDescent="0.25">
      <c r="A311" s="1"/>
      <c r="B311" s="1"/>
      <c r="C311" s="1"/>
      <c r="D311" s="1"/>
      <c r="E311" s="1"/>
      <c r="F311" s="1"/>
      <c r="G311" s="1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2" customHeight="1" x14ac:dyDescent="0.25">
      <c r="A312" s="1"/>
      <c r="B312" s="1"/>
      <c r="C312" s="1"/>
      <c r="D312" s="1"/>
      <c r="E312" s="1"/>
      <c r="F312" s="1"/>
      <c r="G312" s="1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2" customHeight="1" x14ac:dyDescent="0.25">
      <c r="A313" s="1"/>
      <c r="B313" s="1"/>
      <c r="C313" s="1"/>
      <c r="D313" s="1"/>
      <c r="E313" s="1"/>
      <c r="F313" s="1"/>
      <c r="G313" s="1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2" customHeight="1" x14ac:dyDescent="0.25">
      <c r="A314" s="1"/>
      <c r="B314" s="1"/>
      <c r="C314" s="1"/>
      <c r="D314" s="1"/>
      <c r="E314" s="1"/>
      <c r="F314" s="1"/>
      <c r="G314" s="1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2" customHeight="1" x14ac:dyDescent="0.25">
      <c r="A315" s="1"/>
      <c r="B315" s="1"/>
      <c r="C315" s="1"/>
      <c r="D315" s="1"/>
      <c r="E315" s="1"/>
      <c r="F315" s="1"/>
      <c r="G315" s="1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2" customHeight="1" x14ac:dyDescent="0.25">
      <c r="A316" s="1"/>
      <c r="B316" s="1"/>
      <c r="C316" s="1"/>
      <c r="D316" s="1"/>
      <c r="E316" s="1"/>
      <c r="F316" s="1"/>
      <c r="G316" s="1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2" customHeight="1" x14ac:dyDescent="0.25">
      <c r="A317" s="1"/>
      <c r="B317" s="1"/>
      <c r="C317" s="1"/>
      <c r="D317" s="1"/>
      <c r="E317" s="1"/>
      <c r="F317" s="1"/>
      <c r="G317" s="1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2" customHeight="1" x14ac:dyDescent="0.25">
      <c r="A318" s="1"/>
      <c r="B318" s="1"/>
      <c r="C318" s="1"/>
      <c r="D318" s="1"/>
      <c r="E318" s="1"/>
      <c r="F318" s="1"/>
      <c r="G318" s="1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2" customHeight="1" x14ac:dyDescent="0.25">
      <c r="A319" s="1"/>
      <c r="B319" s="1"/>
      <c r="C319" s="1"/>
      <c r="D319" s="1"/>
      <c r="E319" s="1"/>
      <c r="F319" s="1"/>
      <c r="G319" s="1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2" customHeight="1" x14ac:dyDescent="0.25">
      <c r="A320" s="1"/>
      <c r="B320" s="1"/>
      <c r="C320" s="1"/>
      <c r="D320" s="1"/>
      <c r="E320" s="1"/>
      <c r="F320" s="1"/>
      <c r="G320" s="1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2" customHeight="1" x14ac:dyDescent="0.25">
      <c r="A321" s="1"/>
      <c r="B321" s="1"/>
      <c r="C321" s="1"/>
      <c r="D321" s="1"/>
      <c r="E321" s="1"/>
      <c r="F321" s="1"/>
      <c r="G321" s="1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2" customHeight="1" x14ac:dyDescent="0.25">
      <c r="A322" s="1"/>
      <c r="B322" s="1"/>
      <c r="C322" s="1"/>
      <c r="D322" s="1"/>
      <c r="E322" s="1"/>
      <c r="F322" s="1"/>
      <c r="G322" s="1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2" customHeight="1" x14ac:dyDescent="0.25">
      <c r="A323" s="1"/>
      <c r="B323" s="1"/>
      <c r="C323" s="1"/>
      <c r="D323" s="1"/>
      <c r="E323" s="1"/>
      <c r="F323" s="1"/>
      <c r="G323" s="1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2" customHeight="1" x14ac:dyDescent="0.25">
      <c r="A324" s="1"/>
      <c r="B324" s="1"/>
      <c r="C324" s="1"/>
      <c r="D324" s="1"/>
      <c r="E324" s="1"/>
      <c r="F324" s="1"/>
      <c r="G324" s="1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2" customHeight="1" x14ac:dyDescent="0.25">
      <c r="A325" s="1"/>
      <c r="B325" s="1"/>
      <c r="C325" s="1"/>
      <c r="D325" s="1"/>
      <c r="E325" s="1"/>
      <c r="F325" s="1"/>
      <c r="G325" s="1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2" customHeight="1" x14ac:dyDescent="0.25">
      <c r="A326" s="1"/>
      <c r="B326" s="1"/>
      <c r="C326" s="1"/>
      <c r="D326" s="1"/>
      <c r="E326" s="1"/>
      <c r="F326" s="1"/>
      <c r="G326" s="1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2" customHeight="1" x14ac:dyDescent="0.25">
      <c r="A327" s="1"/>
      <c r="B327" s="1"/>
      <c r="C327" s="1"/>
      <c r="D327" s="1"/>
      <c r="E327" s="1"/>
      <c r="F327" s="1"/>
      <c r="G327" s="1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2" customHeight="1" x14ac:dyDescent="0.25">
      <c r="A328" s="1"/>
      <c r="B328" s="1"/>
      <c r="C328" s="1"/>
      <c r="D328" s="1"/>
      <c r="E328" s="1"/>
      <c r="F328" s="1"/>
      <c r="G328" s="1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2" customHeight="1" x14ac:dyDescent="0.25">
      <c r="A329" s="1"/>
      <c r="B329" s="1"/>
      <c r="C329" s="1"/>
      <c r="D329" s="1"/>
      <c r="E329" s="1"/>
      <c r="F329" s="1"/>
      <c r="G329" s="1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2" customHeight="1" x14ac:dyDescent="0.25">
      <c r="A330" s="1"/>
      <c r="B330" s="1"/>
      <c r="C330" s="1"/>
      <c r="D330" s="1"/>
      <c r="E330" s="1"/>
      <c r="F330" s="1"/>
      <c r="G330" s="1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2" customHeight="1" x14ac:dyDescent="0.25">
      <c r="A331" s="1"/>
      <c r="B331" s="1"/>
      <c r="C331" s="1"/>
      <c r="D331" s="1"/>
      <c r="E331" s="1"/>
      <c r="F331" s="1"/>
      <c r="G331" s="1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2" customHeight="1" x14ac:dyDescent="0.25">
      <c r="A332" s="1"/>
      <c r="B332" s="1"/>
      <c r="C332" s="1"/>
      <c r="D332" s="1"/>
      <c r="E332" s="1"/>
      <c r="F332" s="1"/>
      <c r="G332" s="1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2" customHeight="1" x14ac:dyDescent="0.25">
      <c r="A333" s="1"/>
      <c r="B333" s="1"/>
      <c r="C333" s="1"/>
      <c r="D333" s="1"/>
      <c r="E333" s="1"/>
      <c r="F333" s="1"/>
      <c r="G333" s="1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2" customHeight="1" x14ac:dyDescent="0.25">
      <c r="A334" s="1"/>
      <c r="B334" s="1"/>
      <c r="C334" s="1"/>
      <c r="D334" s="1"/>
      <c r="E334" s="1"/>
      <c r="F334" s="1"/>
      <c r="G334" s="1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2" customHeight="1" x14ac:dyDescent="0.25">
      <c r="A335" s="1"/>
      <c r="B335" s="1"/>
      <c r="C335" s="1"/>
      <c r="D335" s="1"/>
      <c r="E335" s="1"/>
      <c r="F335" s="1"/>
      <c r="G335" s="1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2" customHeight="1" x14ac:dyDescent="0.25">
      <c r="A336" s="1"/>
      <c r="B336" s="1"/>
      <c r="C336" s="1"/>
      <c r="D336" s="1"/>
      <c r="E336" s="1"/>
      <c r="F336" s="1"/>
      <c r="G336" s="1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2" customHeight="1" x14ac:dyDescent="0.25">
      <c r="A337" s="1"/>
      <c r="B337" s="1"/>
      <c r="C337" s="1"/>
      <c r="D337" s="1"/>
      <c r="E337" s="1"/>
      <c r="F337" s="1"/>
      <c r="G337" s="1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2" customHeight="1" x14ac:dyDescent="0.25">
      <c r="A338" s="1"/>
      <c r="B338" s="1"/>
      <c r="C338" s="1"/>
      <c r="D338" s="1"/>
      <c r="E338" s="1"/>
      <c r="F338" s="1"/>
      <c r="G338" s="1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2" customHeight="1" x14ac:dyDescent="0.25">
      <c r="A339" s="1"/>
      <c r="B339" s="1"/>
      <c r="C339" s="1"/>
      <c r="D339" s="1"/>
      <c r="E339" s="1"/>
      <c r="F339" s="1"/>
      <c r="G339" s="1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2" customHeight="1" x14ac:dyDescent="0.25">
      <c r="A340" s="1"/>
      <c r="B340" s="1"/>
      <c r="C340" s="1"/>
      <c r="D340" s="1"/>
      <c r="E340" s="1"/>
      <c r="F340" s="1"/>
      <c r="G340" s="1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2" customHeight="1" x14ac:dyDescent="0.25">
      <c r="A341" s="1"/>
      <c r="B341" s="1"/>
      <c r="C341" s="1"/>
      <c r="D341" s="1"/>
      <c r="E341" s="1"/>
      <c r="F341" s="1"/>
      <c r="G341" s="1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2" customHeight="1" x14ac:dyDescent="0.25">
      <c r="A342" s="1"/>
      <c r="B342" s="1"/>
      <c r="C342" s="1"/>
      <c r="D342" s="1"/>
      <c r="E342" s="1"/>
      <c r="F342" s="1"/>
      <c r="G342" s="1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2" customHeight="1" x14ac:dyDescent="0.25">
      <c r="A343" s="1"/>
      <c r="B343" s="1"/>
      <c r="C343" s="1"/>
      <c r="D343" s="1"/>
      <c r="E343" s="1"/>
      <c r="F343" s="1"/>
      <c r="G343" s="1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2" customHeight="1" x14ac:dyDescent="0.25">
      <c r="A344" s="1"/>
      <c r="B344" s="1"/>
      <c r="C344" s="1"/>
      <c r="D344" s="1"/>
      <c r="E344" s="1"/>
      <c r="F344" s="1"/>
      <c r="G344" s="1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2" customHeight="1" x14ac:dyDescent="0.25">
      <c r="A345" s="1"/>
      <c r="B345" s="1"/>
      <c r="C345" s="1"/>
      <c r="D345" s="1"/>
      <c r="E345" s="1"/>
      <c r="F345" s="1"/>
      <c r="G345" s="1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2" customHeight="1" x14ac:dyDescent="0.25">
      <c r="A346" s="1"/>
      <c r="B346" s="1"/>
      <c r="C346" s="1"/>
      <c r="D346" s="1"/>
      <c r="E346" s="1"/>
      <c r="F346" s="1"/>
      <c r="G346" s="1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2" customHeight="1" x14ac:dyDescent="0.25">
      <c r="A347" s="1"/>
      <c r="B347" s="1"/>
      <c r="C347" s="1"/>
      <c r="D347" s="1"/>
      <c r="E347" s="1"/>
      <c r="F347" s="1"/>
      <c r="G347" s="1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2" customHeight="1" x14ac:dyDescent="0.25">
      <c r="A348" s="1"/>
      <c r="B348" s="1"/>
      <c r="C348" s="1"/>
      <c r="D348" s="1"/>
      <c r="E348" s="1"/>
      <c r="F348" s="1"/>
      <c r="G348" s="1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2" customHeight="1" x14ac:dyDescent="0.25">
      <c r="A349" s="1"/>
      <c r="B349" s="1"/>
      <c r="C349" s="1"/>
      <c r="D349" s="1"/>
      <c r="E349" s="1"/>
      <c r="F349" s="1"/>
      <c r="G349" s="1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2" customHeight="1" x14ac:dyDescent="0.25">
      <c r="A350" s="1"/>
      <c r="B350" s="1"/>
      <c r="C350" s="1"/>
      <c r="D350" s="1"/>
      <c r="E350" s="1"/>
      <c r="F350" s="1"/>
      <c r="G350" s="1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2" customHeight="1" x14ac:dyDescent="0.25">
      <c r="A351" s="1"/>
      <c r="B351" s="1"/>
      <c r="C351" s="1"/>
      <c r="D351" s="1"/>
      <c r="E351" s="1"/>
      <c r="F351" s="1"/>
      <c r="G351" s="1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2" customHeight="1" x14ac:dyDescent="0.25">
      <c r="A352" s="1"/>
      <c r="B352" s="1"/>
      <c r="C352" s="1"/>
      <c r="D352" s="1"/>
      <c r="E352" s="1"/>
      <c r="F352" s="1"/>
      <c r="G352" s="1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2" customHeight="1" x14ac:dyDescent="0.25">
      <c r="A353" s="1"/>
      <c r="B353" s="1"/>
      <c r="C353" s="1"/>
      <c r="D353" s="1"/>
      <c r="E353" s="1"/>
      <c r="F353" s="1"/>
      <c r="G353" s="1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2" customHeight="1" x14ac:dyDescent="0.25">
      <c r="A354" s="1"/>
      <c r="B354" s="1"/>
      <c r="C354" s="1"/>
      <c r="D354" s="1"/>
      <c r="E354" s="1"/>
      <c r="F354" s="1"/>
      <c r="G354" s="1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2" customHeight="1" x14ac:dyDescent="0.25">
      <c r="A355" s="1"/>
      <c r="B355" s="1"/>
      <c r="C355" s="1"/>
      <c r="D355" s="1"/>
      <c r="E355" s="1"/>
      <c r="F355" s="1"/>
      <c r="G355" s="1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2" customHeight="1" x14ac:dyDescent="0.25">
      <c r="A356" s="1"/>
      <c r="B356" s="1"/>
      <c r="C356" s="1"/>
      <c r="D356" s="1"/>
      <c r="E356" s="1"/>
      <c r="F356" s="1"/>
      <c r="G356" s="1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2" customHeight="1" x14ac:dyDescent="0.25">
      <c r="A357" s="1"/>
      <c r="B357" s="1"/>
      <c r="C357" s="1"/>
      <c r="D357" s="1"/>
      <c r="E357" s="1"/>
      <c r="F357" s="1"/>
      <c r="G357" s="1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2" customHeight="1" x14ac:dyDescent="0.25">
      <c r="A358" s="1"/>
      <c r="B358" s="1"/>
      <c r="C358" s="1"/>
      <c r="D358" s="1"/>
      <c r="E358" s="1"/>
      <c r="F358" s="1"/>
      <c r="G358" s="1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2" customHeight="1" x14ac:dyDescent="0.25">
      <c r="A359" s="1"/>
      <c r="B359" s="1"/>
      <c r="C359" s="1"/>
      <c r="D359" s="1"/>
      <c r="E359" s="1"/>
      <c r="F359" s="1"/>
      <c r="G359" s="1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2" customHeight="1" x14ac:dyDescent="0.25">
      <c r="A360" s="1"/>
      <c r="B360" s="1"/>
      <c r="C360" s="1"/>
      <c r="D360" s="1"/>
      <c r="E360" s="1"/>
      <c r="F360" s="1"/>
      <c r="G360" s="1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2" customHeight="1" x14ac:dyDescent="0.25">
      <c r="A361" s="1"/>
      <c r="B361" s="1"/>
      <c r="C361" s="1"/>
      <c r="D361" s="1"/>
      <c r="E361" s="1"/>
      <c r="F361" s="1"/>
      <c r="G361" s="1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2" customHeight="1" x14ac:dyDescent="0.25">
      <c r="A362" s="1"/>
      <c r="B362" s="1"/>
      <c r="C362" s="1"/>
      <c r="D362" s="1"/>
      <c r="E362" s="1"/>
      <c r="F362" s="1"/>
      <c r="G362" s="1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2" customHeight="1" x14ac:dyDescent="0.25">
      <c r="A363" s="1"/>
      <c r="B363" s="1"/>
      <c r="C363" s="1"/>
      <c r="D363" s="1"/>
      <c r="E363" s="1"/>
      <c r="F363" s="1"/>
      <c r="G363" s="1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2" customHeight="1" x14ac:dyDescent="0.25">
      <c r="A364" s="1"/>
      <c r="B364" s="1"/>
      <c r="C364" s="1"/>
      <c r="D364" s="1"/>
      <c r="E364" s="1"/>
      <c r="F364" s="1"/>
      <c r="G364" s="1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2" customHeight="1" x14ac:dyDescent="0.25">
      <c r="A365" s="1"/>
      <c r="B365" s="1"/>
      <c r="C365" s="1"/>
      <c r="D365" s="1"/>
      <c r="E365" s="1"/>
      <c r="F365" s="1"/>
      <c r="G365" s="1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2" customHeight="1" x14ac:dyDescent="0.25">
      <c r="A366" s="1"/>
      <c r="B366" s="1"/>
      <c r="C366" s="1"/>
      <c r="D366" s="1"/>
      <c r="E366" s="1"/>
      <c r="F366" s="1"/>
      <c r="G366" s="1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2" customHeight="1" x14ac:dyDescent="0.25">
      <c r="A367" s="1"/>
      <c r="B367" s="1"/>
      <c r="C367" s="1"/>
      <c r="D367" s="1"/>
      <c r="E367" s="1"/>
      <c r="F367" s="1"/>
      <c r="G367" s="1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2" customHeight="1" x14ac:dyDescent="0.25">
      <c r="A368" s="1"/>
      <c r="B368" s="1"/>
      <c r="C368" s="1"/>
      <c r="D368" s="1"/>
      <c r="E368" s="1"/>
      <c r="F368" s="1"/>
      <c r="G368" s="1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2" customHeight="1" x14ac:dyDescent="0.25">
      <c r="A369" s="1"/>
      <c r="B369" s="1"/>
      <c r="C369" s="1"/>
      <c r="D369" s="1"/>
      <c r="E369" s="1"/>
      <c r="F369" s="1"/>
      <c r="G369" s="1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2" customHeight="1" x14ac:dyDescent="0.25">
      <c r="A370" s="1"/>
      <c r="B370" s="1"/>
      <c r="C370" s="1"/>
      <c r="D370" s="1"/>
      <c r="E370" s="1"/>
      <c r="F370" s="1"/>
      <c r="G370" s="1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2" customHeight="1" x14ac:dyDescent="0.25">
      <c r="A371" s="1"/>
      <c r="B371" s="1"/>
      <c r="C371" s="1"/>
      <c r="D371" s="1"/>
      <c r="E371" s="1"/>
      <c r="F371" s="1"/>
      <c r="G371" s="1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2" customHeight="1" x14ac:dyDescent="0.25">
      <c r="A372" s="1"/>
      <c r="B372" s="1"/>
      <c r="C372" s="1"/>
      <c r="D372" s="1"/>
      <c r="E372" s="1"/>
      <c r="F372" s="1"/>
      <c r="G372" s="1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2" customHeight="1" x14ac:dyDescent="0.25">
      <c r="A373" s="1"/>
      <c r="B373" s="1"/>
      <c r="C373" s="1"/>
      <c r="D373" s="1"/>
      <c r="E373" s="1"/>
      <c r="F373" s="1"/>
      <c r="G373" s="1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2" customHeight="1" x14ac:dyDescent="0.25">
      <c r="A374" s="1"/>
      <c r="B374" s="1"/>
      <c r="C374" s="1"/>
      <c r="D374" s="1"/>
      <c r="E374" s="1"/>
      <c r="F374" s="1"/>
      <c r="G374" s="1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2" customHeight="1" x14ac:dyDescent="0.25">
      <c r="A375" s="1"/>
      <c r="B375" s="1"/>
      <c r="C375" s="1"/>
      <c r="D375" s="1"/>
      <c r="E375" s="1"/>
      <c r="F375" s="1"/>
      <c r="G375" s="1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2" customHeight="1" x14ac:dyDescent="0.25">
      <c r="A376" s="1"/>
      <c r="B376" s="1"/>
      <c r="C376" s="1"/>
      <c r="D376" s="1"/>
      <c r="E376" s="1"/>
      <c r="F376" s="1"/>
      <c r="G376" s="1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2" customHeight="1" x14ac:dyDescent="0.25">
      <c r="A377" s="1"/>
      <c r="B377" s="1"/>
      <c r="C377" s="1"/>
      <c r="D377" s="1"/>
      <c r="E377" s="1"/>
      <c r="F377" s="1"/>
      <c r="G377" s="1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2" customHeight="1" x14ac:dyDescent="0.25">
      <c r="A378" s="1"/>
      <c r="B378" s="1"/>
      <c r="C378" s="1"/>
      <c r="D378" s="1"/>
      <c r="E378" s="1"/>
      <c r="F378" s="1"/>
      <c r="G378" s="1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2" customHeight="1" x14ac:dyDescent="0.25">
      <c r="A379" s="1"/>
      <c r="B379" s="1"/>
      <c r="C379" s="1"/>
      <c r="D379" s="1"/>
      <c r="E379" s="1"/>
      <c r="F379" s="1"/>
      <c r="G379" s="1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2" customHeight="1" x14ac:dyDescent="0.25">
      <c r="A380" s="1"/>
      <c r="B380" s="1"/>
      <c r="C380" s="1"/>
      <c r="D380" s="1"/>
      <c r="E380" s="1"/>
      <c r="F380" s="1"/>
      <c r="G380" s="1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2" customHeight="1" x14ac:dyDescent="0.25">
      <c r="A381" s="1"/>
      <c r="B381" s="1"/>
      <c r="C381" s="1"/>
      <c r="D381" s="1"/>
      <c r="E381" s="1"/>
      <c r="F381" s="1"/>
      <c r="G381" s="1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2" customHeight="1" x14ac:dyDescent="0.25">
      <c r="A382" s="1"/>
      <c r="B382" s="1"/>
      <c r="C382" s="1"/>
      <c r="D382" s="1"/>
      <c r="E382" s="1"/>
      <c r="F382" s="1"/>
      <c r="G382" s="1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2" customHeight="1" x14ac:dyDescent="0.25">
      <c r="A383" s="1"/>
      <c r="B383" s="1"/>
      <c r="C383" s="1"/>
      <c r="D383" s="1"/>
      <c r="E383" s="1"/>
      <c r="F383" s="1"/>
      <c r="G383" s="1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2" customHeight="1" x14ac:dyDescent="0.25">
      <c r="A384" s="1"/>
      <c r="B384" s="1"/>
      <c r="C384" s="1"/>
      <c r="D384" s="1"/>
      <c r="E384" s="1"/>
      <c r="F384" s="1"/>
      <c r="G384" s="1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2" customHeight="1" x14ac:dyDescent="0.25">
      <c r="A385" s="1"/>
      <c r="B385" s="1"/>
      <c r="C385" s="1"/>
      <c r="D385" s="1"/>
      <c r="E385" s="1"/>
      <c r="F385" s="1"/>
      <c r="G385" s="1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2" customHeight="1" x14ac:dyDescent="0.25">
      <c r="A386" s="1"/>
      <c r="B386" s="1"/>
      <c r="C386" s="1"/>
      <c r="D386" s="1"/>
      <c r="E386" s="1"/>
      <c r="F386" s="1"/>
      <c r="G386" s="1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2" customHeight="1" x14ac:dyDescent="0.25">
      <c r="A387" s="1"/>
      <c r="B387" s="1"/>
      <c r="C387" s="1"/>
      <c r="D387" s="1"/>
      <c r="E387" s="1"/>
      <c r="F387" s="1"/>
      <c r="G387" s="1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2" customHeight="1" x14ac:dyDescent="0.25">
      <c r="A388" s="1"/>
      <c r="B388" s="1"/>
      <c r="C388" s="1"/>
      <c r="D388" s="1"/>
      <c r="E388" s="1"/>
      <c r="F388" s="1"/>
      <c r="G388" s="1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2" customHeight="1" x14ac:dyDescent="0.25">
      <c r="A389" s="1"/>
      <c r="B389" s="1"/>
      <c r="C389" s="1"/>
      <c r="D389" s="1"/>
      <c r="E389" s="1"/>
      <c r="F389" s="1"/>
      <c r="G389" s="1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2" customHeight="1" x14ac:dyDescent="0.25">
      <c r="A390" s="1"/>
      <c r="B390" s="1"/>
      <c r="C390" s="1"/>
      <c r="D390" s="1"/>
      <c r="E390" s="1"/>
      <c r="F390" s="1"/>
      <c r="G390" s="1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2" customHeight="1" x14ac:dyDescent="0.25">
      <c r="A391" s="1"/>
      <c r="B391" s="1"/>
      <c r="C391" s="1"/>
      <c r="D391" s="1"/>
      <c r="E391" s="1"/>
      <c r="F391" s="1"/>
      <c r="G391" s="1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2" customHeight="1" x14ac:dyDescent="0.25">
      <c r="A392" s="1"/>
      <c r="B392" s="1"/>
      <c r="C392" s="1"/>
      <c r="D392" s="1"/>
      <c r="E392" s="1"/>
      <c r="F392" s="1"/>
      <c r="G392" s="1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2" customHeight="1" x14ac:dyDescent="0.25">
      <c r="A393" s="1"/>
      <c r="B393" s="1"/>
      <c r="C393" s="1"/>
      <c r="D393" s="1"/>
      <c r="E393" s="1"/>
      <c r="F393" s="1"/>
      <c r="G393" s="1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2" customHeight="1" x14ac:dyDescent="0.25">
      <c r="A394" s="1"/>
      <c r="B394" s="1"/>
      <c r="C394" s="1"/>
      <c r="D394" s="1"/>
      <c r="E394" s="1"/>
      <c r="F394" s="1"/>
      <c r="G394" s="1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2" customHeight="1" x14ac:dyDescent="0.25">
      <c r="A395" s="1"/>
      <c r="B395" s="1"/>
      <c r="C395" s="1"/>
      <c r="D395" s="1"/>
      <c r="E395" s="1"/>
      <c r="F395" s="1"/>
      <c r="G395" s="1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2" customHeight="1" x14ac:dyDescent="0.25">
      <c r="A396" s="1"/>
      <c r="B396" s="1"/>
      <c r="C396" s="1"/>
      <c r="D396" s="1"/>
      <c r="E396" s="1"/>
      <c r="F396" s="1"/>
      <c r="G396" s="1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2" customHeight="1" x14ac:dyDescent="0.25">
      <c r="A397" s="1"/>
      <c r="B397" s="1"/>
      <c r="C397" s="1"/>
      <c r="D397" s="1"/>
      <c r="E397" s="1"/>
      <c r="F397" s="1"/>
      <c r="G397" s="1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2" customHeight="1" x14ac:dyDescent="0.25">
      <c r="A398" s="1"/>
      <c r="B398" s="1"/>
      <c r="C398" s="1"/>
      <c r="D398" s="1"/>
      <c r="E398" s="1"/>
      <c r="F398" s="1"/>
      <c r="G398" s="1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2" customHeight="1" x14ac:dyDescent="0.25">
      <c r="A399" s="1"/>
      <c r="B399" s="1"/>
      <c r="C399" s="1"/>
      <c r="D399" s="1"/>
      <c r="E399" s="1"/>
      <c r="F399" s="1"/>
      <c r="G399" s="1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2" customHeight="1" x14ac:dyDescent="0.25">
      <c r="A400" s="1"/>
      <c r="B400" s="1"/>
      <c r="C400" s="1"/>
      <c r="D400" s="1"/>
      <c r="E400" s="1"/>
      <c r="F400" s="1"/>
      <c r="G400" s="1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2" customHeight="1" x14ac:dyDescent="0.25">
      <c r="A401" s="1"/>
      <c r="B401" s="1"/>
      <c r="C401" s="1"/>
      <c r="D401" s="1"/>
      <c r="E401" s="1"/>
      <c r="F401" s="1"/>
      <c r="G401" s="1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2" customHeight="1" x14ac:dyDescent="0.25">
      <c r="A402" s="1"/>
      <c r="B402" s="1"/>
      <c r="C402" s="1"/>
      <c r="D402" s="1"/>
      <c r="E402" s="1"/>
      <c r="F402" s="1"/>
      <c r="G402" s="1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2" customHeight="1" x14ac:dyDescent="0.25">
      <c r="A403" s="1"/>
      <c r="B403" s="1"/>
      <c r="C403" s="1"/>
      <c r="D403" s="1"/>
      <c r="E403" s="1"/>
      <c r="F403" s="1"/>
      <c r="G403" s="1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2" customHeight="1" x14ac:dyDescent="0.25">
      <c r="A404" s="1"/>
      <c r="B404" s="1"/>
      <c r="C404" s="1"/>
      <c r="D404" s="1"/>
      <c r="E404" s="1"/>
      <c r="F404" s="1"/>
      <c r="G404" s="1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2" customHeight="1" x14ac:dyDescent="0.25">
      <c r="A405" s="1"/>
      <c r="B405" s="1"/>
      <c r="C405" s="1"/>
      <c r="D405" s="1"/>
      <c r="E405" s="1"/>
      <c r="F405" s="1"/>
      <c r="G405" s="1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2" customHeight="1" x14ac:dyDescent="0.25">
      <c r="A406" s="1"/>
      <c r="B406" s="1"/>
      <c r="C406" s="1"/>
      <c r="D406" s="1"/>
      <c r="E406" s="1"/>
      <c r="F406" s="1"/>
      <c r="G406" s="1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2" customHeight="1" x14ac:dyDescent="0.25">
      <c r="A407" s="1"/>
      <c r="B407" s="1"/>
      <c r="C407" s="1"/>
      <c r="D407" s="1"/>
      <c r="E407" s="1"/>
      <c r="F407" s="1"/>
      <c r="G407" s="1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2" customHeight="1" x14ac:dyDescent="0.25">
      <c r="A408" s="1"/>
      <c r="B408" s="1"/>
      <c r="C408" s="1"/>
      <c r="D408" s="1"/>
      <c r="E408" s="1"/>
      <c r="F408" s="1"/>
      <c r="G408" s="1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2" customHeight="1" x14ac:dyDescent="0.25">
      <c r="A409" s="1"/>
      <c r="B409" s="1"/>
      <c r="C409" s="1"/>
      <c r="D409" s="1"/>
      <c r="E409" s="1"/>
      <c r="F409" s="1"/>
      <c r="G409" s="1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2" customHeight="1" x14ac:dyDescent="0.25">
      <c r="A410" s="1"/>
      <c r="B410" s="1"/>
      <c r="C410" s="1"/>
      <c r="D410" s="1"/>
      <c r="E410" s="1"/>
      <c r="F410" s="1"/>
      <c r="G410" s="1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2" customHeight="1" x14ac:dyDescent="0.25">
      <c r="A411" s="1"/>
      <c r="B411" s="1"/>
      <c r="C411" s="1"/>
      <c r="D411" s="1"/>
      <c r="E411" s="1"/>
      <c r="F411" s="1"/>
      <c r="G411" s="1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2" customHeight="1" x14ac:dyDescent="0.25">
      <c r="A412" s="1"/>
      <c r="B412" s="1"/>
      <c r="C412" s="1"/>
      <c r="D412" s="1"/>
      <c r="E412" s="1"/>
      <c r="F412" s="1"/>
      <c r="G412" s="1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2" customHeight="1" x14ac:dyDescent="0.25">
      <c r="A413" s="1"/>
      <c r="B413" s="1"/>
      <c r="C413" s="1"/>
      <c r="D413" s="1"/>
      <c r="E413" s="1"/>
      <c r="F413" s="1"/>
      <c r="G413" s="1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2" customHeight="1" x14ac:dyDescent="0.25">
      <c r="A414" s="1"/>
      <c r="B414" s="1"/>
      <c r="C414" s="1"/>
      <c r="D414" s="1"/>
      <c r="E414" s="1"/>
      <c r="F414" s="1"/>
      <c r="G414" s="1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2" customHeight="1" x14ac:dyDescent="0.25">
      <c r="A415" s="1"/>
      <c r="B415" s="1"/>
      <c r="C415" s="1"/>
      <c r="D415" s="1"/>
      <c r="E415" s="1"/>
      <c r="F415" s="1"/>
      <c r="G415" s="1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2" customHeight="1" x14ac:dyDescent="0.25">
      <c r="A416" s="1"/>
      <c r="B416" s="1"/>
      <c r="C416" s="1"/>
      <c r="D416" s="1"/>
      <c r="E416" s="1"/>
      <c r="F416" s="1"/>
      <c r="G416" s="1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2" customHeight="1" x14ac:dyDescent="0.25">
      <c r="A417" s="1"/>
      <c r="B417" s="1"/>
      <c r="C417" s="1"/>
      <c r="D417" s="1"/>
      <c r="E417" s="1"/>
      <c r="F417" s="1"/>
      <c r="G417" s="1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2" customHeight="1" x14ac:dyDescent="0.25">
      <c r="A418" s="1"/>
      <c r="B418" s="1"/>
      <c r="C418" s="1"/>
      <c r="D418" s="1"/>
      <c r="E418" s="1"/>
      <c r="F418" s="1"/>
      <c r="G418" s="1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2" customHeight="1" x14ac:dyDescent="0.25">
      <c r="A419" s="1"/>
      <c r="B419" s="1"/>
      <c r="C419" s="1"/>
      <c r="D419" s="1"/>
      <c r="E419" s="1"/>
      <c r="F419" s="1"/>
      <c r="G419" s="1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2" customHeight="1" x14ac:dyDescent="0.25">
      <c r="A420" s="1"/>
      <c r="B420" s="1"/>
      <c r="C420" s="1"/>
      <c r="D420" s="1"/>
      <c r="E420" s="1"/>
      <c r="F420" s="1"/>
      <c r="G420" s="1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2" customHeight="1" x14ac:dyDescent="0.25">
      <c r="A421" s="1"/>
      <c r="B421" s="1"/>
      <c r="C421" s="1"/>
      <c r="D421" s="1"/>
      <c r="E421" s="1"/>
      <c r="F421" s="1"/>
      <c r="G421" s="1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2" customHeight="1" x14ac:dyDescent="0.25">
      <c r="A422" s="1"/>
      <c r="B422" s="1"/>
      <c r="C422" s="1"/>
      <c r="D422" s="1"/>
      <c r="E422" s="1"/>
      <c r="F422" s="1"/>
      <c r="G422" s="1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2" customHeight="1" x14ac:dyDescent="0.25">
      <c r="A423" s="1"/>
      <c r="B423" s="1"/>
      <c r="C423" s="1"/>
      <c r="D423" s="1"/>
      <c r="E423" s="1"/>
      <c r="F423" s="1"/>
      <c r="G423" s="1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2" customHeight="1" x14ac:dyDescent="0.25">
      <c r="A424" s="1"/>
      <c r="B424" s="1"/>
      <c r="C424" s="1"/>
      <c r="D424" s="1"/>
      <c r="E424" s="1"/>
      <c r="F424" s="1"/>
      <c r="G424" s="1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2" customHeight="1" x14ac:dyDescent="0.25">
      <c r="A425" s="1"/>
      <c r="B425" s="1"/>
      <c r="C425" s="1"/>
      <c r="D425" s="1"/>
      <c r="E425" s="1"/>
      <c r="F425" s="1"/>
      <c r="G425" s="1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2" customHeight="1" x14ac:dyDescent="0.25">
      <c r="A426" s="1"/>
      <c r="B426" s="1"/>
      <c r="C426" s="1"/>
      <c r="D426" s="1"/>
      <c r="E426" s="1"/>
      <c r="F426" s="1"/>
      <c r="G426" s="1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2" customHeight="1" x14ac:dyDescent="0.25">
      <c r="A427" s="1"/>
      <c r="B427" s="1"/>
      <c r="C427" s="1"/>
      <c r="D427" s="1"/>
      <c r="E427" s="1"/>
      <c r="F427" s="1"/>
      <c r="G427" s="1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2" customHeight="1" x14ac:dyDescent="0.25">
      <c r="A428" s="1"/>
      <c r="B428" s="1"/>
      <c r="C428" s="1"/>
      <c r="D428" s="1"/>
      <c r="E428" s="1"/>
      <c r="F428" s="1"/>
      <c r="G428" s="1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2" customHeight="1" x14ac:dyDescent="0.25">
      <c r="A429" s="1"/>
      <c r="B429" s="1"/>
      <c r="C429" s="1"/>
      <c r="D429" s="1"/>
      <c r="E429" s="1"/>
      <c r="F429" s="1"/>
      <c r="G429" s="1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2" customHeight="1" x14ac:dyDescent="0.25">
      <c r="A430" s="1"/>
      <c r="B430" s="1"/>
      <c r="C430" s="1"/>
      <c r="D430" s="1"/>
      <c r="E430" s="1"/>
      <c r="F430" s="1"/>
      <c r="G430" s="1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2" customHeight="1" x14ac:dyDescent="0.25">
      <c r="A431" s="1"/>
      <c r="B431" s="1"/>
      <c r="C431" s="1"/>
      <c r="D431" s="1"/>
      <c r="E431" s="1"/>
      <c r="F431" s="1"/>
      <c r="G431" s="1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2" customHeight="1" x14ac:dyDescent="0.25">
      <c r="A432" s="1"/>
      <c r="B432" s="1"/>
      <c r="C432" s="1"/>
      <c r="D432" s="1"/>
      <c r="E432" s="1"/>
      <c r="F432" s="1"/>
      <c r="G432" s="1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2" customHeight="1" x14ac:dyDescent="0.25">
      <c r="A433" s="1"/>
      <c r="B433" s="1"/>
      <c r="C433" s="1"/>
      <c r="D433" s="1"/>
      <c r="E433" s="1"/>
      <c r="F433" s="1"/>
      <c r="G433" s="1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2" customHeight="1" x14ac:dyDescent="0.25">
      <c r="A434" s="1"/>
      <c r="B434" s="1"/>
      <c r="C434" s="1"/>
      <c r="D434" s="1"/>
      <c r="E434" s="1"/>
      <c r="F434" s="1"/>
      <c r="G434" s="1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2" customHeight="1" x14ac:dyDescent="0.25">
      <c r="A435" s="1"/>
      <c r="B435" s="1"/>
      <c r="C435" s="1"/>
      <c r="D435" s="1"/>
      <c r="E435" s="1"/>
      <c r="F435" s="1"/>
      <c r="G435" s="1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2" customHeight="1" x14ac:dyDescent="0.25">
      <c r="A436" s="1"/>
      <c r="B436" s="1"/>
      <c r="C436" s="1"/>
      <c r="D436" s="1"/>
      <c r="E436" s="1"/>
      <c r="F436" s="1"/>
      <c r="G436" s="1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2" customHeight="1" x14ac:dyDescent="0.25">
      <c r="A437" s="1"/>
      <c r="B437" s="1"/>
      <c r="C437" s="1"/>
      <c r="D437" s="1"/>
      <c r="E437" s="1"/>
      <c r="F437" s="1"/>
      <c r="G437" s="1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2" customHeight="1" x14ac:dyDescent="0.25">
      <c r="A438" s="1"/>
      <c r="B438" s="1"/>
      <c r="C438" s="1"/>
      <c r="D438" s="1"/>
      <c r="E438" s="1"/>
      <c r="F438" s="1"/>
      <c r="G438" s="1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2" customHeight="1" x14ac:dyDescent="0.25">
      <c r="A439" s="1"/>
      <c r="B439" s="1"/>
      <c r="C439" s="1"/>
      <c r="D439" s="1"/>
      <c r="E439" s="1"/>
      <c r="F439" s="1"/>
      <c r="G439" s="1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2" customHeight="1" x14ac:dyDescent="0.25">
      <c r="A440" s="1"/>
      <c r="B440" s="1"/>
      <c r="C440" s="1"/>
      <c r="D440" s="1"/>
      <c r="E440" s="1"/>
      <c r="F440" s="1"/>
      <c r="G440" s="1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2" customHeight="1" x14ac:dyDescent="0.25">
      <c r="A441" s="1"/>
      <c r="B441" s="1"/>
      <c r="C441" s="1"/>
      <c r="D441" s="1"/>
      <c r="E441" s="1"/>
      <c r="F441" s="1"/>
      <c r="G441" s="1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2" customHeight="1" x14ac:dyDescent="0.25">
      <c r="A442" s="1"/>
      <c r="B442" s="1"/>
      <c r="C442" s="1"/>
      <c r="D442" s="1"/>
      <c r="E442" s="1"/>
      <c r="F442" s="1"/>
      <c r="G442" s="1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2" customHeight="1" x14ac:dyDescent="0.25">
      <c r="A443" s="1"/>
      <c r="B443" s="1"/>
      <c r="C443" s="1"/>
      <c r="D443" s="1"/>
      <c r="E443" s="1"/>
      <c r="F443" s="1"/>
      <c r="G443" s="1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2" customHeight="1" x14ac:dyDescent="0.25">
      <c r="A444" s="1"/>
      <c r="B444" s="1"/>
      <c r="C444" s="1"/>
      <c r="D444" s="1"/>
      <c r="E444" s="1"/>
      <c r="F444" s="1"/>
      <c r="G444" s="1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2" customHeight="1" x14ac:dyDescent="0.25">
      <c r="A445" s="1"/>
      <c r="B445" s="1"/>
      <c r="C445" s="1"/>
      <c r="D445" s="1"/>
      <c r="E445" s="1"/>
      <c r="F445" s="1"/>
      <c r="G445" s="1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2" customHeight="1" x14ac:dyDescent="0.25">
      <c r="A446" s="1"/>
      <c r="B446" s="1"/>
      <c r="C446" s="1"/>
      <c r="D446" s="1"/>
      <c r="E446" s="1"/>
      <c r="F446" s="1"/>
      <c r="G446" s="1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2" customHeight="1" x14ac:dyDescent="0.25">
      <c r="A447" s="1"/>
      <c r="B447" s="1"/>
      <c r="C447" s="1"/>
      <c r="D447" s="1"/>
      <c r="E447" s="1"/>
      <c r="F447" s="1"/>
      <c r="G447" s="1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2" customHeight="1" x14ac:dyDescent="0.25">
      <c r="A448" s="1"/>
      <c r="B448" s="1"/>
      <c r="C448" s="1"/>
      <c r="D448" s="1"/>
      <c r="E448" s="1"/>
      <c r="F448" s="1"/>
      <c r="G448" s="1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2" customHeight="1" x14ac:dyDescent="0.25">
      <c r="A449" s="1"/>
      <c r="B449" s="1"/>
      <c r="C449" s="1"/>
      <c r="D449" s="1"/>
      <c r="E449" s="1"/>
      <c r="F449" s="1"/>
      <c r="G449" s="1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2" customHeight="1" x14ac:dyDescent="0.25">
      <c r="A450" s="1"/>
      <c r="B450" s="1"/>
      <c r="C450" s="1"/>
      <c r="D450" s="1"/>
      <c r="E450" s="1"/>
      <c r="F450" s="1"/>
      <c r="G450" s="1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2" customHeight="1" x14ac:dyDescent="0.25">
      <c r="A451" s="1"/>
      <c r="B451" s="1"/>
      <c r="C451" s="1"/>
      <c r="D451" s="1"/>
      <c r="E451" s="1"/>
      <c r="F451" s="1"/>
      <c r="G451" s="1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2" customHeight="1" x14ac:dyDescent="0.25">
      <c r="A452" s="1"/>
      <c r="B452" s="1"/>
      <c r="C452" s="1"/>
      <c r="D452" s="1"/>
      <c r="E452" s="1"/>
      <c r="F452" s="1"/>
      <c r="G452" s="1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2" customHeight="1" x14ac:dyDescent="0.25">
      <c r="A453" s="1"/>
      <c r="B453" s="1"/>
      <c r="C453" s="1"/>
      <c r="D453" s="1"/>
      <c r="E453" s="1"/>
      <c r="F453" s="1"/>
      <c r="G453" s="1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2" customHeight="1" x14ac:dyDescent="0.25">
      <c r="A454" s="1"/>
      <c r="B454" s="1"/>
      <c r="C454" s="1"/>
      <c r="D454" s="1"/>
      <c r="E454" s="1"/>
      <c r="F454" s="1"/>
      <c r="G454" s="1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2" customHeight="1" x14ac:dyDescent="0.25">
      <c r="A455" s="1"/>
      <c r="B455" s="1"/>
      <c r="C455" s="1"/>
      <c r="D455" s="1"/>
      <c r="E455" s="1"/>
      <c r="F455" s="1"/>
      <c r="G455" s="1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2" customHeight="1" x14ac:dyDescent="0.25">
      <c r="A456" s="1"/>
      <c r="B456" s="1"/>
      <c r="C456" s="1"/>
      <c r="D456" s="1"/>
      <c r="E456" s="1"/>
      <c r="F456" s="1"/>
      <c r="G456" s="1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2" customHeight="1" x14ac:dyDescent="0.25">
      <c r="A457" s="1"/>
      <c r="B457" s="1"/>
      <c r="C457" s="1"/>
      <c r="D457" s="1"/>
      <c r="E457" s="1"/>
      <c r="F457" s="1"/>
      <c r="G457" s="1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2" customHeight="1" x14ac:dyDescent="0.25">
      <c r="A458" s="1"/>
      <c r="B458" s="1"/>
      <c r="C458" s="1"/>
      <c r="D458" s="1"/>
      <c r="E458" s="1"/>
      <c r="F458" s="1"/>
      <c r="G458" s="1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2" customHeight="1" x14ac:dyDescent="0.25">
      <c r="A459" s="1"/>
      <c r="B459" s="1"/>
      <c r="C459" s="1"/>
      <c r="D459" s="1"/>
      <c r="E459" s="1"/>
      <c r="F459" s="1"/>
      <c r="G459" s="1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2" customHeight="1" x14ac:dyDescent="0.25">
      <c r="A460" s="1"/>
      <c r="B460" s="1"/>
      <c r="C460" s="1"/>
      <c r="D460" s="1"/>
      <c r="E460" s="1"/>
      <c r="F460" s="1"/>
      <c r="G460" s="1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2" customHeight="1" x14ac:dyDescent="0.25">
      <c r="A461" s="1"/>
      <c r="B461" s="1"/>
      <c r="C461" s="1"/>
      <c r="D461" s="1"/>
      <c r="E461" s="1"/>
      <c r="F461" s="1"/>
      <c r="G461" s="1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2" customHeight="1" x14ac:dyDescent="0.25">
      <c r="A462" s="1"/>
      <c r="B462" s="1"/>
      <c r="C462" s="1"/>
      <c r="D462" s="1"/>
      <c r="E462" s="1"/>
      <c r="F462" s="1"/>
      <c r="G462" s="1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2" customHeight="1" x14ac:dyDescent="0.25">
      <c r="A463" s="1"/>
      <c r="B463" s="1"/>
      <c r="C463" s="1"/>
      <c r="D463" s="1"/>
      <c r="E463" s="1"/>
      <c r="F463" s="1"/>
      <c r="G463" s="1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2" customHeight="1" x14ac:dyDescent="0.25">
      <c r="A464" s="1"/>
      <c r="B464" s="1"/>
      <c r="C464" s="1"/>
      <c r="D464" s="1"/>
      <c r="E464" s="1"/>
      <c r="F464" s="1"/>
      <c r="G464" s="1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2" customHeight="1" x14ac:dyDescent="0.25">
      <c r="A465" s="1"/>
      <c r="B465" s="1"/>
      <c r="C465" s="1"/>
      <c r="D465" s="1"/>
      <c r="E465" s="1"/>
      <c r="F465" s="1"/>
      <c r="G465" s="1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2" customHeight="1" x14ac:dyDescent="0.25">
      <c r="A466" s="1"/>
      <c r="B466" s="1"/>
      <c r="C466" s="1"/>
      <c r="D466" s="1"/>
      <c r="E466" s="1"/>
      <c r="F466" s="1"/>
      <c r="G466" s="1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2" customHeight="1" x14ac:dyDescent="0.25">
      <c r="A467" s="1"/>
      <c r="B467" s="1"/>
      <c r="C467" s="1"/>
      <c r="D467" s="1"/>
      <c r="E467" s="1"/>
      <c r="F467" s="1"/>
      <c r="G467" s="1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2" customHeight="1" x14ac:dyDescent="0.25">
      <c r="A468" s="1"/>
      <c r="B468" s="1"/>
      <c r="C468" s="1"/>
      <c r="D468" s="1"/>
      <c r="E468" s="1"/>
      <c r="F468" s="1"/>
      <c r="G468" s="1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2" customHeight="1" x14ac:dyDescent="0.25">
      <c r="A469" s="1"/>
      <c r="B469" s="1"/>
      <c r="C469" s="1"/>
      <c r="D469" s="1"/>
      <c r="E469" s="1"/>
      <c r="F469" s="1"/>
      <c r="G469" s="1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2" customHeight="1" x14ac:dyDescent="0.25">
      <c r="A470" s="1"/>
      <c r="B470" s="1"/>
      <c r="C470" s="1"/>
      <c r="D470" s="1"/>
      <c r="E470" s="1"/>
      <c r="F470" s="1"/>
      <c r="G470" s="1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2" customHeight="1" x14ac:dyDescent="0.25">
      <c r="A471" s="1"/>
      <c r="B471" s="1"/>
      <c r="C471" s="1"/>
      <c r="D471" s="1"/>
      <c r="E471" s="1"/>
      <c r="F471" s="1"/>
      <c r="G471" s="1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2" customHeight="1" x14ac:dyDescent="0.25">
      <c r="A472" s="1"/>
      <c r="B472" s="1"/>
      <c r="C472" s="1"/>
      <c r="D472" s="1"/>
      <c r="E472" s="1"/>
      <c r="F472" s="1"/>
      <c r="G472" s="1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2" customHeight="1" x14ac:dyDescent="0.25">
      <c r="A473" s="1"/>
      <c r="B473" s="1"/>
      <c r="C473" s="1"/>
      <c r="D473" s="1"/>
      <c r="E473" s="1"/>
      <c r="F473" s="1"/>
      <c r="G473" s="1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2" customHeight="1" x14ac:dyDescent="0.25">
      <c r="A474" s="1"/>
      <c r="B474" s="1"/>
      <c r="C474" s="1"/>
      <c r="D474" s="1"/>
      <c r="E474" s="1"/>
      <c r="F474" s="1"/>
      <c r="G474" s="1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2" customHeight="1" x14ac:dyDescent="0.25">
      <c r="A475" s="1"/>
      <c r="B475" s="1"/>
      <c r="C475" s="1"/>
      <c r="D475" s="1"/>
      <c r="E475" s="1"/>
      <c r="F475" s="1"/>
      <c r="G475" s="1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2" customHeight="1" x14ac:dyDescent="0.25">
      <c r="A476" s="1"/>
      <c r="B476" s="1"/>
      <c r="C476" s="1"/>
      <c r="D476" s="1"/>
      <c r="E476" s="1"/>
      <c r="F476" s="1"/>
      <c r="G476" s="1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2" customHeight="1" x14ac:dyDescent="0.25">
      <c r="A477" s="1"/>
      <c r="B477" s="1"/>
      <c r="C477" s="1"/>
      <c r="D477" s="1"/>
      <c r="E477" s="1"/>
      <c r="F477" s="1"/>
      <c r="G477" s="1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2" customHeight="1" x14ac:dyDescent="0.25">
      <c r="A478" s="1"/>
      <c r="B478" s="1"/>
      <c r="C478" s="1"/>
      <c r="D478" s="1"/>
      <c r="E478" s="1"/>
      <c r="F478" s="1"/>
      <c r="G478" s="1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2" customHeight="1" x14ac:dyDescent="0.25">
      <c r="A479" s="1"/>
      <c r="B479" s="1"/>
      <c r="C479" s="1"/>
      <c r="D479" s="1"/>
      <c r="E479" s="1"/>
      <c r="F479" s="1"/>
      <c r="G479" s="1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2" customHeight="1" x14ac:dyDescent="0.25">
      <c r="A480" s="1"/>
      <c r="B480" s="1"/>
      <c r="C480" s="1"/>
      <c r="D480" s="1"/>
      <c r="E480" s="1"/>
      <c r="F480" s="1"/>
      <c r="G480" s="1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2" customHeight="1" x14ac:dyDescent="0.25">
      <c r="A481" s="1"/>
      <c r="B481" s="1"/>
      <c r="C481" s="1"/>
      <c r="D481" s="1"/>
      <c r="E481" s="1"/>
      <c r="F481" s="1"/>
      <c r="G481" s="1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2" customHeight="1" x14ac:dyDescent="0.25">
      <c r="A482" s="1"/>
      <c r="B482" s="1"/>
      <c r="C482" s="1"/>
      <c r="D482" s="1"/>
      <c r="E482" s="1"/>
      <c r="F482" s="1"/>
      <c r="G482" s="1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2" customHeight="1" x14ac:dyDescent="0.25">
      <c r="A483" s="1"/>
      <c r="B483" s="1"/>
      <c r="C483" s="1"/>
      <c r="D483" s="1"/>
      <c r="E483" s="1"/>
      <c r="F483" s="1"/>
      <c r="G483" s="1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2" customHeight="1" x14ac:dyDescent="0.25">
      <c r="A484" s="1"/>
      <c r="B484" s="1"/>
      <c r="C484" s="1"/>
      <c r="D484" s="1"/>
      <c r="E484" s="1"/>
      <c r="F484" s="1"/>
      <c r="G484" s="1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2" customHeight="1" x14ac:dyDescent="0.25">
      <c r="A485" s="1"/>
      <c r="B485" s="1"/>
      <c r="C485" s="1"/>
      <c r="D485" s="1"/>
      <c r="E485" s="1"/>
      <c r="F485" s="1"/>
      <c r="G485" s="1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2" customHeight="1" x14ac:dyDescent="0.25">
      <c r="A486" s="1"/>
      <c r="B486" s="1"/>
      <c r="C486" s="1"/>
      <c r="D486" s="1"/>
      <c r="E486" s="1"/>
      <c r="F486" s="1"/>
      <c r="G486" s="1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2" customHeight="1" x14ac:dyDescent="0.25">
      <c r="A487" s="1"/>
      <c r="B487" s="1"/>
      <c r="C487" s="1"/>
      <c r="D487" s="1"/>
      <c r="E487" s="1"/>
      <c r="F487" s="1"/>
      <c r="G487" s="1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2" customHeight="1" x14ac:dyDescent="0.25">
      <c r="A488" s="1"/>
      <c r="B488" s="1"/>
      <c r="C488" s="1"/>
      <c r="D488" s="1"/>
      <c r="E488" s="1"/>
      <c r="F488" s="1"/>
      <c r="G488" s="1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2" customHeight="1" x14ac:dyDescent="0.25">
      <c r="A489" s="1"/>
      <c r="B489" s="1"/>
      <c r="C489" s="1"/>
      <c r="D489" s="1"/>
      <c r="E489" s="1"/>
      <c r="F489" s="1"/>
      <c r="G489" s="1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2" customHeight="1" x14ac:dyDescent="0.25">
      <c r="A490" s="1"/>
      <c r="B490" s="1"/>
      <c r="C490" s="1"/>
      <c r="D490" s="1"/>
      <c r="E490" s="1"/>
      <c r="F490" s="1"/>
      <c r="G490" s="1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2" customHeight="1" x14ac:dyDescent="0.25">
      <c r="A491" s="1"/>
      <c r="B491" s="1"/>
      <c r="C491" s="1"/>
      <c r="D491" s="1"/>
      <c r="E491" s="1"/>
      <c r="F491" s="1"/>
      <c r="G491" s="1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2" customHeight="1" x14ac:dyDescent="0.25">
      <c r="A492" s="1"/>
      <c r="B492" s="1"/>
      <c r="C492" s="1"/>
      <c r="D492" s="1"/>
      <c r="E492" s="1"/>
      <c r="F492" s="1"/>
      <c r="G492" s="1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2" customHeight="1" x14ac:dyDescent="0.25">
      <c r="A493" s="1"/>
      <c r="B493" s="1"/>
      <c r="C493" s="1"/>
      <c r="D493" s="1"/>
      <c r="E493" s="1"/>
      <c r="F493" s="1"/>
      <c r="G493" s="1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2" customHeight="1" x14ac:dyDescent="0.25">
      <c r="A494" s="1"/>
      <c r="B494" s="1"/>
      <c r="C494" s="1"/>
      <c r="D494" s="1"/>
      <c r="E494" s="1"/>
      <c r="F494" s="1"/>
      <c r="G494" s="1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2" customHeight="1" x14ac:dyDescent="0.25">
      <c r="A495" s="1"/>
      <c r="B495" s="1"/>
      <c r="C495" s="1"/>
      <c r="D495" s="1"/>
      <c r="E495" s="1"/>
      <c r="F495" s="1"/>
      <c r="G495" s="1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2" customHeight="1" x14ac:dyDescent="0.25">
      <c r="A496" s="1"/>
      <c r="B496" s="1"/>
      <c r="C496" s="1"/>
      <c r="D496" s="1"/>
      <c r="E496" s="1"/>
      <c r="F496" s="1"/>
      <c r="G496" s="1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2" customHeight="1" x14ac:dyDescent="0.25">
      <c r="A497" s="1"/>
      <c r="B497" s="1"/>
      <c r="C497" s="1"/>
      <c r="D497" s="1"/>
      <c r="E497" s="1"/>
      <c r="F497" s="1"/>
      <c r="G497" s="1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2" customHeight="1" x14ac:dyDescent="0.25">
      <c r="A498" s="1"/>
      <c r="B498" s="1"/>
      <c r="C498" s="1"/>
      <c r="D498" s="1"/>
      <c r="E498" s="1"/>
      <c r="F498" s="1"/>
      <c r="G498" s="1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2" customHeight="1" x14ac:dyDescent="0.25">
      <c r="A499" s="1"/>
      <c r="B499" s="1"/>
      <c r="C499" s="1"/>
      <c r="D499" s="1"/>
      <c r="E499" s="1"/>
      <c r="F499" s="1"/>
      <c r="G499" s="1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2" customHeight="1" x14ac:dyDescent="0.25">
      <c r="A500" s="1"/>
      <c r="B500" s="1"/>
      <c r="C500" s="1"/>
      <c r="D500" s="1"/>
      <c r="E500" s="1"/>
      <c r="F500" s="1"/>
      <c r="G500" s="1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2" customHeight="1" x14ac:dyDescent="0.25">
      <c r="A501" s="1"/>
      <c r="B501" s="1"/>
      <c r="C501" s="1"/>
      <c r="D501" s="1"/>
      <c r="E501" s="1"/>
      <c r="F501" s="1"/>
      <c r="G501" s="1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2" customHeight="1" x14ac:dyDescent="0.25">
      <c r="A502" s="1"/>
      <c r="B502" s="1"/>
      <c r="C502" s="1"/>
      <c r="D502" s="1"/>
      <c r="E502" s="1"/>
      <c r="F502" s="1"/>
      <c r="G502" s="1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2" customHeight="1" x14ac:dyDescent="0.25">
      <c r="A503" s="1"/>
      <c r="B503" s="1"/>
      <c r="C503" s="1"/>
      <c r="D503" s="1"/>
      <c r="E503" s="1"/>
      <c r="F503" s="1"/>
      <c r="G503" s="1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2" customHeight="1" x14ac:dyDescent="0.25">
      <c r="A504" s="1"/>
      <c r="B504" s="1"/>
      <c r="C504" s="1"/>
      <c r="D504" s="1"/>
      <c r="E504" s="1"/>
      <c r="F504" s="1"/>
      <c r="G504" s="1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2" customHeight="1" x14ac:dyDescent="0.25">
      <c r="A505" s="1"/>
      <c r="B505" s="1"/>
      <c r="C505" s="1"/>
      <c r="D505" s="1"/>
      <c r="E505" s="1"/>
      <c r="F505" s="1"/>
      <c r="G505" s="1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2" customHeight="1" x14ac:dyDescent="0.25">
      <c r="A506" s="1"/>
      <c r="B506" s="1"/>
      <c r="C506" s="1"/>
      <c r="D506" s="1"/>
      <c r="E506" s="1"/>
      <c r="F506" s="1"/>
      <c r="G506" s="1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2" customHeight="1" x14ac:dyDescent="0.25">
      <c r="A507" s="1"/>
      <c r="B507" s="1"/>
      <c r="C507" s="1"/>
      <c r="D507" s="1"/>
      <c r="E507" s="1"/>
      <c r="F507" s="1"/>
      <c r="G507" s="1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2" customHeight="1" x14ac:dyDescent="0.25">
      <c r="A508" s="1"/>
      <c r="B508" s="1"/>
      <c r="C508" s="1"/>
      <c r="D508" s="1"/>
      <c r="E508" s="1"/>
      <c r="F508" s="1"/>
      <c r="G508" s="1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2" customHeight="1" x14ac:dyDescent="0.25">
      <c r="A509" s="1"/>
      <c r="B509" s="1"/>
      <c r="C509" s="1"/>
      <c r="D509" s="1"/>
      <c r="E509" s="1"/>
      <c r="F509" s="1"/>
      <c r="G509" s="1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2" customHeight="1" x14ac:dyDescent="0.25">
      <c r="A510" s="1"/>
      <c r="B510" s="1"/>
      <c r="C510" s="1"/>
      <c r="D510" s="1"/>
      <c r="E510" s="1"/>
      <c r="F510" s="1"/>
      <c r="G510" s="1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2" customHeight="1" x14ac:dyDescent="0.25">
      <c r="A511" s="1"/>
      <c r="B511" s="1"/>
      <c r="C511" s="1"/>
      <c r="D511" s="1"/>
      <c r="E511" s="1"/>
      <c r="F511" s="1"/>
      <c r="G511" s="1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2" customHeight="1" x14ac:dyDescent="0.25">
      <c r="A512" s="1"/>
      <c r="B512" s="1"/>
      <c r="C512" s="1"/>
      <c r="D512" s="1"/>
      <c r="E512" s="1"/>
      <c r="F512" s="1"/>
      <c r="G512" s="1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2" customHeight="1" x14ac:dyDescent="0.25">
      <c r="A513" s="1"/>
      <c r="B513" s="1"/>
      <c r="C513" s="1"/>
      <c r="D513" s="1"/>
      <c r="E513" s="1"/>
      <c r="F513" s="1"/>
      <c r="G513" s="1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2" customHeight="1" x14ac:dyDescent="0.25">
      <c r="A514" s="1"/>
      <c r="B514" s="1"/>
      <c r="C514" s="1"/>
      <c r="D514" s="1"/>
      <c r="E514" s="1"/>
      <c r="F514" s="1"/>
      <c r="G514" s="1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2" customHeight="1" x14ac:dyDescent="0.25">
      <c r="A515" s="1"/>
      <c r="B515" s="1"/>
      <c r="C515" s="1"/>
      <c r="D515" s="1"/>
      <c r="E515" s="1"/>
      <c r="F515" s="1"/>
      <c r="G515" s="1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2" customHeight="1" x14ac:dyDescent="0.25">
      <c r="A516" s="1"/>
      <c r="B516" s="1"/>
      <c r="C516" s="1"/>
      <c r="D516" s="1"/>
      <c r="E516" s="1"/>
      <c r="F516" s="1"/>
      <c r="G516" s="1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2" customHeight="1" x14ac:dyDescent="0.25">
      <c r="A517" s="1"/>
      <c r="B517" s="1"/>
      <c r="C517" s="1"/>
      <c r="D517" s="1"/>
      <c r="E517" s="1"/>
      <c r="F517" s="1"/>
      <c r="G517" s="1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2" customHeight="1" x14ac:dyDescent="0.25">
      <c r="A518" s="1"/>
      <c r="B518" s="1"/>
      <c r="C518" s="1"/>
      <c r="D518" s="1"/>
      <c r="E518" s="1"/>
      <c r="F518" s="1"/>
      <c r="G518" s="1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2" customHeight="1" x14ac:dyDescent="0.25">
      <c r="A519" s="1"/>
      <c r="B519" s="1"/>
      <c r="C519" s="1"/>
      <c r="D519" s="1"/>
      <c r="E519" s="1"/>
      <c r="F519" s="1"/>
      <c r="G519" s="1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2" customHeight="1" x14ac:dyDescent="0.25">
      <c r="A520" s="1"/>
      <c r="B520" s="1"/>
      <c r="C520" s="1"/>
      <c r="D520" s="1"/>
      <c r="E520" s="1"/>
      <c r="F520" s="1"/>
      <c r="G520" s="1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2" customHeight="1" x14ac:dyDescent="0.25">
      <c r="A521" s="1"/>
      <c r="B521" s="1"/>
      <c r="C521" s="1"/>
      <c r="D521" s="1"/>
      <c r="E521" s="1"/>
      <c r="F521" s="1"/>
      <c r="G521" s="1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2" customHeight="1" x14ac:dyDescent="0.25">
      <c r="A522" s="1"/>
      <c r="B522" s="1"/>
      <c r="C522" s="1"/>
      <c r="D522" s="1"/>
      <c r="E522" s="1"/>
      <c r="F522" s="1"/>
      <c r="G522" s="1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2" customHeight="1" x14ac:dyDescent="0.25">
      <c r="A523" s="1"/>
      <c r="B523" s="1"/>
      <c r="C523" s="1"/>
      <c r="D523" s="1"/>
      <c r="E523" s="1"/>
      <c r="F523" s="1"/>
      <c r="G523" s="1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2" customHeight="1" x14ac:dyDescent="0.25">
      <c r="A524" s="1"/>
      <c r="B524" s="1"/>
      <c r="C524" s="1"/>
      <c r="D524" s="1"/>
      <c r="E524" s="1"/>
      <c r="F524" s="1"/>
      <c r="G524" s="1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2" customHeight="1" x14ac:dyDescent="0.25">
      <c r="A525" s="1"/>
      <c r="B525" s="1"/>
      <c r="C525" s="1"/>
      <c r="D525" s="1"/>
      <c r="E525" s="1"/>
      <c r="F525" s="1"/>
      <c r="G525" s="1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2" customHeight="1" x14ac:dyDescent="0.25">
      <c r="A526" s="1"/>
      <c r="B526" s="1"/>
      <c r="C526" s="1"/>
      <c r="D526" s="1"/>
      <c r="E526" s="1"/>
      <c r="F526" s="1"/>
      <c r="G526" s="1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2" customHeight="1" x14ac:dyDescent="0.25">
      <c r="A527" s="1"/>
      <c r="B527" s="1"/>
      <c r="C527" s="1"/>
      <c r="D527" s="1"/>
      <c r="E527" s="1"/>
      <c r="F527" s="1"/>
      <c r="G527" s="1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2" customHeight="1" x14ac:dyDescent="0.25">
      <c r="A528" s="1"/>
      <c r="B528" s="1"/>
      <c r="C528" s="1"/>
      <c r="D528" s="1"/>
      <c r="E528" s="1"/>
      <c r="F528" s="1"/>
      <c r="G528" s="1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2" customHeight="1" x14ac:dyDescent="0.25">
      <c r="A529" s="1"/>
      <c r="B529" s="1"/>
      <c r="C529" s="1"/>
      <c r="D529" s="1"/>
      <c r="E529" s="1"/>
      <c r="F529" s="1"/>
      <c r="G529" s="1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2" customHeight="1" x14ac:dyDescent="0.25">
      <c r="A530" s="1"/>
      <c r="B530" s="1"/>
      <c r="C530" s="1"/>
      <c r="D530" s="1"/>
      <c r="E530" s="1"/>
      <c r="F530" s="1"/>
      <c r="G530" s="1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2" customHeight="1" x14ac:dyDescent="0.25">
      <c r="A531" s="1"/>
      <c r="B531" s="1"/>
      <c r="C531" s="1"/>
      <c r="D531" s="1"/>
      <c r="E531" s="1"/>
      <c r="F531" s="1"/>
      <c r="G531" s="1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2" customHeight="1" x14ac:dyDescent="0.25">
      <c r="A532" s="1"/>
      <c r="B532" s="1"/>
      <c r="C532" s="1"/>
      <c r="D532" s="1"/>
      <c r="E532" s="1"/>
      <c r="F532" s="1"/>
      <c r="G532" s="1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2" customHeight="1" x14ac:dyDescent="0.25">
      <c r="A533" s="1"/>
      <c r="B533" s="1"/>
      <c r="C533" s="1"/>
      <c r="D533" s="1"/>
      <c r="E533" s="1"/>
      <c r="F533" s="1"/>
      <c r="G533" s="1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2" customHeight="1" x14ac:dyDescent="0.25">
      <c r="A534" s="1"/>
      <c r="B534" s="1"/>
      <c r="C534" s="1"/>
      <c r="D534" s="1"/>
      <c r="E534" s="1"/>
      <c r="F534" s="1"/>
      <c r="G534" s="1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2" customHeight="1" x14ac:dyDescent="0.25">
      <c r="A535" s="1"/>
      <c r="B535" s="1"/>
      <c r="C535" s="1"/>
      <c r="D535" s="1"/>
      <c r="E535" s="1"/>
      <c r="F535" s="1"/>
      <c r="G535" s="1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2" customHeight="1" x14ac:dyDescent="0.25">
      <c r="A536" s="1"/>
      <c r="B536" s="1"/>
      <c r="C536" s="1"/>
      <c r="D536" s="1"/>
      <c r="E536" s="1"/>
      <c r="F536" s="1"/>
      <c r="G536" s="1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2" customHeight="1" x14ac:dyDescent="0.25">
      <c r="A537" s="1"/>
      <c r="B537" s="1"/>
      <c r="C537" s="1"/>
      <c r="D537" s="1"/>
      <c r="E537" s="1"/>
      <c r="F537" s="1"/>
      <c r="G537" s="1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2" customHeight="1" x14ac:dyDescent="0.25">
      <c r="A538" s="1"/>
      <c r="B538" s="1"/>
      <c r="C538" s="1"/>
      <c r="D538" s="1"/>
      <c r="E538" s="1"/>
      <c r="F538" s="1"/>
      <c r="G538" s="1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2" customHeight="1" x14ac:dyDescent="0.25">
      <c r="A539" s="1"/>
      <c r="B539" s="1"/>
      <c r="C539" s="1"/>
      <c r="D539" s="1"/>
      <c r="E539" s="1"/>
      <c r="F539" s="1"/>
      <c r="G539" s="1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2" customHeight="1" x14ac:dyDescent="0.25">
      <c r="A540" s="1"/>
      <c r="B540" s="1"/>
      <c r="C540" s="1"/>
      <c r="D540" s="1"/>
      <c r="E540" s="1"/>
      <c r="F540" s="1"/>
      <c r="G540" s="1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2" customHeight="1" x14ac:dyDescent="0.25">
      <c r="A541" s="1"/>
      <c r="B541" s="1"/>
      <c r="C541" s="1"/>
      <c r="D541" s="1"/>
      <c r="E541" s="1"/>
      <c r="F541" s="1"/>
      <c r="G541" s="1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2" customHeight="1" x14ac:dyDescent="0.25">
      <c r="A542" s="1"/>
      <c r="B542" s="1"/>
      <c r="C542" s="1"/>
      <c r="D542" s="1"/>
      <c r="E542" s="1"/>
      <c r="F542" s="1"/>
      <c r="G542" s="1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2" customHeight="1" x14ac:dyDescent="0.25">
      <c r="A543" s="1"/>
      <c r="B543" s="1"/>
      <c r="C543" s="1"/>
      <c r="D543" s="1"/>
      <c r="E543" s="1"/>
      <c r="F543" s="1"/>
      <c r="G543" s="1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2" customHeight="1" x14ac:dyDescent="0.25">
      <c r="A544" s="1"/>
      <c r="B544" s="1"/>
      <c r="C544" s="1"/>
      <c r="D544" s="1"/>
      <c r="E544" s="1"/>
      <c r="F544" s="1"/>
      <c r="G544" s="1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2" customHeight="1" x14ac:dyDescent="0.25">
      <c r="A545" s="1"/>
      <c r="B545" s="1"/>
      <c r="C545" s="1"/>
      <c r="D545" s="1"/>
      <c r="E545" s="1"/>
      <c r="F545" s="1"/>
      <c r="G545" s="1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2" customHeight="1" x14ac:dyDescent="0.25">
      <c r="A546" s="1"/>
      <c r="B546" s="1"/>
      <c r="C546" s="1"/>
      <c r="D546" s="1"/>
      <c r="E546" s="1"/>
      <c r="F546" s="1"/>
      <c r="G546" s="1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2" customHeight="1" x14ac:dyDescent="0.25">
      <c r="A547" s="1"/>
      <c r="B547" s="1"/>
      <c r="C547" s="1"/>
      <c r="D547" s="1"/>
      <c r="E547" s="1"/>
      <c r="F547" s="1"/>
      <c r="G547" s="1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2" customHeight="1" x14ac:dyDescent="0.25">
      <c r="A548" s="1"/>
      <c r="B548" s="1"/>
      <c r="C548" s="1"/>
      <c r="D548" s="1"/>
      <c r="E548" s="1"/>
      <c r="F548" s="1"/>
      <c r="G548" s="1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2" customHeight="1" x14ac:dyDescent="0.25">
      <c r="A549" s="1"/>
      <c r="B549" s="1"/>
      <c r="C549" s="1"/>
      <c r="D549" s="1"/>
      <c r="E549" s="1"/>
      <c r="F549" s="1"/>
      <c r="G549" s="1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2" customHeight="1" x14ac:dyDescent="0.25">
      <c r="A550" s="1"/>
      <c r="B550" s="1"/>
      <c r="C550" s="1"/>
      <c r="D550" s="1"/>
      <c r="E550" s="1"/>
      <c r="F550" s="1"/>
      <c r="G550" s="1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2" customHeight="1" x14ac:dyDescent="0.25">
      <c r="A551" s="1"/>
      <c r="B551" s="1"/>
      <c r="C551" s="1"/>
      <c r="D551" s="1"/>
      <c r="E551" s="1"/>
      <c r="F551" s="1"/>
      <c r="G551" s="1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2" customHeight="1" x14ac:dyDescent="0.25">
      <c r="A552" s="1"/>
      <c r="B552" s="1"/>
      <c r="C552" s="1"/>
      <c r="D552" s="1"/>
      <c r="E552" s="1"/>
      <c r="F552" s="1"/>
      <c r="G552" s="1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2" customHeight="1" x14ac:dyDescent="0.25">
      <c r="A553" s="1"/>
      <c r="B553" s="1"/>
      <c r="C553" s="1"/>
      <c r="D553" s="1"/>
      <c r="E553" s="1"/>
      <c r="F553" s="1"/>
      <c r="G553" s="1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2" customHeight="1" x14ac:dyDescent="0.25">
      <c r="A554" s="1"/>
      <c r="B554" s="1"/>
      <c r="C554" s="1"/>
      <c r="D554" s="1"/>
      <c r="E554" s="1"/>
      <c r="F554" s="1"/>
      <c r="G554" s="1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2" customHeight="1" x14ac:dyDescent="0.25">
      <c r="A555" s="1"/>
      <c r="B555" s="1"/>
      <c r="C555" s="1"/>
      <c r="D555" s="1"/>
      <c r="E555" s="1"/>
      <c r="F555" s="1"/>
      <c r="G555" s="1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2" customHeight="1" x14ac:dyDescent="0.25">
      <c r="A556" s="1"/>
      <c r="B556" s="1"/>
      <c r="C556" s="1"/>
      <c r="D556" s="1"/>
      <c r="E556" s="1"/>
      <c r="F556" s="1"/>
      <c r="G556" s="1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2" customHeight="1" x14ac:dyDescent="0.25">
      <c r="A557" s="1"/>
      <c r="B557" s="1"/>
      <c r="C557" s="1"/>
      <c r="D557" s="1"/>
      <c r="E557" s="1"/>
      <c r="F557" s="1"/>
      <c r="G557" s="1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2" customHeight="1" x14ac:dyDescent="0.25">
      <c r="A558" s="1"/>
      <c r="B558" s="1"/>
      <c r="C558" s="1"/>
      <c r="D558" s="1"/>
      <c r="E558" s="1"/>
      <c r="F558" s="1"/>
      <c r="G558" s="1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2" customHeight="1" x14ac:dyDescent="0.25">
      <c r="A559" s="1"/>
      <c r="B559" s="1"/>
      <c r="C559" s="1"/>
      <c r="D559" s="1"/>
      <c r="E559" s="1"/>
      <c r="F559" s="1"/>
      <c r="G559" s="1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2" customHeight="1" x14ac:dyDescent="0.25">
      <c r="A560" s="1"/>
      <c r="B560" s="1"/>
      <c r="C560" s="1"/>
      <c r="D560" s="1"/>
      <c r="E560" s="1"/>
      <c r="F560" s="1"/>
      <c r="G560" s="1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2" customHeight="1" x14ac:dyDescent="0.25">
      <c r="A561" s="1"/>
      <c r="B561" s="1"/>
      <c r="C561" s="1"/>
      <c r="D561" s="1"/>
      <c r="E561" s="1"/>
      <c r="F561" s="1"/>
      <c r="G561" s="1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2" customHeight="1" x14ac:dyDescent="0.25">
      <c r="A562" s="1"/>
      <c r="B562" s="1"/>
      <c r="C562" s="1"/>
      <c r="D562" s="1"/>
      <c r="E562" s="1"/>
      <c r="F562" s="1"/>
      <c r="G562" s="1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2" customHeight="1" x14ac:dyDescent="0.25">
      <c r="A563" s="1"/>
      <c r="B563" s="1"/>
      <c r="C563" s="1"/>
      <c r="D563" s="1"/>
      <c r="E563" s="1"/>
      <c r="F563" s="1"/>
      <c r="G563" s="1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2" customHeight="1" x14ac:dyDescent="0.25">
      <c r="A564" s="1"/>
      <c r="B564" s="1"/>
      <c r="C564" s="1"/>
      <c r="D564" s="1"/>
      <c r="E564" s="1"/>
      <c r="F564" s="1"/>
      <c r="G564" s="1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2" customHeight="1" x14ac:dyDescent="0.25">
      <c r="A565" s="1"/>
      <c r="B565" s="1"/>
      <c r="C565" s="1"/>
      <c r="D565" s="1"/>
      <c r="E565" s="1"/>
      <c r="F565" s="1"/>
      <c r="G565" s="1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2" customHeight="1" x14ac:dyDescent="0.25">
      <c r="A566" s="1"/>
      <c r="B566" s="1"/>
      <c r="C566" s="1"/>
      <c r="D566" s="1"/>
      <c r="E566" s="1"/>
      <c r="F566" s="1"/>
      <c r="G566" s="1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2" customHeight="1" x14ac:dyDescent="0.25">
      <c r="A567" s="1"/>
      <c r="B567" s="1"/>
      <c r="C567" s="1"/>
      <c r="D567" s="1"/>
      <c r="E567" s="1"/>
      <c r="F567" s="1"/>
      <c r="G567" s="1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2" customHeight="1" x14ac:dyDescent="0.25">
      <c r="A568" s="1"/>
      <c r="B568" s="1"/>
      <c r="C568" s="1"/>
      <c r="D568" s="1"/>
      <c r="E568" s="1"/>
      <c r="F568" s="1"/>
      <c r="G568" s="1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2" customHeight="1" x14ac:dyDescent="0.25">
      <c r="A569" s="1"/>
      <c r="B569" s="1"/>
      <c r="C569" s="1"/>
      <c r="D569" s="1"/>
      <c r="E569" s="1"/>
      <c r="F569" s="1"/>
      <c r="G569" s="1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2" customHeight="1" x14ac:dyDescent="0.25">
      <c r="A570" s="1"/>
      <c r="B570" s="1"/>
      <c r="C570" s="1"/>
      <c r="D570" s="1"/>
      <c r="E570" s="1"/>
      <c r="F570" s="1"/>
      <c r="G570" s="1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2" customHeight="1" x14ac:dyDescent="0.25">
      <c r="A571" s="1"/>
      <c r="B571" s="1"/>
      <c r="C571" s="1"/>
      <c r="D571" s="1"/>
      <c r="E571" s="1"/>
      <c r="F571" s="1"/>
      <c r="G571" s="1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2" customHeight="1" x14ac:dyDescent="0.25">
      <c r="A572" s="1"/>
      <c r="B572" s="1"/>
      <c r="C572" s="1"/>
      <c r="D572" s="1"/>
      <c r="E572" s="1"/>
      <c r="F572" s="1"/>
      <c r="G572" s="1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2" customHeight="1" x14ac:dyDescent="0.25">
      <c r="A573" s="1"/>
      <c r="B573" s="1"/>
      <c r="C573" s="1"/>
      <c r="D573" s="1"/>
      <c r="E573" s="1"/>
      <c r="F573" s="1"/>
      <c r="G573" s="1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2" customHeight="1" x14ac:dyDescent="0.25">
      <c r="A574" s="1"/>
      <c r="B574" s="1"/>
      <c r="C574" s="1"/>
      <c r="D574" s="1"/>
      <c r="E574" s="1"/>
      <c r="F574" s="1"/>
      <c r="G574" s="1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2" customHeight="1" x14ac:dyDescent="0.25">
      <c r="A575" s="1"/>
      <c r="B575" s="1"/>
      <c r="C575" s="1"/>
      <c r="D575" s="1"/>
      <c r="E575" s="1"/>
      <c r="F575" s="1"/>
      <c r="G575" s="1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2" customHeight="1" x14ac:dyDescent="0.25">
      <c r="A576" s="1"/>
      <c r="B576" s="1"/>
      <c r="C576" s="1"/>
      <c r="D576" s="1"/>
      <c r="E576" s="1"/>
      <c r="F576" s="1"/>
      <c r="G576" s="1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2" customHeight="1" x14ac:dyDescent="0.25">
      <c r="A577" s="1"/>
      <c r="B577" s="1"/>
      <c r="C577" s="1"/>
      <c r="D577" s="1"/>
      <c r="E577" s="1"/>
      <c r="F577" s="1"/>
      <c r="G577" s="1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2" customHeight="1" x14ac:dyDescent="0.25">
      <c r="A578" s="1"/>
      <c r="B578" s="1"/>
      <c r="C578" s="1"/>
      <c r="D578" s="1"/>
      <c r="E578" s="1"/>
      <c r="F578" s="1"/>
      <c r="G578" s="1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2" customHeight="1" x14ac:dyDescent="0.25">
      <c r="A579" s="1"/>
      <c r="B579" s="1"/>
      <c r="C579" s="1"/>
      <c r="D579" s="1"/>
      <c r="E579" s="1"/>
      <c r="F579" s="1"/>
      <c r="G579" s="1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2" customHeight="1" x14ac:dyDescent="0.25">
      <c r="A580" s="1"/>
      <c r="B580" s="1"/>
      <c r="C580" s="1"/>
      <c r="D580" s="1"/>
      <c r="E580" s="1"/>
      <c r="F580" s="1"/>
      <c r="G580" s="1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2" customHeight="1" x14ac:dyDescent="0.25">
      <c r="A581" s="1"/>
      <c r="B581" s="1"/>
      <c r="C581" s="1"/>
      <c r="D581" s="1"/>
      <c r="E581" s="1"/>
      <c r="F581" s="1"/>
      <c r="G581" s="1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2" customHeight="1" x14ac:dyDescent="0.25">
      <c r="A582" s="1"/>
      <c r="B582" s="1"/>
      <c r="C582" s="1"/>
      <c r="D582" s="1"/>
      <c r="E582" s="1"/>
      <c r="F582" s="1"/>
      <c r="G582" s="1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2" customHeight="1" x14ac:dyDescent="0.25">
      <c r="A583" s="1"/>
      <c r="B583" s="1"/>
      <c r="C583" s="1"/>
      <c r="D583" s="1"/>
      <c r="E583" s="1"/>
      <c r="F583" s="1"/>
      <c r="G583" s="1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2" customHeight="1" x14ac:dyDescent="0.25">
      <c r="A584" s="1"/>
      <c r="B584" s="1"/>
      <c r="C584" s="1"/>
      <c r="D584" s="1"/>
      <c r="E584" s="1"/>
      <c r="F584" s="1"/>
      <c r="G584" s="1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2" customHeight="1" x14ac:dyDescent="0.25">
      <c r="A585" s="1"/>
      <c r="B585" s="1"/>
      <c r="C585" s="1"/>
      <c r="D585" s="1"/>
      <c r="E585" s="1"/>
      <c r="F585" s="1"/>
      <c r="G585" s="1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2" customHeight="1" x14ac:dyDescent="0.25">
      <c r="A586" s="1"/>
      <c r="B586" s="1"/>
      <c r="C586" s="1"/>
      <c r="D586" s="1"/>
      <c r="E586" s="1"/>
      <c r="F586" s="1"/>
      <c r="G586" s="1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2" customHeight="1" x14ac:dyDescent="0.25">
      <c r="A587" s="1"/>
      <c r="B587" s="1"/>
      <c r="C587" s="1"/>
      <c r="D587" s="1"/>
      <c r="E587" s="1"/>
      <c r="F587" s="1"/>
      <c r="G587" s="1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2" customHeight="1" x14ac:dyDescent="0.25">
      <c r="A588" s="1"/>
      <c r="B588" s="1"/>
      <c r="C588" s="1"/>
      <c r="D588" s="1"/>
      <c r="E588" s="1"/>
      <c r="F588" s="1"/>
      <c r="G588" s="1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2" customHeight="1" x14ac:dyDescent="0.25">
      <c r="A589" s="1"/>
      <c r="B589" s="1"/>
      <c r="C589" s="1"/>
      <c r="D589" s="1"/>
      <c r="E589" s="1"/>
      <c r="F589" s="1"/>
      <c r="G589" s="1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2" customHeight="1" x14ac:dyDescent="0.25">
      <c r="A590" s="1"/>
      <c r="B590" s="1"/>
      <c r="C590" s="1"/>
      <c r="D590" s="1"/>
      <c r="E590" s="1"/>
      <c r="F590" s="1"/>
      <c r="G590" s="1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2" customHeight="1" x14ac:dyDescent="0.25">
      <c r="A591" s="1"/>
      <c r="B591" s="1"/>
      <c r="C591" s="1"/>
      <c r="D591" s="1"/>
      <c r="E591" s="1"/>
      <c r="F591" s="1"/>
      <c r="G591" s="1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2" customHeight="1" x14ac:dyDescent="0.25">
      <c r="A592" s="1"/>
      <c r="B592" s="1"/>
      <c r="C592" s="1"/>
      <c r="D592" s="1"/>
      <c r="E592" s="1"/>
      <c r="F592" s="1"/>
      <c r="G592" s="1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2" customHeight="1" x14ac:dyDescent="0.25">
      <c r="A593" s="1"/>
      <c r="B593" s="1"/>
      <c r="C593" s="1"/>
      <c r="D593" s="1"/>
      <c r="E593" s="1"/>
      <c r="F593" s="1"/>
      <c r="G593" s="1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2" customHeight="1" x14ac:dyDescent="0.25">
      <c r="A594" s="1"/>
      <c r="B594" s="1"/>
      <c r="C594" s="1"/>
      <c r="D594" s="1"/>
      <c r="E594" s="1"/>
      <c r="F594" s="1"/>
      <c r="G594" s="1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2" customHeight="1" x14ac:dyDescent="0.25">
      <c r="A595" s="1"/>
      <c r="B595" s="1"/>
      <c r="C595" s="1"/>
      <c r="D595" s="1"/>
      <c r="E595" s="1"/>
      <c r="F595" s="1"/>
      <c r="G595" s="1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2" customHeight="1" x14ac:dyDescent="0.25">
      <c r="A596" s="1"/>
      <c r="B596" s="1"/>
      <c r="C596" s="1"/>
      <c r="D596" s="1"/>
      <c r="E596" s="1"/>
      <c r="F596" s="1"/>
      <c r="G596" s="1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2" customHeight="1" x14ac:dyDescent="0.25">
      <c r="A597" s="1"/>
      <c r="B597" s="1"/>
      <c r="C597" s="1"/>
      <c r="D597" s="1"/>
      <c r="E597" s="1"/>
      <c r="F597" s="1"/>
      <c r="G597" s="1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2" customHeight="1" x14ac:dyDescent="0.25">
      <c r="A598" s="1"/>
      <c r="B598" s="1"/>
      <c r="C598" s="1"/>
      <c r="D598" s="1"/>
      <c r="E598" s="1"/>
      <c r="F598" s="1"/>
      <c r="G598" s="1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2" customHeight="1" x14ac:dyDescent="0.25">
      <c r="A599" s="1"/>
      <c r="B599" s="1"/>
      <c r="C599" s="1"/>
      <c r="D599" s="1"/>
      <c r="E599" s="1"/>
      <c r="F599" s="1"/>
      <c r="G599" s="1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2" customHeight="1" x14ac:dyDescent="0.25">
      <c r="A600" s="1"/>
      <c r="B600" s="1"/>
      <c r="C600" s="1"/>
      <c r="D600" s="1"/>
      <c r="E600" s="1"/>
      <c r="F600" s="1"/>
      <c r="G600" s="1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2" customHeight="1" x14ac:dyDescent="0.25">
      <c r="A601" s="1"/>
      <c r="B601" s="1"/>
      <c r="C601" s="1"/>
      <c r="D601" s="1"/>
      <c r="E601" s="1"/>
      <c r="F601" s="1"/>
      <c r="G601" s="1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2" customHeight="1" x14ac:dyDescent="0.25">
      <c r="A602" s="1"/>
      <c r="B602" s="1"/>
      <c r="C602" s="1"/>
      <c r="D602" s="1"/>
      <c r="E602" s="1"/>
      <c r="F602" s="1"/>
      <c r="G602" s="1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2" customHeight="1" x14ac:dyDescent="0.25">
      <c r="A603" s="1"/>
      <c r="B603" s="1"/>
      <c r="C603" s="1"/>
      <c r="D603" s="1"/>
      <c r="E603" s="1"/>
      <c r="F603" s="1"/>
      <c r="G603" s="1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2" customHeight="1" x14ac:dyDescent="0.25">
      <c r="A604" s="1"/>
      <c r="B604" s="1"/>
      <c r="C604" s="1"/>
      <c r="D604" s="1"/>
      <c r="E604" s="1"/>
      <c r="F604" s="1"/>
      <c r="G604" s="1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2" customHeight="1" x14ac:dyDescent="0.25">
      <c r="A605" s="1"/>
      <c r="B605" s="1"/>
      <c r="C605" s="1"/>
      <c r="D605" s="1"/>
      <c r="E605" s="1"/>
      <c r="F605" s="1"/>
      <c r="G605" s="1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2" customHeight="1" x14ac:dyDescent="0.25">
      <c r="A606" s="1"/>
      <c r="B606" s="1"/>
      <c r="C606" s="1"/>
      <c r="D606" s="1"/>
      <c r="E606" s="1"/>
      <c r="F606" s="1"/>
      <c r="G606" s="1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2" customHeight="1" x14ac:dyDescent="0.25">
      <c r="A607" s="1"/>
      <c r="B607" s="1"/>
      <c r="C607" s="1"/>
      <c r="D607" s="1"/>
      <c r="E607" s="1"/>
      <c r="F607" s="1"/>
      <c r="G607" s="1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2" customHeight="1" x14ac:dyDescent="0.25">
      <c r="A608" s="1"/>
      <c r="B608" s="1"/>
      <c r="C608" s="1"/>
      <c r="D608" s="1"/>
      <c r="E608" s="1"/>
      <c r="F608" s="1"/>
      <c r="G608" s="1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2" customHeight="1" x14ac:dyDescent="0.25">
      <c r="A609" s="1"/>
      <c r="B609" s="1"/>
      <c r="C609" s="1"/>
      <c r="D609" s="1"/>
      <c r="E609" s="1"/>
      <c r="F609" s="1"/>
      <c r="G609" s="1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2" customHeight="1" x14ac:dyDescent="0.25">
      <c r="A610" s="1"/>
      <c r="B610" s="1"/>
      <c r="C610" s="1"/>
      <c r="D610" s="1"/>
      <c r="E610" s="1"/>
      <c r="F610" s="1"/>
      <c r="G610" s="1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2" customHeight="1" x14ac:dyDescent="0.25">
      <c r="A611" s="1"/>
      <c r="B611" s="1"/>
      <c r="C611" s="1"/>
      <c r="D611" s="1"/>
      <c r="E611" s="1"/>
      <c r="F611" s="1"/>
      <c r="G611" s="1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2" customHeight="1" x14ac:dyDescent="0.25">
      <c r="A612" s="1"/>
      <c r="B612" s="1"/>
      <c r="C612" s="1"/>
      <c r="D612" s="1"/>
      <c r="E612" s="1"/>
      <c r="F612" s="1"/>
      <c r="G612" s="1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2" customHeight="1" x14ac:dyDescent="0.25">
      <c r="A613" s="1"/>
      <c r="B613" s="1"/>
      <c r="C613" s="1"/>
      <c r="D613" s="1"/>
      <c r="E613" s="1"/>
      <c r="F613" s="1"/>
      <c r="G613" s="1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2" customHeight="1" x14ac:dyDescent="0.25">
      <c r="A614" s="1"/>
      <c r="B614" s="1"/>
      <c r="C614" s="1"/>
      <c r="D614" s="1"/>
      <c r="E614" s="1"/>
      <c r="F614" s="1"/>
      <c r="G614" s="1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2" customHeight="1" x14ac:dyDescent="0.25">
      <c r="A615" s="1"/>
      <c r="B615" s="1"/>
      <c r="C615" s="1"/>
      <c r="D615" s="1"/>
      <c r="E615" s="1"/>
      <c r="F615" s="1"/>
      <c r="G615" s="1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2" customHeight="1" x14ac:dyDescent="0.25">
      <c r="A616" s="1"/>
      <c r="B616" s="1"/>
      <c r="C616" s="1"/>
      <c r="D616" s="1"/>
      <c r="E616" s="1"/>
      <c r="F616" s="1"/>
      <c r="G616" s="1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2" customHeight="1" x14ac:dyDescent="0.25">
      <c r="A617" s="1"/>
      <c r="B617" s="1"/>
      <c r="C617" s="1"/>
      <c r="D617" s="1"/>
      <c r="E617" s="1"/>
      <c r="F617" s="1"/>
      <c r="G617" s="1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2" customHeight="1" x14ac:dyDescent="0.25">
      <c r="A618" s="1"/>
      <c r="B618" s="1"/>
      <c r="C618" s="1"/>
      <c r="D618" s="1"/>
      <c r="E618" s="1"/>
      <c r="F618" s="1"/>
      <c r="G618" s="1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2" customHeight="1" x14ac:dyDescent="0.25">
      <c r="A619" s="1"/>
      <c r="B619" s="1"/>
      <c r="C619" s="1"/>
      <c r="D619" s="1"/>
      <c r="E619" s="1"/>
      <c r="F619" s="1"/>
      <c r="G619" s="1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2" customHeight="1" x14ac:dyDescent="0.25">
      <c r="A620" s="1"/>
      <c r="B620" s="1"/>
      <c r="C620" s="1"/>
      <c r="D620" s="1"/>
      <c r="E620" s="1"/>
      <c r="F620" s="1"/>
      <c r="G620" s="1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2" customHeight="1" x14ac:dyDescent="0.25">
      <c r="A621" s="1"/>
      <c r="B621" s="1"/>
      <c r="C621" s="1"/>
      <c r="D621" s="1"/>
      <c r="E621" s="1"/>
      <c r="F621" s="1"/>
      <c r="G621" s="1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2" customHeight="1" x14ac:dyDescent="0.25">
      <c r="A622" s="1"/>
      <c r="B622" s="1"/>
      <c r="C622" s="1"/>
      <c r="D622" s="1"/>
      <c r="E622" s="1"/>
      <c r="F622" s="1"/>
      <c r="G622" s="1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2" customHeight="1" x14ac:dyDescent="0.25">
      <c r="A623" s="1"/>
      <c r="B623" s="1"/>
      <c r="C623" s="1"/>
      <c r="D623" s="1"/>
      <c r="E623" s="1"/>
      <c r="F623" s="1"/>
      <c r="G623" s="1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2" customHeight="1" x14ac:dyDescent="0.25">
      <c r="A624" s="1"/>
      <c r="B624" s="1"/>
      <c r="C624" s="1"/>
      <c r="D624" s="1"/>
      <c r="E624" s="1"/>
      <c r="F624" s="1"/>
      <c r="G624" s="1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2" customHeight="1" x14ac:dyDescent="0.25">
      <c r="A625" s="1"/>
      <c r="B625" s="1"/>
      <c r="C625" s="1"/>
      <c r="D625" s="1"/>
      <c r="E625" s="1"/>
      <c r="F625" s="1"/>
      <c r="G625" s="1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2" customHeight="1" x14ac:dyDescent="0.25">
      <c r="A626" s="1"/>
      <c r="B626" s="1"/>
      <c r="C626" s="1"/>
      <c r="D626" s="1"/>
      <c r="E626" s="1"/>
      <c r="F626" s="1"/>
      <c r="G626" s="1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2" customHeight="1" x14ac:dyDescent="0.25">
      <c r="A627" s="1"/>
      <c r="B627" s="1"/>
      <c r="C627" s="1"/>
      <c r="D627" s="1"/>
      <c r="E627" s="1"/>
      <c r="F627" s="1"/>
      <c r="G627" s="1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2" customHeight="1" x14ac:dyDescent="0.25">
      <c r="A628" s="1"/>
      <c r="B628" s="1"/>
      <c r="C628" s="1"/>
      <c r="D628" s="1"/>
      <c r="E628" s="1"/>
      <c r="F628" s="1"/>
      <c r="G628" s="1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2" customHeight="1" x14ac:dyDescent="0.25">
      <c r="A629" s="1"/>
      <c r="B629" s="1"/>
      <c r="C629" s="1"/>
      <c r="D629" s="1"/>
      <c r="E629" s="1"/>
      <c r="F629" s="1"/>
      <c r="G629" s="1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2" customHeight="1" x14ac:dyDescent="0.25">
      <c r="A630" s="1"/>
      <c r="B630" s="1"/>
      <c r="C630" s="1"/>
      <c r="D630" s="1"/>
      <c r="E630" s="1"/>
      <c r="F630" s="1"/>
      <c r="G630" s="1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2" customHeight="1" x14ac:dyDescent="0.25">
      <c r="A631" s="1"/>
      <c r="B631" s="1"/>
      <c r="C631" s="1"/>
      <c r="D631" s="1"/>
      <c r="E631" s="1"/>
      <c r="F631" s="1"/>
      <c r="G631" s="1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2" customHeight="1" x14ac:dyDescent="0.25">
      <c r="A632" s="1"/>
      <c r="B632" s="1"/>
      <c r="C632" s="1"/>
      <c r="D632" s="1"/>
      <c r="E632" s="1"/>
      <c r="F632" s="1"/>
      <c r="G632" s="1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2" customHeight="1" x14ac:dyDescent="0.25">
      <c r="A633" s="1"/>
      <c r="B633" s="1"/>
      <c r="C633" s="1"/>
      <c r="D633" s="1"/>
      <c r="E633" s="1"/>
      <c r="F633" s="1"/>
      <c r="G633" s="1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2" customHeight="1" x14ac:dyDescent="0.25">
      <c r="A634" s="1"/>
      <c r="B634" s="1"/>
      <c r="C634" s="1"/>
      <c r="D634" s="1"/>
      <c r="E634" s="1"/>
      <c r="F634" s="1"/>
      <c r="G634" s="1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2" customHeight="1" x14ac:dyDescent="0.25">
      <c r="A635" s="1"/>
      <c r="B635" s="1"/>
      <c r="C635" s="1"/>
      <c r="D635" s="1"/>
      <c r="E635" s="1"/>
      <c r="F635" s="1"/>
      <c r="G635" s="1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2" customHeight="1" x14ac:dyDescent="0.25">
      <c r="A636" s="1"/>
      <c r="B636" s="1"/>
      <c r="C636" s="1"/>
      <c r="D636" s="1"/>
      <c r="E636" s="1"/>
      <c r="F636" s="1"/>
      <c r="G636" s="1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2" customHeight="1" x14ac:dyDescent="0.25">
      <c r="A637" s="1"/>
      <c r="B637" s="1"/>
      <c r="C637" s="1"/>
      <c r="D637" s="1"/>
      <c r="E637" s="1"/>
      <c r="F637" s="1"/>
      <c r="G637" s="1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2" customHeight="1" x14ac:dyDescent="0.25">
      <c r="A638" s="1"/>
      <c r="B638" s="1"/>
      <c r="C638" s="1"/>
      <c r="D638" s="1"/>
      <c r="E638" s="1"/>
      <c r="F638" s="1"/>
      <c r="G638" s="1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2" customHeight="1" x14ac:dyDescent="0.25">
      <c r="A639" s="1"/>
      <c r="B639" s="1"/>
      <c r="C639" s="1"/>
      <c r="D639" s="1"/>
      <c r="E639" s="1"/>
      <c r="F639" s="1"/>
      <c r="G639" s="1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2" customHeight="1" x14ac:dyDescent="0.25">
      <c r="A640" s="1"/>
      <c r="B640" s="1"/>
      <c r="C640" s="1"/>
      <c r="D640" s="1"/>
      <c r="E640" s="1"/>
      <c r="F640" s="1"/>
      <c r="G640" s="1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2" customHeight="1" x14ac:dyDescent="0.25">
      <c r="A641" s="1"/>
      <c r="B641" s="1"/>
      <c r="C641" s="1"/>
      <c r="D641" s="1"/>
      <c r="E641" s="1"/>
      <c r="F641" s="1"/>
      <c r="G641" s="1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2" customHeight="1" x14ac:dyDescent="0.25">
      <c r="A642" s="1"/>
      <c r="B642" s="1"/>
      <c r="C642" s="1"/>
      <c r="D642" s="1"/>
      <c r="E642" s="1"/>
      <c r="F642" s="1"/>
      <c r="G642" s="1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2" customHeight="1" x14ac:dyDescent="0.25">
      <c r="A643" s="1"/>
      <c r="B643" s="1"/>
      <c r="C643" s="1"/>
      <c r="D643" s="1"/>
      <c r="E643" s="1"/>
      <c r="F643" s="1"/>
      <c r="G643" s="1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2" customHeight="1" x14ac:dyDescent="0.25">
      <c r="A644" s="1"/>
      <c r="B644" s="1"/>
      <c r="C644" s="1"/>
      <c r="D644" s="1"/>
      <c r="E644" s="1"/>
      <c r="F644" s="1"/>
      <c r="G644" s="1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2" customHeight="1" x14ac:dyDescent="0.25">
      <c r="A645" s="1"/>
      <c r="B645" s="1"/>
      <c r="C645" s="1"/>
      <c r="D645" s="1"/>
      <c r="E645" s="1"/>
      <c r="F645" s="1"/>
      <c r="G645" s="1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2" customHeight="1" x14ac:dyDescent="0.25">
      <c r="A646" s="1"/>
      <c r="B646" s="1"/>
      <c r="C646" s="1"/>
      <c r="D646" s="1"/>
      <c r="E646" s="1"/>
      <c r="F646" s="1"/>
      <c r="G646" s="1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2" customHeight="1" x14ac:dyDescent="0.25">
      <c r="A647" s="1"/>
      <c r="B647" s="1"/>
      <c r="C647" s="1"/>
      <c r="D647" s="1"/>
      <c r="E647" s="1"/>
      <c r="F647" s="1"/>
      <c r="G647" s="1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2" customHeight="1" x14ac:dyDescent="0.25">
      <c r="A648" s="1"/>
      <c r="B648" s="1"/>
      <c r="C648" s="1"/>
      <c r="D648" s="1"/>
      <c r="E648" s="1"/>
      <c r="F648" s="1"/>
      <c r="G648" s="1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2" customHeight="1" x14ac:dyDescent="0.25">
      <c r="A649" s="1"/>
      <c r="B649" s="1"/>
      <c r="C649" s="1"/>
      <c r="D649" s="1"/>
      <c r="E649" s="1"/>
      <c r="F649" s="1"/>
      <c r="G649" s="1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2" customHeight="1" x14ac:dyDescent="0.25">
      <c r="A650" s="1"/>
      <c r="B650" s="1"/>
      <c r="C650" s="1"/>
      <c r="D650" s="1"/>
      <c r="E650" s="1"/>
      <c r="F650" s="1"/>
      <c r="G650" s="1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2" customHeight="1" x14ac:dyDescent="0.25">
      <c r="A651" s="1"/>
      <c r="B651" s="1"/>
      <c r="C651" s="1"/>
      <c r="D651" s="1"/>
      <c r="E651" s="1"/>
      <c r="F651" s="1"/>
      <c r="G651" s="1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2" customHeight="1" x14ac:dyDescent="0.25">
      <c r="A652" s="1"/>
      <c r="B652" s="1"/>
      <c r="C652" s="1"/>
      <c r="D652" s="1"/>
      <c r="E652" s="1"/>
      <c r="F652" s="1"/>
      <c r="G652" s="1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2" customHeight="1" x14ac:dyDescent="0.25">
      <c r="A653" s="1"/>
      <c r="B653" s="1"/>
      <c r="C653" s="1"/>
      <c r="D653" s="1"/>
      <c r="E653" s="1"/>
      <c r="F653" s="1"/>
      <c r="G653" s="1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2" customHeight="1" x14ac:dyDescent="0.25">
      <c r="A654" s="1"/>
      <c r="B654" s="1"/>
      <c r="C654" s="1"/>
      <c r="D654" s="1"/>
      <c r="E654" s="1"/>
      <c r="F654" s="1"/>
      <c r="G654" s="1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2" customHeight="1" x14ac:dyDescent="0.25">
      <c r="A655" s="1"/>
      <c r="B655" s="1"/>
      <c r="C655" s="1"/>
      <c r="D655" s="1"/>
      <c r="E655" s="1"/>
      <c r="F655" s="1"/>
      <c r="G655" s="1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2" customHeight="1" x14ac:dyDescent="0.25">
      <c r="A656" s="1"/>
      <c r="B656" s="1"/>
      <c r="C656" s="1"/>
      <c r="D656" s="1"/>
      <c r="E656" s="1"/>
      <c r="F656" s="1"/>
      <c r="G656" s="1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2" customHeight="1" x14ac:dyDescent="0.25">
      <c r="A657" s="1"/>
      <c r="B657" s="1"/>
      <c r="C657" s="1"/>
      <c r="D657" s="1"/>
      <c r="E657" s="1"/>
      <c r="F657" s="1"/>
      <c r="G657" s="1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2" customHeight="1" x14ac:dyDescent="0.25">
      <c r="A658" s="1"/>
      <c r="B658" s="1"/>
      <c r="C658" s="1"/>
      <c r="D658" s="1"/>
      <c r="E658" s="1"/>
      <c r="F658" s="1"/>
      <c r="G658" s="1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2" customHeight="1" x14ac:dyDescent="0.25">
      <c r="A659" s="1"/>
      <c r="B659" s="1"/>
      <c r="C659" s="1"/>
      <c r="D659" s="1"/>
      <c r="E659" s="1"/>
      <c r="F659" s="1"/>
      <c r="G659" s="1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2" customHeight="1" x14ac:dyDescent="0.25">
      <c r="A660" s="1"/>
      <c r="B660" s="1"/>
      <c r="C660" s="1"/>
      <c r="D660" s="1"/>
      <c r="E660" s="1"/>
      <c r="F660" s="1"/>
      <c r="G660" s="1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2" customHeight="1" x14ac:dyDescent="0.25">
      <c r="A661" s="1"/>
      <c r="B661" s="1"/>
      <c r="C661" s="1"/>
      <c r="D661" s="1"/>
      <c r="E661" s="1"/>
      <c r="F661" s="1"/>
      <c r="G661" s="1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2" customHeight="1" x14ac:dyDescent="0.25">
      <c r="A662" s="1"/>
      <c r="B662" s="1"/>
      <c r="C662" s="1"/>
      <c r="D662" s="1"/>
      <c r="E662" s="1"/>
      <c r="F662" s="1"/>
      <c r="G662" s="1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2" customHeight="1" x14ac:dyDescent="0.25">
      <c r="A663" s="1"/>
      <c r="B663" s="1"/>
      <c r="C663" s="1"/>
      <c r="D663" s="1"/>
      <c r="E663" s="1"/>
      <c r="F663" s="1"/>
      <c r="G663" s="1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2" customHeight="1" x14ac:dyDescent="0.25">
      <c r="A664" s="1"/>
      <c r="B664" s="1"/>
      <c r="C664" s="1"/>
      <c r="D664" s="1"/>
      <c r="E664" s="1"/>
      <c r="F664" s="1"/>
      <c r="G664" s="1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2" customHeight="1" x14ac:dyDescent="0.25">
      <c r="A665" s="1"/>
      <c r="B665" s="1"/>
      <c r="C665" s="1"/>
      <c r="D665" s="1"/>
      <c r="E665" s="1"/>
      <c r="F665" s="1"/>
      <c r="G665" s="1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2" customHeight="1" x14ac:dyDescent="0.25">
      <c r="A666" s="1"/>
      <c r="B666" s="1"/>
      <c r="C666" s="1"/>
      <c r="D666" s="1"/>
      <c r="E666" s="1"/>
      <c r="F666" s="1"/>
      <c r="G666" s="1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2" customHeight="1" x14ac:dyDescent="0.25">
      <c r="A667" s="1"/>
      <c r="B667" s="1"/>
      <c r="C667" s="1"/>
      <c r="D667" s="1"/>
      <c r="E667" s="1"/>
      <c r="F667" s="1"/>
      <c r="G667" s="1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2" customHeight="1" x14ac:dyDescent="0.25">
      <c r="A668" s="1"/>
      <c r="B668" s="1"/>
      <c r="C668" s="1"/>
      <c r="D668" s="1"/>
      <c r="E668" s="1"/>
      <c r="F668" s="1"/>
      <c r="G668" s="1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2" customHeight="1" x14ac:dyDescent="0.25">
      <c r="A669" s="1"/>
      <c r="B669" s="1"/>
      <c r="C669" s="1"/>
      <c r="D669" s="1"/>
      <c r="E669" s="1"/>
      <c r="F669" s="1"/>
      <c r="G669" s="1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2" customHeight="1" x14ac:dyDescent="0.25">
      <c r="A670" s="1"/>
      <c r="B670" s="1"/>
      <c r="C670" s="1"/>
      <c r="D670" s="1"/>
      <c r="E670" s="1"/>
      <c r="F670" s="1"/>
      <c r="G670" s="1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2" customHeight="1" x14ac:dyDescent="0.25">
      <c r="A671" s="1"/>
      <c r="B671" s="1"/>
      <c r="C671" s="1"/>
      <c r="D671" s="1"/>
      <c r="E671" s="1"/>
      <c r="F671" s="1"/>
      <c r="G671" s="1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2" customHeight="1" x14ac:dyDescent="0.25">
      <c r="A672" s="1"/>
      <c r="B672" s="1"/>
      <c r="C672" s="1"/>
      <c r="D672" s="1"/>
      <c r="E672" s="1"/>
      <c r="F672" s="1"/>
      <c r="G672" s="1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2" customHeight="1" x14ac:dyDescent="0.25">
      <c r="A673" s="1"/>
      <c r="B673" s="1"/>
      <c r="C673" s="1"/>
      <c r="D673" s="1"/>
      <c r="E673" s="1"/>
      <c r="F673" s="1"/>
      <c r="G673" s="1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2" customHeight="1" x14ac:dyDescent="0.25">
      <c r="A674" s="1"/>
      <c r="B674" s="1"/>
      <c r="C674" s="1"/>
      <c r="D674" s="1"/>
      <c r="E674" s="1"/>
      <c r="F674" s="1"/>
      <c r="G674" s="1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2" customHeight="1" x14ac:dyDescent="0.25">
      <c r="A675" s="1"/>
      <c r="B675" s="1"/>
      <c r="C675" s="1"/>
      <c r="D675" s="1"/>
      <c r="E675" s="1"/>
      <c r="F675" s="1"/>
      <c r="G675" s="1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2" customHeight="1" x14ac:dyDescent="0.25">
      <c r="A676" s="1"/>
      <c r="B676" s="1"/>
      <c r="C676" s="1"/>
      <c r="D676" s="1"/>
      <c r="E676" s="1"/>
      <c r="F676" s="1"/>
      <c r="G676" s="1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2" customHeight="1" x14ac:dyDescent="0.25">
      <c r="A677" s="1"/>
      <c r="B677" s="1"/>
      <c r="C677" s="1"/>
      <c r="D677" s="1"/>
      <c r="E677" s="1"/>
      <c r="F677" s="1"/>
      <c r="G677" s="1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2" customHeight="1" x14ac:dyDescent="0.25">
      <c r="A678" s="1"/>
      <c r="B678" s="1"/>
      <c r="C678" s="1"/>
      <c r="D678" s="1"/>
      <c r="E678" s="1"/>
      <c r="F678" s="1"/>
      <c r="G678" s="1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2" customHeight="1" x14ac:dyDescent="0.25">
      <c r="A679" s="1"/>
      <c r="B679" s="1"/>
      <c r="C679" s="1"/>
      <c r="D679" s="1"/>
      <c r="E679" s="1"/>
      <c r="F679" s="1"/>
      <c r="G679" s="1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2" customHeight="1" x14ac:dyDescent="0.25">
      <c r="A680" s="1"/>
      <c r="B680" s="1"/>
      <c r="C680" s="1"/>
      <c r="D680" s="1"/>
      <c r="E680" s="1"/>
      <c r="F680" s="1"/>
      <c r="G680" s="1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2" customHeight="1" x14ac:dyDescent="0.25">
      <c r="A681" s="1"/>
      <c r="B681" s="1"/>
      <c r="C681" s="1"/>
      <c r="D681" s="1"/>
      <c r="E681" s="1"/>
      <c r="F681" s="1"/>
      <c r="G681" s="1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2" customHeight="1" x14ac:dyDescent="0.25">
      <c r="A682" s="1"/>
      <c r="B682" s="1"/>
      <c r="C682" s="1"/>
      <c r="D682" s="1"/>
      <c r="E682" s="1"/>
      <c r="F682" s="1"/>
      <c r="G682" s="1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2" customHeight="1" x14ac:dyDescent="0.25">
      <c r="A683" s="1"/>
      <c r="B683" s="1"/>
      <c r="C683" s="1"/>
      <c r="D683" s="1"/>
      <c r="E683" s="1"/>
      <c r="F683" s="1"/>
      <c r="G683" s="1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2" customHeight="1" x14ac:dyDescent="0.25">
      <c r="A684" s="1"/>
      <c r="B684" s="1"/>
      <c r="C684" s="1"/>
      <c r="D684" s="1"/>
      <c r="E684" s="1"/>
      <c r="F684" s="1"/>
      <c r="G684" s="1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2" customHeight="1" x14ac:dyDescent="0.25">
      <c r="A685" s="1"/>
      <c r="B685" s="1"/>
      <c r="C685" s="1"/>
      <c r="D685" s="1"/>
      <c r="E685" s="1"/>
      <c r="F685" s="1"/>
      <c r="G685" s="1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2" customHeight="1" x14ac:dyDescent="0.25">
      <c r="A686" s="1"/>
      <c r="B686" s="1"/>
      <c r="C686" s="1"/>
      <c r="D686" s="1"/>
      <c r="E686" s="1"/>
      <c r="F686" s="1"/>
      <c r="G686" s="1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2" customHeight="1" x14ac:dyDescent="0.25">
      <c r="A687" s="1"/>
      <c r="B687" s="1"/>
      <c r="C687" s="1"/>
      <c r="D687" s="1"/>
      <c r="E687" s="1"/>
      <c r="F687" s="1"/>
      <c r="G687" s="1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2" customHeight="1" x14ac:dyDescent="0.25">
      <c r="A688" s="1"/>
      <c r="B688" s="1"/>
      <c r="C688" s="1"/>
      <c r="D688" s="1"/>
      <c r="E688" s="1"/>
      <c r="F688" s="1"/>
      <c r="G688" s="1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2" customHeight="1" x14ac:dyDescent="0.25">
      <c r="A689" s="1"/>
      <c r="B689" s="1"/>
      <c r="C689" s="1"/>
      <c r="D689" s="1"/>
      <c r="E689" s="1"/>
      <c r="F689" s="1"/>
      <c r="G689" s="1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2" customHeight="1" x14ac:dyDescent="0.25">
      <c r="A690" s="1"/>
      <c r="B690" s="1"/>
      <c r="C690" s="1"/>
      <c r="D690" s="1"/>
      <c r="E690" s="1"/>
      <c r="F690" s="1"/>
      <c r="G690" s="1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2" customHeight="1" x14ac:dyDescent="0.25">
      <c r="A691" s="1"/>
      <c r="B691" s="1"/>
      <c r="C691" s="1"/>
      <c r="D691" s="1"/>
      <c r="E691" s="1"/>
      <c r="F691" s="1"/>
      <c r="G691" s="1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2" customHeight="1" x14ac:dyDescent="0.25">
      <c r="A692" s="1"/>
      <c r="B692" s="1"/>
      <c r="C692" s="1"/>
      <c r="D692" s="1"/>
      <c r="E692" s="1"/>
      <c r="F692" s="1"/>
      <c r="G692" s="1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2" customHeight="1" x14ac:dyDescent="0.25">
      <c r="A693" s="1"/>
      <c r="B693" s="1"/>
      <c r="C693" s="1"/>
      <c r="D693" s="1"/>
      <c r="E693" s="1"/>
      <c r="F693" s="1"/>
      <c r="G693" s="1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2" customHeight="1" x14ac:dyDescent="0.25">
      <c r="A694" s="1"/>
      <c r="B694" s="1"/>
      <c r="C694" s="1"/>
      <c r="D694" s="1"/>
      <c r="E694" s="1"/>
      <c r="F694" s="1"/>
      <c r="G694" s="1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2" customHeight="1" x14ac:dyDescent="0.25">
      <c r="A695" s="1"/>
      <c r="B695" s="1"/>
      <c r="C695" s="1"/>
      <c r="D695" s="1"/>
      <c r="E695" s="1"/>
      <c r="F695" s="1"/>
      <c r="G695" s="1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2" customHeight="1" x14ac:dyDescent="0.25">
      <c r="A696" s="1"/>
      <c r="B696" s="1"/>
      <c r="C696" s="1"/>
      <c r="D696" s="1"/>
      <c r="E696" s="1"/>
      <c r="F696" s="1"/>
      <c r="G696" s="1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2" customHeight="1" x14ac:dyDescent="0.25">
      <c r="A697" s="1"/>
      <c r="B697" s="1"/>
      <c r="C697" s="1"/>
      <c r="D697" s="1"/>
      <c r="E697" s="1"/>
      <c r="F697" s="1"/>
      <c r="G697" s="1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2" customHeight="1" x14ac:dyDescent="0.25">
      <c r="A698" s="1"/>
      <c r="B698" s="1"/>
      <c r="C698" s="1"/>
      <c r="D698" s="1"/>
      <c r="E698" s="1"/>
      <c r="F698" s="1"/>
      <c r="G698" s="1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2" customHeight="1" x14ac:dyDescent="0.25">
      <c r="A699" s="1"/>
      <c r="B699" s="1"/>
      <c r="C699" s="1"/>
      <c r="D699" s="1"/>
      <c r="E699" s="1"/>
      <c r="F699" s="1"/>
      <c r="G699" s="1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2" customHeight="1" x14ac:dyDescent="0.25">
      <c r="A700" s="1"/>
      <c r="B700" s="1"/>
      <c r="C700" s="1"/>
      <c r="D700" s="1"/>
      <c r="E700" s="1"/>
      <c r="F700" s="1"/>
      <c r="G700" s="1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2" customHeight="1" x14ac:dyDescent="0.25">
      <c r="A701" s="1"/>
      <c r="B701" s="1"/>
      <c r="C701" s="1"/>
      <c r="D701" s="1"/>
      <c r="E701" s="1"/>
      <c r="F701" s="1"/>
      <c r="G701" s="1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2" customHeight="1" x14ac:dyDescent="0.25">
      <c r="A702" s="1"/>
      <c r="B702" s="1"/>
      <c r="C702" s="1"/>
      <c r="D702" s="1"/>
      <c r="E702" s="1"/>
      <c r="F702" s="1"/>
      <c r="G702" s="1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2" customHeight="1" x14ac:dyDescent="0.25">
      <c r="A703" s="1"/>
      <c r="B703" s="1"/>
      <c r="C703" s="1"/>
      <c r="D703" s="1"/>
      <c r="E703" s="1"/>
      <c r="F703" s="1"/>
      <c r="G703" s="1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2" customHeight="1" x14ac:dyDescent="0.25">
      <c r="A704" s="1"/>
      <c r="B704" s="1"/>
      <c r="C704" s="1"/>
      <c r="D704" s="1"/>
      <c r="E704" s="1"/>
      <c r="F704" s="1"/>
      <c r="G704" s="1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2" customHeight="1" x14ac:dyDescent="0.25">
      <c r="A705" s="1"/>
      <c r="B705" s="1"/>
      <c r="C705" s="1"/>
      <c r="D705" s="1"/>
      <c r="E705" s="1"/>
      <c r="F705" s="1"/>
      <c r="G705" s="1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2" customHeight="1" x14ac:dyDescent="0.25">
      <c r="A706" s="1"/>
      <c r="B706" s="1"/>
      <c r="C706" s="1"/>
      <c r="D706" s="1"/>
      <c r="E706" s="1"/>
      <c r="F706" s="1"/>
      <c r="G706" s="1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2" customHeight="1" x14ac:dyDescent="0.25">
      <c r="A707" s="1"/>
      <c r="B707" s="1"/>
      <c r="C707" s="1"/>
      <c r="D707" s="1"/>
      <c r="E707" s="1"/>
      <c r="F707" s="1"/>
      <c r="G707" s="1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2" customHeight="1" x14ac:dyDescent="0.25">
      <c r="A708" s="1"/>
      <c r="B708" s="1"/>
      <c r="C708" s="1"/>
      <c r="D708" s="1"/>
      <c r="E708" s="1"/>
      <c r="F708" s="1"/>
      <c r="G708" s="1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2" customHeight="1" x14ac:dyDescent="0.25">
      <c r="A709" s="1"/>
      <c r="B709" s="1"/>
      <c r="C709" s="1"/>
      <c r="D709" s="1"/>
      <c r="E709" s="1"/>
      <c r="F709" s="1"/>
      <c r="G709" s="1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2" customHeight="1" x14ac:dyDescent="0.25">
      <c r="A710" s="1"/>
      <c r="B710" s="1"/>
      <c r="C710" s="1"/>
      <c r="D710" s="1"/>
      <c r="E710" s="1"/>
      <c r="F710" s="1"/>
      <c r="G710" s="1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2" customHeight="1" x14ac:dyDescent="0.25">
      <c r="A711" s="1"/>
      <c r="B711" s="1"/>
      <c r="C711" s="1"/>
      <c r="D711" s="1"/>
      <c r="E711" s="1"/>
      <c r="F711" s="1"/>
      <c r="G711" s="1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2" customHeight="1" x14ac:dyDescent="0.25">
      <c r="A712" s="1"/>
      <c r="B712" s="1"/>
      <c r="C712" s="1"/>
      <c r="D712" s="1"/>
      <c r="E712" s="1"/>
      <c r="F712" s="1"/>
      <c r="G712" s="1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2" customHeight="1" x14ac:dyDescent="0.25">
      <c r="A713" s="1"/>
      <c r="B713" s="1"/>
      <c r="C713" s="1"/>
      <c r="D713" s="1"/>
      <c r="E713" s="1"/>
      <c r="F713" s="1"/>
      <c r="G713" s="1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2" customHeight="1" x14ac:dyDescent="0.25">
      <c r="A714" s="1"/>
      <c r="B714" s="1"/>
      <c r="C714" s="1"/>
      <c r="D714" s="1"/>
      <c r="E714" s="1"/>
      <c r="F714" s="1"/>
      <c r="G714" s="1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2" customHeight="1" x14ac:dyDescent="0.25">
      <c r="A715" s="1"/>
      <c r="B715" s="1"/>
      <c r="C715" s="1"/>
      <c r="D715" s="1"/>
      <c r="E715" s="1"/>
      <c r="F715" s="1"/>
      <c r="G715" s="1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2" customHeight="1" x14ac:dyDescent="0.25">
      <c r="A716" s="1"/>
      <c r="B716" s="1"/>
      <c r="C716" s="1"/>
      <c r="D716" s="1"/>
      <c r="E716" s="1"/>
      <c r="F716" s="1"/>
      <c r="G716" s="1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2" customHeight="1" x14ac:dyDescent="0.25">
      <c r="A717" s="1"/>
      <c r="B717" s="1"/>
      <c r="C717" s="1"/>
      <c r="D717" s="1"/>
      <c r="E717" s="1"/>
      <c r="F717" s="1"/>
      <c r="G717" s="1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2" customHeight="1" x14ac:dyDescent="0.25">
      <c r="A718" s="1"/>
      <c r="B718" s="1"/>
      <c r="C718" s="1"/>
      <c r="D718" s="1"/>
      <c r="E718" s="1"/>
      <c r="F718" s="1"/>
      <c r="G718" s="1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2" customHeight="1" x14ac:dyDescent="0.25">
      <c r="A719" s="1"/>
      <c r="B719" s="1"/>
      <c r="C719" s="1"/>
      <c r="D719" s="1"/>
      <c r="E719" s="1"/>
      <c r="F719" s="1"/>
      <c r="G719" s="1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2" customHeight="1" x14ac:dyDescent="0.25">
      <c r="A720" s="1"/>
      <c r="B720" s="1"/>
      <c r="C720" s="1"/>
      <c r="D720" s="1"/>
      <c r="E720" s="1"/>
      <c r="F720" s="1"/>
      <c r="G720" s="1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2" customHeight="1" x14ac:dyDescent="0.25">
      <c r="A721" s="1"/>
      <c r="B721" s="1"/>
      <c r="C721" s="1"/>
      <c r="D721" s="1"/>
      <c r="E721" s="1"/>
      <c r="F721" s="1"/>
      <c r="G721" s="1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2" customHeight="1" x14ac:dyDescent="0.25">
      <c r="A722" s="1"/>
      <c r="B722" s="1"/>
      <c r="C722" s="1"/>
      <c r="D722" s="1"/>
      <c r="E722" s="1"/>
      <c r="F722" s="1"/>
      <c r="G722" s="1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2" customHeight="1" x14ac:dyDescent="0.25">
      <c r="A723" s="1"/>
      <c r="B723" s="1"/>
      <c r="C723" s="1"/>
      <c r="D723" s="1"/>
      <c r="E723" s="1"/>
      <c r="F723" s="1"/>
      <c r="G723" s="1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2" customHeight="1" x14ac:dyDescent="0.25">
      <c r="A724" s="1"/>
      <c r="B724" s="1"/>
      <c r="C724" s="1"/>
      <c r="D724" s="1"/>
      <c r="E724" s="1"/>
      <c r="F724" s="1"/>
      <c r="G724" s="1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2" customHeight="1" x14ac:dyDescent="0.25">
      <c r="A725" s="1"/>
      <c r="B725" s="1"/>
      <c r="C725" s="1"/>
      <c r="D725" s="1"/>
      <c r="E725" s="1"/>
      <c r="F725" s="1"/>
      <c r="G725" s="1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2" customHeight="1" x14ac:dyDescent="0.25">
      <c r="A726" s="1"/>
      <c r="B726" s="1"/>
      <c r="C726" s="1"/>
      <c r="D726" s="1"/>
      <c r="E726" s="1"/>
      <c r="F726" s="1"/>
      <c r="G726" s="1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2" customHeight="1" x14ac:dyDescent="0.25">
      <c r="A727" s="1"/>
      <c r="B727" s="1"/>
      <c r="C727" s="1"/>
      <c r="D727" s="1"/>
      <c r="E727" s="1"/>
      <c r="F727" s="1"/>
      <c r="G727" s="1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2" customHeight="1" x14ac:dyDescent="0.25">
      <c r="A728" s="1"/>
      <c r="B728" s="1"/>
      <c r="C728" s="1"/>
      <c r="D728" s="1"/>
      <c r="E728" s="1"/>
      <c r="F728" s="1"/>
      <c r="G728" s="1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2" customHeight="1" x14ac:dyDescent="0.25">
      <c r="A729" s="1"/>
      <c r="B729" s="1"/>
      <c r="C729" s="1"/>
      <c r="D729" s="1"/>
      <c r="E729" s="1"/>
      <c r="F729" s="1"/>
      <c r="G729" s="1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2" customHeight="1" x14ac:dyDescent="0.25">
      <c r="A730" s="1"/>
      <c r="B730" s="1"/>
      <c r="C730" s="1"/>
      <c r="D730" s="1"/>
      <c r="E730" s="1"/>
      <c r="F730" s="1"/>
      <c r="G730" s="1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2" customHeight="1" x14ac:dyDescent="0.25">
      <c r="A731" s="1"/>
      <c r="B731" s="1"/>
      <c r="C731" s="1"/>
      <c r="D731" s="1"/>
      <c r="E731" s="1"/>
      <c r="F731" s="1"/>
      <c r="G731" s="1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2" customHeight="1" x14ac:dyDescent="0.25">
      <c r="A732" s="1"/>
      <c r="B732" s="1"/>
      <c r="C732" s="1"/>
      <c r="D732" s="1"/>
      <c r="E732" s="1"/>
      <c r="F732" s="1"/>
      <c r="G732" s="1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2" customHeight="1" x14ac:dyDescent="0.25">
      <c r="A733" s="1"/>
      <c r="B733" s="1"/>
      <c r="C733" s="1"/>
      <c r="D733" s="1"/>
      <c r="E733" s="1"/>
      <c r="F733" s="1"/>
      <c r="G733" s="1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2" customHeight="1" x14ac:dyDescent="0.25">
      <c r="A734" s="1"/>
      <c r="B734" s="1"/>
      <c r="C734" s="1"/>
      <c r="D734" s="1"/>
      <c r="E734" s="1"/>
      <c r="F734" s="1"/>
      <c r="G734" s="1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2" customHeight="1" x14ac:dyDescent="0.25">
      <c r="A735" s="1"/>
      <c r="B735" s="1"/>
      <c r="C735" s="1"/>
      <c r="D735" s="1"/>
      <c r="E735" s="1"/>
      <c r="F735" s="1"/>
      <c r="G735" s="1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2" customHeight="1" x14ac:dyDescent="0.25">
      <c r="A736" s="1"/>
      <c r="B736" s="1"/>
      <c r="C736" s="1"/>
      <c r="D736" s="1"/>
      <c r="E736" s="1"/>
      <c r="F736" s="1"/>
      <c r="G736" s="1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2" customHeight="1" x14ac:dyDescent="0.25">
      <c r="A737" s="1"/>
      <c r="B737" s="1"/>
      <c r="C737" s="1"/>
      <c r="D737" s="1"/>
      <c r="E737" s="1"/>
      <c r="F737" s="1"/>
      <c r="G737" s="1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2" customHeight="1" x14ac:dyDescent="0.25">
      <c r="A738" s="1"/>
      <c r="B738" s="1"/>
      <c r="C738" s="1"/>
      <c r="D738" s="1"/>
      <c r="E738" s="1"/>
      <c r="F738" s="1"/>
      <c r="G738" s="1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2" customHeight="1" x14ac:dyDescent="0.25">
      <c r="A739" s="1"/>
      <c r="B739" s="1"/>
      <c r="C739" s="1"/>
      <c r="D739" s="1"/>
      <c r="E739" s="1"/>
      <c r="F739" s="1"/>
      <c r="G739" s="1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2" customHeight="1" x14ac:dyDescent="0.25">
      <c r="A740" s="1"/>
      <c r="B740" s="1"/>
      <c r="C740" s="1"/>
      <c r="D740" s="1"/>
      <c r="E740" s="1"/>
      <c r="F740" s="1"/>
      <c r="G740" s="1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2" customHeight="1" x14ac:dyDescent="0.25">
      <c r="A741" s="1"/>
      <c r="B741" s="1"/>
      <c r="C741" s="1"/>
      <c r="D741" s="1"/>
      <c r="E741" s="1"/>
      <c r="F741" s="1"/>
      <c r="G741" s="1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2" customHeight="1" x14ac:dyDescent="0.25">
      <c r="A742" s="1"/>
      <c r="B742" s="1"/>
      <c r="C742" s="1"/>
      <c r="D742" s="1"/>
      <c r="E742" s="1"/>
      <c r="F742" s="1"/>
      <c r="G742" s="1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2" customHeight="1" x14ac:dyDescent="0.25">
      <c r="A743" s="1"/>
      <c r="B743" s="1"/>
      <c r="C743" s="1"/>
      <c r="D743" s="1"/>
      <c r="E743" s="1"/>
      <c r="F743" s="1"/>
      <c r="G743" s="1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2" customHeight="1" x14ac:dyDescent="0.25">
      <c r="A744" s="1"/>
      <c r="B744" s="1"/>
      <c r="C744" s="1"/>
      <c r="D744" s="1"/>
      <c r="E744" s="1"/>
      <c r="F744" s="1"/>
      <c r="G744" s="1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2" customHeight="1" x14ac:dyDescent="0.25">
      <c r="A745" s="1"/>
      <c r="B745" s="1"/>
      <c r="C745" s="1"/>
      <c r="D745" s="1"/>
      <c r="E745" s="1"/>
      <c r="F745" s="1"/>
      <c r="G745" s="1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2" customHeight="1" x14ac:dyDescent="0.25">
      <c r="A746" s="1"/>
      <c r="B746" s="1"/>
      <c r="C746" s="1"/>
      <c r="D746" s="1"/>
      <c r="E746" s="1"/>
      <c r="F746" s="1"/>
      <c r="G746" s="1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2" customHeight="1" x14ac:dyDescent="0.25">
      <c r="A747" s="1"/>
      <c r="B747" s="1"/>
      <c r="C747" s="1"/>
      <c r="D747" s="1"/>
      <c r="E747" s="1"/>
      <c r="F747" s="1"/>
      <c r="G747" s="1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2" customHeight="1" x14ac:dyDescent="0.25">
      <c r="A748" s="1"/>
      <c r="B748" s="1"/>
      <c r="C748" s="1"/>
      <c r="D748" s="1"/>
      <c r="E748" s="1"/>
      <c r="F748" s="1"/>
      <c r="G748" s="1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2" customHeight="1" x14ac:dyDescent="0.25">
      <c r="A749" s="1"/>
      <c r="B749" s="1"/>
      <c r="C749" s="1"/>
      <c r="D749" s="1"/>
      <c r="E749" s="1"/>
      <c r="F749" s="1"/>
      <c r="G749" s="1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2" customHeight="1" x14ac:dyDescent="0.25">
      <c r="A750" s="1"/>
      <c r="B750" s="1"/>
      <c r="C750" s="1"/>
      <c r="D750" s="1"/>
      <c r="E750" s="1"/>
      <c r="F750" s="1"/>
      <c r="G750" s="1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2" customHeight="1" x14ac:dyDescent="0.25">
      <c r="A751" s="1"/>
      <c r="B751" s="1"/>
      <c r="C751" s="1"/>
      <c r="D751" s="1"/>
      <c r="E751" s="1"/>
      <c r="F751" s="1"/>
      <c r="G751" s="1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2" customHeight="1" x14ac:dyDescent="0.25">
      <c r="A752" s="1"/>
      <c r="B752" s="1"/>
      <c r="C752" s="1"/>
      <c r="D752" s="1"/>
      <c r="E752" s="1"/>
      <c r="F752" s="1"/>
      <c r="G752" s="1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2" customHeight="1" x14ac:dyDescent="0.25">
      <c r="A753" s="1"/>
      <c r="B753" s="1"/>
      <c r="C753" s="1"/>
      <c r="D753" s="1"/>
      <c r="E753" s="1"/>
      <c r="F753" s="1"/>
      <c r="G753" s="1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2" customHeight="1" x14ac:dyDescent="0.25">
      <c r="A754" s="1"/>
      <c r="B754" s="1"/>
      <c r="C754" s="1"/>
      <c r="D754" s="1"/>
      <c r="E754" s="1"/>
      <c r="F754" s="1"/>
      <c r="G754" s="1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2" customHeight="1" x14ac:dyDescent="0.25">
      <c r="A755" s="1"/>
      <c r="B755" s="1"/>
      <c r="C755" s="1"/>
      <c r="D755" s="1"/>
      <c r="E755" s="1"/>
      <c r="F755" s="1"/>
      <c r="G755" s="1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2" customHeight="1" x14ac:dyDescent="0.25">
      <c r="A756" s="1"/>
      <c r="B756" s="1"/>
      <c r="C756" s="1"/>
      <c r="D756" s="1"/>
      <c r="E756" s="1"/>
      <c r="F756" s="1"/>
      <c r="G756" s="1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2" customHeight="1" x14ac:dyDescent="0.25">
      <c r="A757" s="1"/>
      <c r="B757" s="1"/>
      <c r="C757" s="1"/>
      <c r="D757" s="1"/>
      <c r="E757" s="1"/>
      <c r="F757" s="1"/>
      <c r="G757" s="1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2" customHeight="1" x14ac:dyDescent="0.25">
      <c r="A758" s="1"/>
      <c r="B758" s="1"/>
      <c r="C758" s="1"/>
      <c r="D758" s="1"/>
      <c r="E758" s="1"/>
      <c r="F758" s="1"/>
      <c r="G758" s="1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2" customHeight="1" x14ac:dyDescent="0.25">
      <c r="A759" s="1"/>
      <c r="B759" s="1"/>
      <c r="C759" s="1"/>
      <c r="D759" s="1"/>
      <c r="E759" s="1"/>
      <c r="F759" s="1"/>
      <c r="G759" s="1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2" customHeight="1" x14ac:dyDescent="0.25">
      <c r="A760" s="1"/>
      <c r="B760" s="1"/>
      <c r="C760" s="1"/>
      <c r="D760" s="1"/>
      <c r="E760" s="1"/>
      <c r="F760" s="1"/>
      <c r="G760" s="1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2" customHeight="1" x14ac:dyDescent="0.25">
      <c r="A761" s="1"/>
      <c r="B761" s="1"/>
      <c r="C761" s="1"/>
      <c r="D761" s="1"/>
      <c r="E761" s="1"/>
      <c r="F761" s="1"/>
      <c r="G761" s="1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2" customHeight="1" x14ac:dyDescent="0.25">
      <c r="A762" s="1"/>
      <c r="B762" s="1"/>
      <c r="C762" s="1"/>
      <c r="D762" s="1"/>
      <c r="E762" s="1"/>
      <c r="F762" s="1"/>
      <c r="G762" s="1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2" customHeight="1" x14ac:dyDescent="0.25">
      <c r="A763" s="1"/>
      <c r="B763" s="1"/>
      <c r="C763" s="1"/>
      <c r="D763" s="1"/>
      <c r="E763" s="1"/>
      <c r="F763" s="1"/>
      <c r="G763" s="1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2" customHeight="1" x14ac:dyDescent="0.25">
      <c r="A764" s="1"/>
      <c r="B764" s="1"/>
      <c r="C764" s="1"/>
      <c r="D764" s="1"/>
      <c r="E764" s="1"/>
      <c r="F764" s="1"/>
      <c r="G764" s="1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2" customHeight="1" x14ac:dyDescent="0.25">
      <c r="A765" s="1"/>
      <c r="B765" s="1"/>
      <c r="C765" s="1"/>
      <c r="D765" s="1"/>
      <c r="E765" s="1"/>
      <c r="F765" s="1"/>
      <c r="G765" s="1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2" customHeight="1" x14ac:dyDescent="0.25">
      <c r="A766" s="1"/>
      <c r="B766" s="1"/>
      <c r="C766" s="1"/>
      <c r="D766" s="1"/>
      <c r="E766" s="1"/>
      <c r="F766" s="1"/>
      <c r="G766" s="1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2" customHeight="1" x14ac:dyDescent="0.25">
      <c r="A767" s="1"/>
      <c r="B767" s="1"/>
      <c r="C767" s="1"/>
      <c r="D767" s="1"/>
      <c r="E767" s="1"/>
      <c r="F767" s="1"/>
      <c r="G767" s="1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2" customHeight="1" x14ac:dyDescent="0.25">
      <c r="A768" s="1"/>
      <c r="B768" s="1"/>
      <c r="C768" s="1"/>
      <c r="D768" s="1"/>
      <c r="E768" s="1"/>
      <c r="F768" s="1"/>
      <c r="G768" s="1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2" customHeight="1" x14ac:dyDescent="0.25">
      <c r="A769" s="1"/>
      <c r="B769" s="1"/>
      <c r="C769" s="1"/>
      <c r="D769" s="1"/>
      <c r="E769" s="1"/>
      <c r="F769" s="1"/>
      <c r="G769" s="1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2" customHeight="1" x14ac:dyDescent="0.25">
      <c r="A770" s="1"/>
      <c r="B770" s="1"/>
      <c r="C770" s="1"/>
      <c r="D770" s="1"/>
      <c r="E770" s="1"/>
      <c r="F770" s="1"/>
      <c r="G770" s="1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2" customHeight="1" x14ac:dyDescent="0.25">
      <c r="A771" s="1"/>
      <c r="B771" s="1"/>
      <c r="C771" s="1"/>
      <c r="D771" s="1"/>
      <c r="E771" s="1"/>
      <c r="F771" s="1"/>
      <c r="G771" s="1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2" customHeight="1" x14ac:dyDescent="0.25">
      <c r="A772" s="1"/>
      <c r="B772" s="1"/>
      <c r="C772" s="1"/>
      <c r="D772" s="1"/>
      <c r="E772" s="1"/>
      <c r="F772" s="1"/>
      <c r="G772" s="1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2" customHeight="1" x14ac:dyDescent="0.25">
      <c r="A773" s="1"/>
      <c r="B773" s="1"/>
      <c r="C773" s="1"/>
      <c r="D773" s="1"/>
      <c r="E773" s="1"/>
      <c r="F773" s="1"/>
      <c r="G773" s="1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2" customHeight="1" x14ac:dyDescent="0.25">
      <c r="A774" s="1"/>
      <c r="B774" s="1"/>
      <c r="C774" s="1"/>
      <c r="D774" s="1"/>
      <c r="E774" s="1"/>
      <c r="F774" s="1"/>
      <c r="G774" s="1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2" customHeight="1" x14ac:dyDescent="0.25">
      <c r="A775" s="1"/>
      <c r="B775" s="1"/>
      <c r="C775" s="1"/>
      <c r="D775" s="1"/>
      <c r="E775" s="1"/>
      <c r="F775" s="1"/>
      <c r="G775" s="1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2" customHeight="1" x14ac:dyDescent="0.25">
      <c r="A776" s="1"/>
      <c r="B776" s="1"/>
      <c r="C776" s="1"/>
      <c r="D776" s="1"/>
      <c r="E776" s="1"/>
      <c r="F776" s="1"/>
      <c r="G776" s="1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2" customHeight="1" x14ac:dyDescent="0.25">
      <c r="A777" s="1"/>
      <c r="B777" s="1"/>
      <c r="C777" s="1"/>
      <c r="D777" s="1"/>
      <c r="E777" s="1"/>
      <c r="F777" s="1"/>
      <c r="G777" s="1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2" customHeight="1" x14ac:dyDescent="0.25">
      <c r="A778" s="1"/>
      <c r="B778" s="1"/>
      <c r="C778" s="1"/>
      <c r="D778" s="1"/>
      <c r="E778" s="1"/>
      <c r="F778" s="1"/>
      <c r="G778" s="1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2" customHeight="1" x14ac:dyDescent="0.25">
      <c r="A779" s="1"/>
      <c r="B779" s="1"/>
      <c r="C779" s="1"/>
      <c r="D779" s="1"/>
      <c r="E779" s="1"/>
      <c r="F779" s="1"/>
      <c r="G779" s="1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2" customHeight="1" x14ac:dyDescent="0.25">
      <c r="A780" s="1"/>
      <c r="B780" s="1"/>
      <c r="C780" s="1"/>
      <c r="D780" s="1"/>
      <c r="E780" s="1"/>
      <c r="F780" s="1"/>
      <c r="G780" s="1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2" customHeight="1" x14ac:dyDescent="0.25">
      <c r="A781" s="1"/>
      <c r="B781" s="1"/>
      <c r="C781" s="1"/>
      <c r="D781" s="1"/>
      <c r="E781" s="1"/>
      <c r="F781" s="1"/>
      <c r="G781" s="1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2" customHeight="1" x14ac:dyDescent="0.25">
      <c r="A782" s="1"/>
      <c r="B782" s="1"/>
      <c r="C782" s="1"/>
      <c r="D782" s="1"/>
      <c r="E782" s="1"/>
      <c r="F782" s="1"/>
      <c r="G782" s="1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2" customHeight="1" x14ac:dyDescent="0.25">
      <c r="A783" s="1"/>
      <c r="B783" s="1"/>
      <c r="C783" s="1"/>
      <c r="D783" s="1"/>
      <c r="E783" s="1"/>
      <c r="F783" s="1"/>
      <c r="G783" s="1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2" customHeight="1" x14ac:dyDescent="0.25">
      <c r="A784" s="1"/>
      <c r="B784" s="1"/>
      <c r="C784" s="1"/>
      <c r="D784" s="1"/>
      <c r="E784" s="1"/>
      <c r="F784" s="1"/>
      <c r="G784" s="1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2" customHeight="1" x14ac:dyDescent="0.25">
      <c r="A785" s="1"/>
      <c r="B785" s="1"/>
      <c r="C785" s="1"/>
      <c r="D785" s="1"/>
      <c r="E785" s="1"/>
      <c r="F785" s="1"/>
      <c r="G785" s="1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2" customHeight="1" x14ac:dyDescent="0.25">
      <c r="A786" s="1"/>
      <c r="B786" s="1"/>
      <c r="C786" s="1"/>
      <c r="D786" s="1"/>
      <c r="E786" s="1"/>
      <c r="F786" s="1"/>
      <c r="G786" s="1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2" customHeight="1" x14ac:dyDescent="0.25">
      <c r="A787" s="1"/>
      <c r="B787" s="1"/>
      <c r="C787" s="1"/>
      <c r="D787" s="1"/>
      <c r="E787" s="1"/>
      <c r="F787" s="1"/>
      <c r="G787" s="1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2" customHeight="1" x14ac:dyDescent="0.25">
      <c r="A788" s="1"/>
      <c r="B788" s="1"/>
      <c r="C788" s="1"/>
      <c r="D788" s="1"/>
      <c r="E788" s="1"/>
      <c r="F788" s="1"/>
      <c r="G788" s="1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2" customHeight="1" x14ac:dyDescent="0.25">
      <c r="A789" s="1"/>
      <c r="B789" s="1"/>
      <c r="C789" s="1"/>
      <c r="D789" s="1"/>
      <c r="E789" s="1"/>
      <c r="F789" s="1"/>
      <c r="G789" s="1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2" customHeight="1" x14ac:dyDescent="0.25">
      <c r="A790" s="1"/>
      <c r="B790" s="1"/>
      <c r="C790" s="1"/>
      <c r="D790" s="1"/>
      <c r="E790" s="1"/>
      <c r="F790" s="1"/>
      <c r="G790" s="1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2" customHeight="1" x14ac:dyDescent="0.25">
      <c r="A791" s="1"/>
      <c r="B791" s="1"/>
      <c r="C791" s="1"/>
      <c r="D791" s="1"/>
      <c r="E791" s="1"/>
      <c r="F791" s="1"/>
      <c r="G791" s="1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2" customHeight="1" x14ac:dyDescent="0.25">
      <c r="A792" s="1"/>
      <c r="B792" s="1"/>
      <c r="C792" s="1"/>
      <c r="D792" s="1"/>
      <c r="E792" s="1"/>
      <c r="F792" s="1"/>
      <c r="G792" s="1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2" customHeight="1" x14ac:dyDescent="0.25">
      <c r="A793" s="1"/>
      <c r="B793" s="1"/>
      <c r="C793" s="1"/>
      <c r="D793" s="1"/>
      <c r="E793" s="1"/>
      <c r="F793" s="1"/>
      <c r="G793" s="1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2" customHeight="1" x14ac:dyDescent="0.25">
      <c r="A794" s="1"/>
      <c r="B794" s="1"/>
      <c r="C794" s="1"/>
      <c r="D794" s="1"/>
      <c r="E794" s="1"/>
      <c r="F794" s="1"/>
      <c r="G794" s="1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2" customHeight="1" x14ac:dyDescent="0.25">
      <c r="A795" s="1"/>
      <c r="B795" s="1"/>
      <c r="C795" s="1"/>
      <c r="D795" s="1"/>
      <c r="E795" s="1"/>
      <c r="F795" s="1"/>
      <c r="G795" s="1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2" customHeight="1" x14ac:dyDescent="0.25">
      <c r="A796" s="1"/>
      <c r="B796" s="1"/>
      <c r="C796" s="1"/>
      <c r="D796" s="1"/>
      <c r="E796" s="1"/>
      <c r="F796" s="1"/>
      <c r="G796" s="1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2" customHeight="1" x14ac:dyDescent="0.25">
      <c r="A797" s="1"/>
      <c r="B797" s="1"/>
      <c r="C797" s="1"/>
      <c r="D797" s="1"/>
      <c r="E797" s="1"/>
      <c r="F797" s="1"/>
      <c r="G797" s="1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2" customHeight="1" x14ac:dyDescent="0.25">
      <c r="A798" s="1"/>
      <c r="B798" s="1"/>
      <c r="C798" s="1"/>
      <c r="D798" s="1"/>
      <c r="E798" s="1"/>
      <c r="F798" s="1"/>
      <c r="G798" s="1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2" customHeight="1" x14ac:dyDescent="0.25">
      <c r="A799" s="1"/>
      <c r="B799" s="1"/>
      <c r="C799" s="1"/>
      <c r="D799" s="1"/>
      <c r="E799" s="1"/>
      <c r="F799" s="1"/>
      <c r="G799" s="1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2" customHeight="1" x14ac:dyDescent="0.25">
      <c r="A800" s="1"/>
      <c r="B800" s="1"/>
      <c r="C800" s="1"/>
      <c r="D800" s="1"/>
      <c r="E800" s="1"/>
      <c r="F800" s="1"/>
      <c r="G800" s="1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2" customHeight="1" x14ac:dyDescent="0.25">
      <c r="A801" s="1"/>
      <c r="B801" s="1"/>
      <c r="C801" s="1"/>
      <c r="D801" s="1"/>
      <c r="E801" s="1"/>
      <c r="F801" s="1"/>
      <c r="G801" s="1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2" customHeight="1" x14ac:dyDescent="0.25">
      <c r="A802" s="1"/>
      <c r="B802" s="1"/>
      <c r="C802" s="1"/>
      <c r="D802" s="1"/>
      <c r="E802" s="1"/>
      <c r="F802" s="1"/>
      <c r="G802" s="1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2" customHeight="1" x14ac:dyDescent="0.25">
      <c r="A803" s="1"/>
      <c r="B803" s="1"/>
      <c r="C803" s="1"/>
      <c r="D803" s="1"/>
      <c r="E803" s="1"/>
      <c r="F803" s="1"/>
      <c r="G803" s="1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2" customHeight="1" x14ac:dyDescent="0.25">
      <c r="A804" s="1"/>
      <c r="B804" s="1"/>
      <c r="C804" s="1"/>
      <c r="D804" s="1"/>
      <c r="E804" s="1"/>
      <c r="F804" s="1"/>
      <c r="G804" s="1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2" customHeight="1" x14ac:dyDescent="0.25">
      <c r="A805" s="1"/>
      <c r="B805" s="1"/>
      <c r="C805" s="1"/>
      <c r="D805" s="1"/>
      <c r="E805" s="1"/>
      <c r="F805" s="1"/>
      <c r="G805" s="1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2" customHeight="1" x14ac:dyDescent="0.25">
      <c r="A806" s="1"/>
      <c r="B806" s="1"/>
      <c r="C806" s="1"/>
      <c r="D806" s="1"/>
      <c r="E806" s="1"/>
      <c r="F806" s="1"/>
      <c r="G806" s="1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2" customHeight="1" x14ac:dyDescent="0.25">
      <c r="A807" s="1"/>
      <c r="B807" s="1"/>
      <c r="C807" s="1"/>
      <c r="D807" s="1"/>
      <c r="E807" s="1"/>
      <c r="F807" s="1"/>
      <c r="G807" s="1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2" customHeight="1" x14ac:dyDescent="0.25">
      <c r="A808" s="1"/>
      <c r="B808" s="1"/>
      <c r="C808" s="1"/>
      <c r="D808" s="1"/>
      <c r="E808" s="1"/>
      <c r="F808" s="1"/>
      <c r="G808" s="1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2" customHeight="1" x14ac:dyDescent="0.25">
      <c r="A809" s="1"/>
      <c r="B809" s="1"/>
      <c r="C809" s="1"/>
      <c r="D809" s="1"/>
      <c r="E809" s="1"/>
      <c r="F809" s="1"/>
      <c r="G809" s="1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2" customHeight="1" x14ac:dyDescent="0.25">
      <c r="A810" s="1"/>
      <c r="B810" s="1"/>
      <c r="C810" s="1"/>
      <c r="D810" s="1"/>
      <c r="E810" s="1"/>
      <c r="F810" s="1"/>
      <c r="G810" s="1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2" customHeight="1" x14ac:dyDescent="0.25">
      <c r="A811" s="1"/>
      <c r="B811" s="1"/>
      <c r="C811" s="1"/>
      <c r="D811" s="1"/>
      <c r="E811" s="1"/>
      <c r="F811" s="1"/>
      <c r="G811" s="1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2" customHeight="1" x14ac:dyDescent="0.25">
      <c r="A812" s="1"/>
      <c r="B812" s="1"/>
      <c r="C812" s="1"/>
      <c r="D812" s="1"/>
      <c r="E812" s="1"/>
      <c r="F812" s="1"/>
      <c r="G812" s="1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2" customHeight="1" x14ac:dyDescent="0.25">
      <c r="A813" s="1"/>
      <c r="B813" s="1"/>
      <c r="C813" s="1"/>
      <c r="D813" s="1"/>
      <c r="E813" s="1"/>
      <c r="F813" s="1"/>
      <c r="G813" s="1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2" customHeight="1" x14ac:dyDescent="0.25">
      <c r="A814" s="1"/>
      <c r="B814" s="1"/>
      <c r="C814" s="1"/>
      <c r="D814" s="1"/>
      <c r="E814" s="1"/>
      <c r="F814" s="1"/>
      <c r="G814" s="1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2" customHeight="1" x14ac:dyDescent="0.25">
      <c r="A815" s="1"/>
      <c r="B815" s="1"/>
      <c r="C815" s="1"/>
      <c r="D815" s="1"/>
      <c r="E815" s="1"/>
      <c r="F815" s="1"/>
      <c r="G815" s="1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2" customHeight="1" x14ac:dyDescent="0.25">
      <c r="A816" s="1"/>
      <c r="B816" s="1"/>
      <c r="C816" s="1"/>
      <c r="D816" s="1"/>
      <c r="E816" s="1"/>
      <c r="F816" s="1"/>
      <c r="G816" s="1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2" customHeight="1" x14ac:dyDescent="0.25">
      <c r="A817" s="1"/>
      <c r="B817" s="1"/>
      <c r="C817" s="1"/>
      <c r="D817" s="1"/>
      <c r="E817" s="1"/>
      <c r="F817" s="1"/>
      <c r="G817" s="1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2" customHeight="1" x14ac:dyDescent="0.25">
      <c r="A818" s="1"/>
      <c r="B818" s="1"/>
      <c r="C818" s="1"/>
      <c r="D818" s="1"/>
      <c r="E818" s="1"/>
      <c r="F818" s="1"/>
      <c r="G818" s="1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2" customHeight="1" x14ac:dyDescent="0.25">
      <c r="A819" s="1"/>
      <c r="B819" s="1"/>
      <c r="C819" s="1"/>
      <c r="D819" s="1"/>
      <c r="E819" s="1"/>
      <c r="F819" s="1"/>
      <c r="G819" s="1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2" customHeight="1" x14ac:dyDescent="0.25">
      <c r="A820" s="1"/>
      <c r="B820" s="1"/>
      <c r="C820" s="1"/>
      <c r="D820" s="1"/>
      <c r="E820" s="1"/>
      <c r="F820" s="1"/>
      <c r="G820" s="1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2" customHeight="1" x14ac:dyDescent="0.25">
      <c r="A821" s="1"/>
      <c r="B821" s="1"/>
      <c r="C821" s="1"/>
      <c r="D821" s="1"/>
      <c r="E821" s="1"/>
      <c r="F821" s="1"/>
      <c r="G821" s="1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2" customHeight="1" x14ac:dyDescent="0.25">
      <c r="A822" s="1"/>
      <c r="B822" s="1"/>
      <c r="C822" s="1"/>
      <c r="D822" s="1"/>
      <c r="E822" s="1"/>
      <c r="F822" s="1"/>
      <c r="G822" s="1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2" customHeight="1" x14ac:dyDescent="0.25">
      <c r="A823" s="1"/>
      <c r="B823" s="1"/>
      <c r="C823" s="1"/>
      <c r="D823" s="1"/>
      <c r="E823" s="1"/>
      <c r="F823" s="1"/>
      <c r="G823" s="1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4.25" customHeight="1" x14ac:dyDescent="0.25"/>
    <row r="825" spans="1:29" ht="14.25" customHeight="1" x14ac:dyDescent="0.25"/>
    <row r="826" spans="1:29" ht="14.25" customHeight="1" x14ac:dyDescent="0.25"/>
    <row r="827" spans="1:29" ht="14.25" customHeight="1" x14ac:dyDescent="0.25"/>
    <row r="828" spans="1:29" ht="14.25" customHeight="1" x14ac:dyDescent="0.25"/>
    <row r="829" spans="1:29" ht="14.25" customHeight="1" x14ac:dyDescent="0.25"/>
    <row r="830" spans="1:29" ht="14.25" customHeight="1" x14ac:dyDescent="0.25"/>
    <row r="831" spans="1:29" ht="14.25" customHeight="1" x14ac:dyDescent="0.25"/>
    <row r="832" spans="1:29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</sheetData>
  <mergeCells count="236">
    <mergeCell ref="A174:H174"/>
    <mergeCell ref="A204:G204"/>
    <mergeCell ref="A205:G205"/>
    <mergeCell ref="H205:I205"/>
    <mergeCell ref="A206:G206"/>
    <mergeCell ref="H206:I206"/>
    <mergeCell ref="A199:I199"/>
    <mergeCell ref="A198:G198"/>
    <mergeCell ref="A171:B171"/>
    <mergeCell ref="C171:D171"/>
    <mergeCell ref="F171:G171"/>
    <mergeCell ref="A172:B172"/>
    <mergeCell ref="C172:D172"/>
    <mergeCell ref="F172:G172"/>
    <mergeCell ref="A173:B173"/>
    <mergeCell ref="C173:D173"/>
    <mergeCell ref="F173:G173"/>
    <mergeCell ref="B164:H164"/>
    <mergeCell ref="A165:H165"/>
    <mergeCell ref="B166:H166"/>
    <mergeCell ref="A167:H167"/>
    <mergeCell ref="A168:I168"/>
    <mergeCell ref="A169:I169"/>
    <mergeCell ref="A170:B170"/>
    <mergeCell ref="C170:D170"/>
    <mergeCell ref="F170:G170"/>
    <mergeCell ref="A155:I155"/>
    <mergeCell ref="A156:I156"/>
    <mergeCell ref="A157:I157"/>
    <mergeCell ref="A158:I158"/>
    <mergeCell ref="A159:H159"/>
    <mergeCell ref="B160:H160"/>
    <mergeCell ref="B161:H161"/>
    <mergeCell ref="B162:H162"/>
    <mergeCell ref="B163:H163"/>
    <mergeCell ref="C153:I153"/>
    <mergeCell ref="C154:I154"/>
    <mergeCell ref="B147:G147"/>
    <mergeCell ref="B148:G148"/>
    <mergeCell ref="A149:H149"/>
    <mergeCell ref="A150:I150"/>
    <mergeCell ref="A151:G151"/>
    <mergeCell ref="A152:B154"/>
    <mergeCell ref="C152:I152"/>
    <mergeCell ref="B138:G138"/>
    <mergeCell ref="A139:G139"/>
    <mergeCell ref="B140:G140"/>
    <mergeCell ref="B141:G141"/>
    <mergeCell ref="B142:G142"/>
    <mergeCell ref="B143:G143"/>
    <mergeCell ref="B144:G144"/>
    <mergeCell ref="B145:G145"/>
    <mergeCell ref="B146:G146"/>
    <mergeCell ref="B114:H114"/>
    <mergeCell ref="A115:H115"/>
    <mergeCell ref="A116:I116"/>
    <mergeCell ref="A117:I117"/>
    <mergeCell ref="A133:I133"/>
    <mergeCell ref="B134:G134"/>
    <mergeCell ref="A135:G135"/>
    <mergeCell ref="B136:G136"/>
    <mergeCell ref="A137:G137"/>
    <mergeCell ref="A131:I131"/>
    <mergeCell ref="A75:I75"/>
    <mergeCell ref="A76:I76"/>
    <mergeCell ref="A77:I77"/>
    <mergeCell ref="A78:I78"/>
    <mergeCell ref="B79:H79"/>
    <mergeCell ref="B80:H80"/>
    <mergeCell ref="B81:H81"/>
    <mergeCell ref="B82:H82"/>
    <mergeCell ref="A83:H83"/>
    <mergeCell ref="A84:I84"/>
    <mergeCell ref="A85:I85"/>
    <mergeCell ref="B86:H86"/>
    <mergeCell ref="B87:H87"/>
    <mergeCell ref="B88:H88"/>
    <mergeCell ref="B89:H89"/>
    <mergeCell ref="B90:H90"/>
    <mergeCell ref="B91:G91"/>
    <mergeCell ref="A92:H92"/>
    <mergeCell ref="A93:I93"/>
    <mergeCell ref="A94:I94"/>
    <mergeCell ref="A95:I95"/>
    <mergeCell ref="A96:I96"/>
    <mergeCell ref="A97:I97"/>
    <mergeCell ref="A122:I122"/>
    <mergeCell ref="A123:I123"/>
    <mergeCell ref="B124:H124"/>
    <mergeCell ref="B125:H125"/>
    <mergeCell ref="B126:H126"/>
    <mergeCell ref="B127:H127"/>
    <mergeCell ref="B128:H128"/>
    <mergeCell ref="A129:H129"/>
    <mergeCell ref="A130:I130"/>
    <mergeCell ref="B70:H70"/>
    <mergeCell ref="B71:H71"/>
    <mergeCell ref="B72:H72"/>
    <mergeCell ref="B73:H73"/>
    <mergeCell ref="B74:H74"/>
    <mergeCell ref="B118:H118"/>
    <mergeCell ref="B119:H119"/>
    <mergeCell ref="B120:H120"/>
    <mergeCell ref="A121:H121"/>
    <mergeCell ref="A98:I98"/>
    <mergeCell ref="A99:I99"/>
    <mergeCell ref="A101:I101"/>
    <mergeCell ref="A102:I102"/>
    <mergeCell ref="B103:H103"/>
    <mergeCell ref="B104:F104"/>
    <mergeCell ref="B105:H105"/>
    <mergeCell ref="B106:H106"/>
    <mergeCell ref="B107:H107"/>
    <mergeCell ref="B108:H108"/>
    <mergeCell ref="B109:H109"/>
    <mergeCell ref="A110:H110"/>
    <mergeCell ref="A111:I111"/>
    <mergeCell ref="A112:I112"/>
    <mergeCell ref="B113:H113"/>
    <mergeCell ref="B61:H61"/>
    <mergeCell ref="B62:G62"/>
    <mergeCell ref="B63:G63"/>
    <mergeCell ref="B64:G64"/>
    <mergeCell ref="B65:G65"/>
    <mergeCell ref="B66:H66"/>
    <mergeCell ref="B67:G67"/>
    <mergeCell ref="B68:G68"/>
    <mergeCell ref="B69:G69"/>
    <mergeCell ref="B51:G51"/>
    <mergeCell ref="B52:G52"/>
    <mergeCell ref="B53:G53"/>
    <mergeCell ref="B54:G54"/>
    <mergeCell ref="A55:G55"/>
    <mergeCell ref="A57:I57"/>
    <mergeCell ref="A58:I58"/>
    <mergeCell ref="A59:I59"/>
    <mergeCell ref="B60:H60"/>
    <mergeCell ref="A42:I42"/>
    <mergeCell ref="A43:I43"/>
    <mergeCell ref="A44:I44"/>
    <mergeCell ref="A45:I45"/>
    <mergeCell ref="B46:G46"/>
    <mergeCell ref="B47:G47"/>
    <mergeCell ref="B48:G48"/>
    <mergeCell ref="B49:C49"/>
    <mergeCell ref="B50:G50"/>
    <mergeCell ref="A33:I33"/>
    <mergeCell ref="A34:I34"/>
    <mergeCell ref="A35:I35"/>
    <mergeCell ref="A36:I36"/>
    <mergeCell ref="A37:I37"/>
    <mergeCell ref="B38:H38"/>
    <mergeCell ref="B39:G39"/>
    <mergeCell ref="B40:G40"/>
    <mergeCell ref="A41:H41"/>
    <mergeCell ref="A24:I24"/>
    <mergeCell ref="A25:I25"/>
    <mergeCell ref="A26:I26"/>
    <mergeCell ref="A27:I27"/>
    <mergeCell ref="B28:G28"/>
    <mergeCell ref="B29:H29"/>
    <mergeCell ref="B30:G30"/>
    <mergeCell ref="B31:H31"/>
    <mergeCell ref="A32:H32"/>
    <mergeCell ref="B19:G19"/>
    <mergeCell ref="H19:I19"/>
    <mergeCell ref="B20:G20"/>
    <mergeCell ref="H20:I20"/>
    <mergeCell ref="B21:G21"/>
    <mergeCell ref="H21:I21"/>
    <mergeCell ref="H22:I22"/>
    <mergeCell ref="B22:G22"/>
    <mergeCell ref="B23:G23"/>
    <mergeCell ref="H23:I23"/>
    <mergeCell ref="A12:D12"/>
    <mergeCell ref="E12:F12"/>
    <mergeCell ref="G12:I12"/>
    <mergeCell ref="E13:F13"/>
    <mergeCell ref="G13:I13"/>
    <mergeCell ref="Q18:X18"/>
    <mergeCell ref="Y18:AC18"/>
    <mergeCell ref="A13:D13"/>
    <mergeCell ref="A14:I14"/>
    <mergeCell ref="A15:I15"/>
    <mergeCell ref="A16:I16"/>
    <mergeCell ref="A17:I17"/>
    <mergeCell ref="A18:I18"/>
    <mergeCell ref="J18:P18"/>
    <mergeCell ref="A195:G196"/>
    <mergeCell ref="H195:I196"/>
    <mergeCell ref="A197:G197"/>
    <mergeCell ref="H197:I197"/>
    <mergeCell ref="H198:I198"/>
    <mergeCell ref="A203:G203"/>
    <mergeCell ref="H204:I204"/>
    <mergeCell ref="H203:I203"/>
    <mergeCell ref="A2:I2"/>
    <mergeCell ref="A3:E3"/>
    <mergeCell ref="F3:I3"/>
    <mergeCell ref="A4:E4"/>
    <mergeCell ref="F4:I4"/>
    <mergeCell ref="A5:I5"/>
    <mergeCell ref="A6:I6"/>
    <mergeCell ref="B7:G7"/>
    <mergeCell ref="H7:I7"/>
    <mergeCell ref="B8:G8"/>
    <mergeCell ref="H8:I8"/>
    <mergeCell ref="B9:G9"/>
    <mergeCell ref="H9:I9"/>
    <mergeCell ref="H10:I10"/>
    <mergeCell ref="B10:G10"/>
    <mergeCell ref="A11:I11"/>
    <mergeCell ref="A200:I201"/>
    <mergeCell ref="A202:I202"/>
    <mergeCell ref="A175:I175"/>
    <mergeCell ref="A176:I176"/>
    <mergeCell ref="A177:I177"/>
    <mergeCell ref="A178:H178"/>
    <mergeCell ref="A179:H179"/>
    <mergeCell ref="A180:H180"/>
    <mergeCell ref="A181:H181"/>
    <mergeCell ref="A182:I182"/>
    <mergeCell ref="A183:I183"/>
    <mergeCell ref="A184:I184"/>
    <mergeCell ref="A186:I186"/>
    <mergeCell ref="A187:I187"/>
    <mergeCell ref="A188:F188"/>
    <mergeCell ref="G188:I188"/>
    <mergeCell ref="A189:I189"/>
    <mergeCell ref="A190:F190"/>
    <mergeCell ref="G190:I190"/>
    <mergeCell ref="A191:I191"/>
    <mergeCell ref="A192:F192"/>
    <mergeCell ref="G192:I192"/>
    <mergeCell ref="A193:I193"/>
    <mergeCell ref="A194:I194"/>
  </mergeCells>
  <pageMargins left="0.25" right="0.25" top="0.75" bottom="0.75" header="0" footer="0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990"/>
  <sheetViews>
    <sheetView workbookViewId="0"/>
  </sheetViews>
  <sheetFormatPr defaultColWidth="12.6640625" defaultRowHeight="15" customHeight="1" x14ac:dyDescent="0.25"/>
  <cols>
    <col min="1" max="1" width="1.33203125" customWidth="1"/>
    <col min="2" max="2" width="6.33203125" customWidth="1"/>
    <col min="3" max="3" width="64.77734375" customWidth="1"/>
    <col min="4" max="4" width="21.77734375" customWidth="1"/>
    <col min="5" max="7" width="16.109375" customWidth="1"/>
    <col min="8" max="28" width="8" customWidth="1"/>
  </cols>
  <sheetData>
    <row r="1" spans="1:7" ht="14.25" customHeight="1" x14ac:dyDescent="0.25">
      <c r="A1" s="87"/>
      <c r="B1" s="87" t="s">
        <v>197</v>
      </c>
    </row>
    <row r="2" spans="1:7" ht="14.25" customHeight="1" x14ac:dyDescent="0.25"/>
    <row r="3" spans="1:7" ht="14.25" customHeight="1" x14ac:dyDescent="0.25">
      <c r="A3" s="87"/>
      <c r="B3" s="87" t="s">
        <v>198</v>
      </c>
    </row>
    <row r="4" spans="1:7" ht="14.25" customHeight="1" x14ac:dyDescent="0.25">
      <c r="A4" s="87"/>
      <c r="B4" s="88" t="s">
        <v>199</v>
      </c>
      <c r="C4" s="88" t="s">
        <v>200</v>
      </c>
      <c r="D4" s="88" t="s">
        <v>201</v>
      </c>
      <c r="E4" s="88" t="s">
        <v>202</v>
      </c>
      <c r="F4" s="88" t="s">
        <v>203</v>
      </c>
      <c r="G4" s="88" t="s">
        <v>204</v>
      </c>
    </row>
    <row r="5" spans="1:7" ht="14.25" customHeight="1" x14ac:dyDescent="0.25">
      <c r="A5" s="89"/>
      <c r="B5" s="90">
        <v>1</v>
      </c>
      <c r="C5" s="91" t="s">
        <v>205</v>
      </c>
      <c r="D5" s="92" t="s">
        <v>206</v>
      </c>
      <c r="E5" s="90">
        <v>3</v>
      </c>
      <c r="F5" s="93">
        <v>46.73</v>
      </c>
      <c r="G5" s="93">
        <f t="shared" ref="G5:G22" si="0">F5*E5</f>
        <v>140.19</v>
      </c>
    </row>
    <row r="6" spans="1:7" ht="14.25" customHeight="1" x14ac:dyDescent="0.25">
      <c r="A6" s="89"/>
      <c r="B6" s="90">
        <v>2</v>
      </c>
      <c r="C6" s="94" t="s">
        <v>207</v>
      </c>
      <c r="D6" s="92" t="s">
        <v>206</v>
      </c>
      <c r="E6" s="90">
        <v>2</v>
      </c>
      <c r="F6" s="93">
        <v>70.36</v>
      </c>
      <c r="G6" s="93">
        <f t="shared" si="0"/>
        <v>140.72</v>
      </c>
    </row>
    <row r="7" spans="1:7" ht="14.25" customHeight="1" x14ac:dyDescent="0.25">
      <c r="A7" s="89"/>
      <c r="B7" s="90">
        <v>3</v>
      </c>
      <c r="C7" s="94" t="s">
        <v>208</v>
      </c>
      <c r="D7" s="92" t="s">
        <v>206</v>
      </c>
      <c r="E7" s="90">
        <v>3</v>
      </c>
      <c r="F7" s="93">
        <v>88.61</v>
      </c>
      <c r="G7" s="93">
        <f t="shared" si="0"/>
        <v>265.83</v>
      </c>
    </row>
    <row r="8" spans="1:7" ht="14.25" customHeight="1" x14ac:dyDescent="0.25">
      <c r="A8" s="89"/>
      <c r="B8" s="90">
        <v>4</v>
      </c>
      <c r="C8" s="95" t="s">
        <v>209</v>
      </c>
      <c r="D8" s="92" t="s">
        <v>210</v>
      </c>
      <c r="E8" s="90">
        <v>2</v>
      </c>
      <c r="F8" s="93">
        <v>105.76</v>
      </c>
      <c r="G8" s="93">
        <f t="shared" si="0"/>
        <v>211.52</v>
      </c>
    </row>
    <row r="9" spans="1:7" ht="14.25" customHeight="1" x14ac:dyDescent="0.25">
      <c r="A9" s="89"/>
      <c r="B9" s="90">
        <v>5</v>
      </c>
      <c r="C9" s="96" t="s">
        <v>211</v>
      </c>
      <c r="D9" s="90" t="s">
        <v>212</v>
      </c>
      <c r="E9" s="90">
        <v>2</v>
      </c>
      <c r="F9" s="93">
        <v>37.86</v>
      </c>
      <c r="G9" s="93">
        <f t="shared" si="0"/>
        <v>75.72</v>
      </c>
    </row>
    <row r="10" spans="1:7" ht="14.25" customHeight="1" x14ac:dyDescent="0.25">
      <c r="A10" s="89"/>
      <c r="B10" s="90">
        <v>6</v>
      </c>
      <c r="C10" s="97" t="s">
        <v>213</v>
      </c>
      <c r="D10" s="90" t="s">
        <v>214</v>
      </c>
      <c r="E10" s="90">
        <v>2</v>
      </c>
      <c r="F10" s="93">
        <v>29.38</v>
      </c>
      <c r="G10" s="93">
        <f t="shared" si="0"/>
        <v>58.76</v>
      </c>
    </row>
    <row r="11" spans="1:7" ht="14.25" customHeight="1" x14ac:dyDescent="0.25">
      <c r="A11" s="89"/>
      <c r="B11" s="90">
        <v>7</v>
      </c>
      <c r="C11" s="91" t="s">
        <v>215</v>
      </c>
      <c r="D11" s="90" t="s">
        <v>206</v>
      </c>
      <c r="E11" s="90">
        <v>1</v>
      </c>
      <c r="F11" s="93">
        <v>164.3</v>
      </c>
      <c r="G11" s="93">
        <f t="shared" si="0"/>
        <v>164.3</v>
      </c>
    </row>
    <row r="12" spans="1:7" ht="14.25" customHeight="1" x14ac:dyDescent="0.25">
      <c r="A12" s="89"/>
      <c r="B12" s="90">
        <v>8</v>
      </c>
      <c r="C12" s="97" t="s">
        <v>216</v>
      </c>
      <c r="D12" s="90" t="s">
        <v>206</v>
      </c>
      <c r="E12" s="90">
        <v>1</v>
      </c>
      <c r="F12" s="93">
        <v>65.41</v>
      </c>
      <c r="G12" s="93">
        <f t="shared" si="0"/>
        <v>65.41</v>
      </c>
    </row>
    <row r="13" spans="1:7" ht="14.25" customHeight="1" x14ac:dyDescent="0.25">
      <c r="A13" s="89"/>
      <c r="B13" s="90">
        <v>9</v>
      </c>
      <c r="C13" s="96" t="s">
        <v>217</v>
      </c>
      <c r="D13" s="90" t="s">
        <v>212</v>
      </c>
      <c r="E13" s="90">
        <v>1</v>
      </c>
      <c r="F13" s="93">
        <v>9.01</v>
      </c>
      <c r="G13" s="93">
        <f t="shared" si="0"/>
        <v>9.01</v>
      </c>
    </row>
    <row r="14" spans="1:7" ht="14.25" customHeight="1" x14ac:dyDescent="0.25">
      <c r="A14" s="89"/>
      <c r="B14" s="90">
        <v>10</v>
      </c>
      <c r="C14" s="96" t="s">
        <v>218</v>
      </c>
      <c r="D14" s="90" t="s">
        <v>214</v>
      </c>
      <c r="E14" s="90">
        <v>24</v>
      </c>
      <c r="F14" s="93">
        <v>7.17</v>
      </c>
      <c r="G14" s="93">
        <f t="shared" si="0"/>
        <v>172.07999999999998</v>
      </c>
    </row>
    <row r="15" spans="1:7" ht="14.25" customHeight="1" x14ac:dyDescent="0.25">
      <c r="A15" s="89"/>
      <c r="B15" s="90">
        <v>11</v>
      </c>
      <c r="C15" s="96" t="s">
        <v>219</v>
      </c>
      <c r="D15" s="90" t="s">
        <v>214</v>
      </c>
      <c r="E15" s="90">
        <v>24</v>
      </c>
      <c r="F15" s="93">
        <v>5.17</v>
      </c>
      <c r="G15" s="93">
        <f t="shared" si="0"/>
        <v>124.08</v>
      </c>
    </row>
    <row r="16" spans="1:7" ht="14.25" customHeight="1" x14ac:dyDescent="0.25">
      <c r="A16" s="89"/>
      <c r="B16" s="90">
        <v>12</v>
      </c>
      <c r="C16" s="96" t="s">
        <v>220</v>
      </c>
      <c r="D16" s="90" t="s">
        <v>214</v>
      </c>
      <c r="E16" s="90">
        <v>24</v>
      </c>
      <c r="F16" s="93">
        <v>12.75</v>
      </c>
      <c r="G16" s="93">
        <f t="shared" si="0"/>
        <v>306</v>
      </c>
    </row>
    <row r="17" spans="1:28" ht="14.25" customHeight="1" x14ac:dyDescent="0.25">
      <c r="A17" s="89"/>
      <c r="B17" s="90">
        <v>13</v>
      </c>
      <c r="C17" s="96" t="s">
        <v>221</v>
      </c>
      <c r="D17" s="90" t="s">
        <v>214</v>
      </c>
      <c r="E17" s="90">
        <v>12</v>
      </c>
      <c r="F17" s="93">
        <v>6.13</v>
      </c>
      <c r="G17" s="93">
        <f t="shared" si="0"/>
        <v>73.56</v>
      </c>
    </row>
    <row r="18" spans="1:28" ht="14.25" customHeight="1" x14ac:dyDescent="0.25">
      <c r="A18" s="89"/>
      <c r="B18" s="90">
        <v>14</v>
      </c>
      <c r="C18" s="96" t="s">
        <v>222</v>
      </c>
      <c r="D18" s="90" t="s">
        <v>223</v>
      </c>
      <c r="E18" s="90">
        <v>24</v>
      </c>
      <c r="F18" s="93">
        <v>6.97</v>
      </c>
      <c r="G18" s="93">
        <f t="shared" si="0"/>
        <v>167.28</v>
      </c>
    </row>
    <row r="19" spans="1:28" ht="14.25" customHeight="1" x14ac:dyDescent="0.25">
      <c r="A19" s="89"/>
      <c r="B19" s="90">
        <v>15</v>
      </c>
      <c r="C19" s="96" t="s">
        <v>224</v>
      </c>
      <c r="D19" s="90" t="s">
        <v>214</v>
      </c>
      <c r="E19" s="90">
        <v>24</v>
      </c>
      <c r="F19" s="93">
        <v>5.15</v>
      </c>
      <c r="G19" s="93">
        <f t="shared" si="0"/>
        <v>123.60000000000001</v>
      </c>
    </row>
    <row r="20" spans="1:28" ht="14.25" customHeight="1" x14ac:dyDescent="0.25">
      <c r="A20" s="89"/>
      <c r="B20" s="90">
        <v>16</v>
      </c>
      <c r="C20" s="96" t="s">
        <v>225</v>
      </c>
      <c r="D20" s="90" t="s">
        <v>226</v>
      </c>
      <c r="E20" s="90">
        <v>12</v>
      </c>
      <c r="F20" s="93">
        <v>2.81</v>
      </c>
      <c r="G20" s="93">
        <f t="shared" si="0"/>
        <v>33.72</v>
      </c>
    </row>
    <row r="21" spans="1:28" ht="14.25" customHeight="1" x14ac:dyDescent="0.25">
      <c r="A21" s="89"/>
      <c r="B21" s="90">
        <v>17</v>
      </c>
      <c r="C21" s="96" t="s">
        <v>227</v>
      </c>
      <c r="D21" s="90" t="s">
        <v>228</v>
      </c>
      <c r="E21" s="90">
        <v>12</v>
      </c>
      <c r="F21" s="93">
        <v>7.27</v>
      </c>
      <c r="G21" s="93">
        <f t="shared" si="0"/>
        <v>87.24</v>
      </c>
    </row>
    <row r="22" spans="1:28" ht="14.25" customHeight="1" x14ac:dyDescent="0.25">
      <c r="A22" s="89"/>
      <c r="B22" s="90">
        <v>18</v>
      </c>
      <c r="C22" s="96" t="s">
        <v>229</v>
      </c>
      <c r="D22" s="90" t="s">
        <v>228</v>
      </c>
      <c r="E22" s="90">
        <v>12</v>
      </c>
      <c r="F22" s="93">
        <v>6.28</v>
      </c>
      <c r="G22" s="93">
        <f t="shared" si="0"/>
        <v>75.36</v>
      </c>
    </row>
    <row r="23" spans="1:28" ht="14.25" customHeight="1" x14ac:dyDescent="0.25">
      <c r="A23" s="98"/>
      <c r="B23" s="99" t="s">
        <v>230</v>
      </c>
      <c r="C23" s="99"/>
      <c r="D23" s="100"/>
      <c r="E23" s="101"/>
      <c r="F23" s="101"/>
      <c r="G23" s="102">
        <f>SUM(G5:G22)</f>
        <v>2294.3799999999997</v>
      </c>
    </row>
    <row r="24" spans="1:28" ht="14.25" customHeight="1" x14ac:dyDescent="0.25">
      <c r="A24" s="98"/>
      <c r="B24" s="103" t="s">
        <v>231</v>
      </c>
      <c r="C24" s="104"/>
      <c r="D24" s="104"/>
      <c r="E24" s="104"/>
      <c r="F24" s="104"/>
      <c r="G24" s="105">
        <f>ROUND(G23/12,2)</f>
        <v>191.2</v>
      </c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98"/>
      <c r="V24" s="98"/>
      <c r="W24" s="98"/>
      <c r="X24" s="98"/>
      <c r="Y24" s="98"/>
      <c r="Z24" s="98"/>
      <c r="AA24" s="98"/>
      <c r="AB24" s="98"/>
    </row>
    <row r="25" spans="1:28" ht="14.25" customHeight="1" x14ac:dyDescent="0.25"/>
    <row r="26" spans="1:28" ht="14.25" customHeight="1" x14ac:dyDescent="0.25">
      <c r="B26" s="87" t="s">
        <v>232</v>
      </c>
    </row>
    <row r="27" spans="1:28" ht="14.25" customHeight="1" x14ac:dyDescent="0.25">
      <c r="B27" s="106" t="s">
        <v>199</v>
      </c>
      <c r="C27" s="88" t="s">
        <v>200</v>
      </c>
      <c r="D27" s="88" t="s">
        <v>201</v>
      </c>
      <c r="E27" s="106" t="s">
        <v>202</v>
      </c>
      <c r="F27" s="88" t="s">
        <v>203</v>
      </c>
      <c r="G27" s="88" t="s">
        <v>204</v>
      </c>
    </row>
    <row r="28" spans="1:28" ht="14.25" customHeight="1" x14ac:dyDescent="0.25">
      <c r="B28" s="90">
        <v>1</v>
      </c>
      <c r="C28" s="97" t="s">
        <v>233</v>
      </c>
      <c r="D28" s="90" t="s">
        <v>206</v>
      </c>
      <c r="E28" s="90">
        <v>1</v>
      </c>
      <c r="F28" s="93">
        <v>25.67</v>
      </c>
      <c r="G28" s="93">
        <f t="shared" ref="G28:G32" si="1">F28*E28</f>
        <v>25.67</v>
      </c>
    </row>
    <row r="29" spans="1:28" ht="14.25" customHeight="1" x14ac:dyDescent="0.25">
      <c r="B29" s="90">
        <v>2</v>
      </c>
      <c r="C29" s="97" t="s">
        <v>234</v>
      </c>
      <c r="D29" s="90" t="s">
        <v>235</v>
      </c>
      <c r="E29" s="90">
        <v>5</v>
      </c>
      <c r="F29" s="93">
        <v>35</v>
      </c>
      <c r="G29" s="93">
        <f t="shared" si="1"/>
        <v>175</v>
      </c>
    </row>
    <row r="30" spans="1:28" ht="14.25" customHeight="1" x14ac:dyDescent="0.25">
      <c r="B30" s="90">
        <v>3</v>
      </c>
      <c r="C30" s="96" t="s">
        <v>236</v>
      </c>
      <c r="D30" s="90" t="s">
        <v>210</v>
      </c>
      <c r="E30" s="90">
        <v>1</v>
      </c>
      <c r="F30" s="93">
        <v>34.21</v>
      </c>
      <c r="G30" s="93">
        <f t="shared" si="1"/>
        <v>34.21</v>
      </c>
    </row>
    <row r="31" spans="1:28" ht="14.25" customHeight="1" x14ac:dyDescent="0.25">
      <c r="B31" s="90">
        <v>4</v>
      </c>
      <c r="C31" s="97" t="s">
        <v>237</v>
      </c>
      <c r="D31" s="90" t="s">
        <v>238</v>
      </c>
      <c r="E31" s="90">
        <v>5</v>
      </c>
      <c r="F31" s="93">
        <v>7.38</v>
      </c>
      <c r="G31" s="93">
        <f t="shared" si="1"/>
        <v>36.9</v>
      </c>
    </row>
    <row r="32" spans="1:28" ht="14.25" customHeight="1" x14ac:dyDescent="0.25">
      <c r="B32" s="90">
        <v>5</v>
      </c>
      <c r="C32" s="97" t="s">
        <v>239</v>
      </c>
      <c r="D32" s="90" t="s">
        <v>240</v>
      </c>
      <c r="E32" s="90">
        <v>3</v>
      </c>
      <c r="F32" s="93">
        <v>9.31</v>
      </c>
      <c r="G32" s="93">
        <f t="shared" si="1"/>
        <v>27.93</v>
      </c>
    </row>
    <row r="33" spans="1:28" ht="14.25" customHeight="1" x14ac:dyDescent="0.25">
      <c r="B33" s="99" t="s">
        <v>230</v>
      </c>
      <c r="C33" s="99"/>
      <c r="D33" s="100"/>
      <c r="E33" s="101"/>
      <c r="F33" s="101"/>
      <c r="G33" s="102">
        <f>SUM(G28:G32)</f>
        <v>299.71000000000004</v>
      </c>
    </row>
    <row r="34" spans="1:28" ht="14.25" customHeight="1" x14ac:dyDescent="0.25">
      <c r="A34" s="98"/>
      <c r="B34" s="103" t="s">
        <v>231</v>
      </c>
      <c r="C34" s="104"/>
      <c r="D34" s="104"/>
      <c r="E34" s="104"/>
      <c r="F34" s="104"/>
      <c r="G34" s="105">
        <f>ROUND(G33/12,2)</f>
        <v>24.98</v>
      </c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98"/>
      <c r="V34" s="98"/>
      <c r="W34" s="98"/>
      <c r="X34" s="98"/>
      <c r="Y34" s="98"/>
      <c r="Z34" s="98"/>
      <c r="AA34" s="98"/>
      <c r="AB34" s="98"/>
    </row>
    <row r="35" spans="1:28" ht="14.25" customHeight="1" x14ac:dyDescent="0.25"/>
    <row r="36" spans="1:28" ht="14.25" customHeight="1" x14ac:dyDescent="0.25">
      <c r="B36" s="107" t="s">
        <v>241</v>
      </c>
      <c r="C36" s="108"/>
      <c r="D36" s="108"/>
      <c r="E36" s="108"/>
      <c r="F36" s="108"/>
      <c r="G36" s="109">
        <f>G24+G34</f>
        <v>216.17999999999998</v>
      </c>
    </row>
    <row r="37" spans="1:28" ht="14.25" customHeight="1" x14ac:dyDescent="0.25"/>
    <row r="38" spans="1:28" ht="14.25" customHeight="1" x14ac:dyDescent="0.25">
      <c r="B38" s="87" t="s">
        <v>242</v>
      </c>
    </row>
    <row r="39" spans="1:28" ht="14.25" customHeight="1" x14ac:dyDescent="0.25">
      <c r="B39" s="106" t="s">
        <v>199</v>
      </c>
      <c r="C39" s="88" t="s">
        <v>200</v>
      </c>
      <c r="D39" s="106"/>
      <c r="E39" s="106" t="s">
        <v>243</v>
      </c>
      <c r="F39" s="88" t="s">
        <v>203</v>
      </c>
      <c r="G39" s="88" t="s">
        <v>244</v>
      </c>
    </row>
    <row r="40" spans="1:28" ht="14.25" customHeight="1" x14ac:dyDescent="0.25">
      <c r="B40" s="90">
        <v>1</v>
      </c>
      <c r="C40" s="97" t="s">
        <v>245</v>
      </c>
      <c r="D40" s="90"/>
      <c r="E40" s="90">
        <v>1</v>
      </c>
      <c r="F40" s="93">
        <v>1410.82</v>
      </c>
      <c r="G40" s="93">
        <f>F40/60</f>
        <v>23.513666666666666</v>
      </c>
    </row>
    <row r="41" spans="1:28" ht="14.25" customHeight="1" x14ac:dyDescent="0.25">
      <c r="B41" s="99" t="s">
        <v>246</v>
      </c>
      <c r="C41" s="99"/>
      <c r="D41" s="100"/>
      <c r="E41" s="101"/>
      <c r="F41" s="101"/>
      <c r="G41" s="110">
        <f>SUM(G40)</f>
        <v>23.513666666666666</v>
      </c>
    </row>
    <row r="42" spans="1:28" ht="14.25" customHeight="1" x14ac:dyDescent="0.25"/>
    <row r="43" spans="1:28" ht="14.25" customHeight="1" x14ac:dyDescent="0.25"/>
    <row r="44" spans="1:28" ht="14.25" customHeight="1" x14ac:dyDescent="0.25"/>
    <row r="45" spans="1:28" ht="14.25" customHeight="1" x14ac:dyDescent="0.25"/>
    <row r="46" spans="1:28" ht="14.25" customHeight="1" x14ac:dyDescent="0.25"/>
    <row r="47" spans="1:28" ht="14.25" customHeight="1" x14ac:dyDescent="0.25"/>
    <row r="48" spans="1:2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</sheetData>
  <pageMargins left="0.25" right="0.25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Copeira 2025</vt:lpstr>
      <vt:lpstr>Modulo5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Werle de Camargo</dc:creator>
  <cp:lastModifiedBy>Luana Lazzari</cp:lastModifiedBy>
  <dcterms:created xsi:type="dcterms:W3CDTF">2022-09-29T20:32:04Z</dcterms:created>
  <dcterms:modified xsi:type="dcterms:W3CDTF">2025-05-09T16:57:12Z</dcterms:modified>
</cp:coreProperties>
</file>