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Processo de Pagamento - Tabela" sheetId="1" r:id="rId4"/>
    <sheet state="visible" name="Status Processo de Pagamento" sheetId="2" r:id="rId5"/>
    <sheet state="visible" name="Março2025" sheetId="3" r:id="rId6"/>
    <sheet state="visible" name="Abril2025" sheetId="4" r:id="rId7"/>
    <sheet state="visible" name="Maio2025" sheetId="5" r:id="rId8"/>
    <sheet state="visible" name="Junho2025" sheetId="6" r:id="rId9"/>
    <sheet state="visible" name="Julho2025" sheetId="7" r:id="rId10"/>
    <sheet state="visible" name="Agosto2025" sheetId="8" r:id="rId11"/>
  </sheets>
  <definedNames>
    <definedName hidden="1" localSheetId="2" name="_xlnm._FilterDatabase">'Março2025'!$A$15:$I$152</definedName>
    <definedName hidden="1" localSheetId="3" name="_xlnm._FilterDatabase">Abril2025!$A$15:$I$154</definedName>
    <definedName hidden="1" localSheetId="4" name="_xlnm._FilterDatabase">Maio2025!$A$15:$I$154</definedName>
    <definedName hidden="1" localSheetId="5" name="_xlnm._FilterDatabase">Junho2025!$A$15:$I$155</definedName>
    <definedName hidden="1" localSheetId="6" name="_xlnm._FilterDatabase">Julho2025!$A$15:$I$155</definedName>
    <definedName hidden="1" localSheetId="7" name="_xlnm._FilterDatabase">Agosto2025!$A$15:$I$155</definedName>
  </definedNames>
  <calcPr/>
</workbook>
</file>

<file path=xl/sharedStrings.xml><?xml version="1.0" encoding="utf-8"?>
<sst xmlns="http://schemas.openxmlformats.org/spreadsheetml/2006/main" count="5496" uniqueCount="289">
  <si>
    <t>Ação</t>
  </si>
  <si>
    <t>O que está ocorrendo?</t>
  </si>
  <si>
    <t>Setor Responsável</t>
  </si>
  <si>
    <t>Data inicial</t>
  </si>
  <si>
    <t>Data Final</t>
  </si>
  <si>
    <t>Tempo de Execução</t>
  </si>
  <si>
    <t>Status</t>
  </si>
  <si>
    <t>Solicitação de Quantitativos</t>
  </si>
  <si>
    <t>O processo se inicia quando a DAE/Reitoria - Diretoria de Assuntos Estudantis - encaminha ofício solicitando a quantidade de estudantes que atendem os critérios do Edital de Seleção para cada Campus do IFRS.</t>
  </si>
  <si>
    <t>DAE/Reitoria</t>
  </si>
  <si>
    <t>10 dias corridos</t>
  </si>
  <si>
    <t>Finalizado</t>
  </si>
  <si>
    <t>Aferição de Frequência</t>
  </si>
  <si>
    <t>É nesta etapa que é conferido a frequência dos estudantes, que deve ser no mínimo de 75% de frequência.</t>
  </si>
  <si>
    <t>CAE - Campus Erechim</t>
  </si>
  <si>
    <t>5 dias úteis</t>
  </si>
  <si>
    <t>Encaminhamento de Quantitativos</t>
  </si>
  <si>
    <t xml:space="preserve">Após receber o ofício da DAE/Reitoria, solicitando os quantitativos e conferida a frequência, a CAE Campus Erechim encaminha ofício resposta para a DAE/Reitoria informando a quantidade de estudantes que atendem os critérios do Edital de Seleção. </t>
  </si>
  <si>
    <t>1 dia útil</t>
  </si>
  <si>
    <t>Descentralização orçamentária</t>
  </si>
  <si>
    <t>Encaminhado o ofício resposta sobre os quantitativos para a DAE/Reitoria, a CMGOAE - Comissão Mista de Gestão de Orçamento da Assistência Estudantil - realiza cálculos para verificar o valor de cada Grupo de Vulnerabilidade (G1, G2, G3 e G4), assim como quanto cada Campus receberá para pagar os estudantes habilitados a receber os Auxílios Estudantis. Então é encaminhado um ofício para os Campi, informando os valores de orçamento que serão disponibilizados.</t>
  </si>
  <si>
    <t>2 dias úteis</t>
  </si>
  <si>
    <t>Atrasado</t>
  </si>
  <si>
    <t>Preparo do Processo para Pagamento - SIPAC</t>
  </si>
  <si>
    <t>Recebido o oficio de descentralização orçamentária, a CAE Campus Erechim começa a preparar o processo para pagamento dos Auxílios Estudantis. Nesta etapa, acontecem os seguintes passos:
1. Elaboração/Atualização da Planilha de Pagamento onde consta os nomes dos estudantes, dados bancários e o valor que irá receber;
2. Elaboração do Ofício de Empenho;
3. Elaboração do Ofício de Pagamento;
4. Elaborar e anexar os documentos dos itens 1 a 3 no SIPAC e encaminhar para assinatura dos responsáveis;
5. Após a útima assinatura, automaticamente o sistema (SIPAC) encaminha o Processo para o Setor Financeiro, que realizará os trâmites para os procedimentos de apropiação e pagamentos dos valores.</t>
  </si>
  <si>
    <t>3 dias úteis</t>
  </si>
  <si>
    <t>Envio do Processo para Pagamento</t>
  </si>
  <si>
    <t>Nesta etapa, o Processo de Pagamento está no sistema SIPAC, aguardando as assinaturas dos responsáveis da CAE, Direção de Ensino, Financeiro...</t>
  </si>
  <si>
    <t>Aguardando Inicialização</t>
  </si>
  <si>
    <t>Recebimento do Processo de Pagamento - SIPAC</t>
  </si>
  <si>
    <t>Após recebimento do processo no SIPAC, são conferidos os documentos, e realizado o  reforço de nota de empenho. Após a nota de empenho assinada, os dados da planilha recebida da CAE  através de e-mail são organizados e adaptados ao tipo de planilha para inserção no sistema SIAFI, sendo uma planilha para auxílio moradia e outra para auxílio permanênica.</t>
  </si>
  <si>
    <t>Financeiro - Campus Erechim</t>
  </si>
  <si>
    <t>4 dias úteis</t>
  </si>
  <si>
    <t>Inserção da Planilha de Pagamento no Sistema SIAFI</t>
  </si>
  <si>
    <t xml:space="preserve">Após a planilha modificada para atender as especificidades do SIAFI ser inserida no sistema, é necessário aguardar até o próximo dia útil para processamento da planilha pelo sistema. No próximo dia útil é consultado se teve erros de processamento em cada um dos registros de auxílio estudantil. Se voltar com erros, é preciso corrigir cada registro que tiver pendência. Se processou com sucesso, sinal de que a apropriação no sistema SIAFI está feita e basta aguardar a chegada de valor financeiro no mês correspondente para iniciar os passos do pagamento. </t>
  </si>
  <si>
    <t>7 dias úteis</t>
  </si>
  <si>
    <t>Pagamento enviado para processamento bancário</t>
  </si>
  <si>
    <t>Disponibilizado o valor financeiro,  são feitas as  ordens bancárias no sistema SIAFI um a um dos auxílios e, depois de assinadas as ordens, são enviadas automaticamente pelo sistema para a compensação bancária.  O valor tem até 5 dias úteis para entrar nas contas bancárias dos estudantes.</t>
  </si>
  <si>
    <t>LEGENDA</t>
  </si>
  <si>
    <t>O QUE SIGNIFICA?</t>
  </si>
  <si>
    <t>INFORMAÇÕES SOBRE OS PAGAMENTOS</t>
  </si>
  <si>
    <r>
      <rPr>
        <rFont val="Arial"/>
        <b/>
        <color theme="1"/>
      </rPr>
      <t>Status de Pagamento "</t>
    </r>
    <r>
      <rPr>
        <rFont val="Arial"/>
        <b/>
        <color theme="7"/>
      </rPr>
      <t>FINALIZADO</t>
    </r>
    <r>
      <rPr>
        <rFont val="Arial"/>
        <b/>
        <color theme="1"/>
      </rPr>
      <t>"</t>
    </r>
  </si>
  <si>
    <t>Que o pagamento foi enviado e concluído. Aguardar crédito na conta.</t>
  </si>
  <si>
    <t>AUXÍLIOS</t>
  </si>
  <si>
    <t>QUANTIDADE</t>
  </si>
  <si>
    <t>VALOR POR GRUPO</t>
  </si>
  <si>
    <t>TOTAL</t>
  </si>
  <si>
    <r>
      <rPr>
        <rFont val="Arial"/>
        <b/>
        <color theme="1"/>
      </rPr>
      <t>Status de Pagamento "</t>
    </r>
    <r>
      <rPr>
        <rFont val="Arial"/>
        <b/>
        <color rgb="FFFFFF00"/>
      </rPr>
      <t>PENDENTE</t>
    </r>
    <r>
      <rPr>
        <rFont val="Arial"/>
        <b/>
        <color theme="1"/>
      </rPr>
      <t>"</t>
    </r>
  </si>
  <si>
    <t>Que o pagamento não foi efetuado por algum problema de sistema ou da conta bancária.</t>
  </si>
  <si>
    <t>G1</t>
  </si>
  <si>
    <r>
      <rPr>
        <rFont val="Arial"/>
        <b/>
        <color theme="1"/>
      </rPr>
      <t>Status de Pagamento "</t>
    </r>
    <r>
      <rPr>
        <rFont val="Arial"/>
        <b/>
        <color rgb="FFFF0000"/>
      </rPr>
      <t>ATRASADO</t>
    </r>
    <r>
      <rPr>
        <rFont val="Arial"/>
        <b/>
        <color theme="1"/>
      </rPr>
      <t>"</t>
    </r>
  </si>
  <si>
    <t>Que o pagamento não foi efetuado por falta de recursos orçamentários.</t>
  </si>
  <si>
    <t>G2</t>
  </si>
  <si>
    <r>
      <rPr>
        <rFont val="Arial"/>
        <b/>
        <color theme="1"/>
      </rPr>
      <t>Status de Pagamento "</t>
    </r>
    <r>
      <rPr>
        <rFont val="Arial"/>
        <b/>
        <color rgb="FFFF9900"/>
      </rPr>
      <t>SUSPENSO</t>
    </r>
    <r>
      <rPr>
        <rFont val="Arial"/>
        <b/>
        <color theme="1"/>
      </rPr>
      <t>"</t>
    </r>
  </si>
  <si>
    <t>Que o pagamento não ocorreu por não atender o critério de frequência.</t>
  </si>
  <si>
    <t>G3</t>
  </si>
  <si>
    <t>Status de Pagamento "CANCELADO"</t>
  </si>
  <si>
    <t>Que o pagamento não ocorreu por não atender os demais critérios do Edital.</t>
  </si>
  <si>
    <t>G4</t>
  </si>
  <si>
    <t>INFORMATIVO DOS AUXÍLIOS ESTUDANTIS</t>
  </si>
  <si>
    <t>QUANTIDADE E PERCENTUAL EXECUTADO DE PAGAMENTO</t>
  </si>
  <si>
    <t>Moradia</t>
  </si>
  <si>
    <t>Quantidade executada</t>
  </si>
  <si>
    <t>Percentual</t>
  </si>
  <si>
    <t>Pendente</t>
  </si>
  <si>
    <t>Suspenso</t>
  </si>
  <si>
    <t>Cancelado</t>
  </si>
  <si>
    <t>NOME</t>
  </si>
  <si>
    <t>CURSO</t>
  </si>
  <si>
    <t>MATRÍCULA</t>
  </si>
  <si>
    <t>ETAPA</t>
  </si>
  <si>
    <t>GRUPO DE VULNERABILIDADE</t>
  </si>
  <si>
    <t>VALOR</t>
  </si>
  <si>
    <t>MORADIA</t>
  </si>
  <si>
    <t>STATUS DE PAGAMENTO</t>
  </si>
  <si>
    <t>Adam Sampaio Dias</t>
  </si>
  <si>
    <t>Técnico Integrado em Informática</t>
  </si>
  <si>
    <t>2025327480</t>
  </si>
  <si>
    <t>Etapa 2 - Nova Inscrição</t>
  </si>
  <si>
    <t>Não</t>
  </si>
  <si>
    <t>Adriana Natalia Zandonai</t>
  </si>
  <si>
    <t>Tecnólogo em Design de Moda</t>
  </si>
  <si>
    <t>Etapa 2 - Renovações Automáticas</t>
  </si>
  <si>
    <t>Adriele Da Silva</t>
  </si>
  <si>
    <t>Administração</t>
  </si>
  <si>
    <t>Agatha Isabelli de Miranda</t>
  </si>
  <si>
    <t>Técnico Integrado em Design Gráfico</t>
  </si>
  <si>
    <t>2025324844</t>
  </si>
  <si>
    <t xml:space="preserve">Alice Ribeiro Gonçalves </t>
  </si>
  <si>
    <t>Álvaro Cardoso Menegatti</t>
  </si>
  <si>
    <t>Amanda de Brito</t>
  </si>
  <si>
    <t>Ana Carolina Budin</t>
  </si>
  <si>
    <t>Técnico Integrado em Mecatrônica</t>
  </si>
  <si>
    <t>Ana Laura Lopes Link</t>
  </si>
  <si>
    <t>Engenharia Mecânica, Técnico Subsequente em Mecânica</t>
  </si>
  <si>
    <t>2024303124 - 4050561</t>
  </si>
  <si>
    <t>Sim</t>
  </si>
  <si>
    <t>Ana Paula Warnava</t>
  </si>
  <si>
    <t>Técnico Integrado em Química</t>
  </si>
  <si>
    <t>2025328674</t>
  </si>
  <si>
    <t>André da Silva Maciag</t>
  </si>
  <si>
    <t>Anna Luisa Piccinin de Freitas</t>
  </si>
  <si>
    <t>2024302388</t>
  </si>
  <si>
    <t>Anna Maria Coito</t>
  </si>
  <si>
    <t>2025013906</t>
  </si>
  <si>
    <t>Bernardo Bueno Lopes</t>
  </si>
  <si>
    <t>2025326437</t>
  </si>
  <si>
    <t>Bernardo Kaminski Rossetto</t>
  </si>
  <si>
    <t xml:space="preserve">Bernardo Teixeira da Silva </t>
  </si>
  <si>
    <t xml:space="preserve">Bianca Martins de Oliveira Brandalise </t>
  </si>
  <si>
    <t>Brenda Alberti Silveira</t>
  </si>
  <si>
    <t>2025328683</t>
  </si>
  <si>
    <t>Brenda Garcia de Brito</t>
  </si>
  <si>
    <t>Brittany Diane Rincones Rondon</t>
  </si>
  <si>
    <t>2025328530</t>
  </si>
  <si>
    <t>Bruno Antônio Amarante</t>
  </si>
  <si>
    <t>Engenharia de Alimentos</t>
  </si>
  <si>
    <t xml:space="preserve">Camila Eduarda Bet </t>
  </si>
  <si>
    <t>Tecnólogo em Marketing</t>
  </si>
  <si>
    <t xml:space="preserve">Camila Lisovski </t>
  </si>
  <si>
    <t>Camili Gabrieli Giollo</t>
  </si>
  <si>
    <t>2025327210</t>
  </si>
  <si>
    <t>Carla Maria Dos Santos Capeleto</t>
  </si>
  <si>
    <t>Técnico em Informática</t>
  </si>
  <si>
    <t>Carlos Rafael Kaiser</t>
  </si>
  <si>
    <t>Caroline Pimentel Cardoso</t>
  </si>
  <si>
    <t>Técnico Subsequente em Agroindústria</t>
  </si>
  <si>
    <t>Cassiano Krebs</t>
  </si>
  <si>
    <t>Caua Natan da Silva Pandolfo</t>
  </si>
  <si>
    <t>Cleverlei Oliveira de Oliveira</t>
  </si>
  <si>
    <t xml:space="preserve">Cassieli Ilois Da Rosa </t>
  </si>
  <si>
    <t>Daiane Cervinski</t>
  </si>
  <si>
    <t xml:space="preserve">Daniel Gotardo </t>
  </si>
  <si>
    <t>Danieli Follador Farina</t>
  </si>
  <si>
    <t>Davi Eliseu Saldanha</t>
  </si>
  <si>
    <t>Diéle Angela Zorzi</t>
  </si>
  <si>
    <t>Tecnólogo em Marketing, Técnico Subsequente em Vendas</t>
  </si>
  <si>
    <t>2022002355 - 2025329591</t>
  </si>
  <si>
    <t xml:space="preserve">Diogo Henrique Rogalski Savegnago </t>
  </si>
  <si>
    <t>Edielen de Oliveira de Souza</t>
  </si>
  <si>
    <t xml:space="preserve">Eduarda Carteri dos Santos </t>
  </si>
  <si>
    <t>Eduarda Cenci Dariva</t>
  </si>
  <si>
    <t>Eduarda Gabrielly da Rosa</t>
  </si>
  <si>
    <t>2024317710</t>
  </si>
  <si>
    <t>Eduarda Pilotto</t>
  </si>
  <si>
    <t>Eduardo Saccomori</t>
  </si>
  <si>
    <t>Emanuel Bertan Brunetto</t>
  </si>
  <si>
    <t>Emanuelle Da Silva</t>
  </si>
  <si>
    <t>Enzo Fernando Dornellis Tessmann</t>
  </si>
  <si>
    <t>2025325592</t>
  </si>
  <si>
    <t xml:space="preserve">Erick Souza </t>
  </si>
  <si>
    <t xml:space="preserve">Érika Marli de Moraes Barbieri </t>
  </si>
  <si>
    <t>Ester de Camargo</t>
  </si>
  <si>
    <t>2025013933</t>
  </si>
  <si>
    <t>Evelin Vitória Pereira Bohrer</t>
  </si>
  <si>
    <t>Fernanda Alves de Morais</t>
  </si>
  <si>
    <t xml:space="preserve">Fernanda Tyburski </t>
  </si>
  <si>
    <t>Técnico Subsequente em Modelagem do Vestuário</t>
  </si>
  <si>
    <t>Gabriel Betiatto Pacholski</t>
  </si>
  <si>
    <t>2025328333</t>
  </si>
  <si>
    <t>Gabriel Bueno Dalariva</t>
  </si>
  <si>
    <t>Gabriel Goettems</t>
  </si>
  <si>
    <t>Técnico Subsequente em Mecânica</t>
  </si>
  <si>
    <t>2025335721</t>
  </si>
  <si>
    <t>Gabrieli Soares da Silva</t>
  </si>
  <si>
    <t>2025334223</t>
  </si>
  <si>
    <t xml:space="preserve">Germano Bertan </t>
  </si>
  <si>
    <t>Giulia Pellin Confortin</t>
  </si>
  <si>
    <t>Gladimir Jose Milkievicz Junior</t>
  </si>
  <si>
    <t>Engenharia Mecânica</t>
  </si>
  <si>
    <t xml:space="preserve">Graciele de Moura dos Santos Soares </t>
  </si>
  <si>
    <t xml:space="preserve">Guilherme Breno Fagundes </t>
  </si>
  <si>
    <t>Guilherme Vaz Davila</t>
  </si>
  <si>
    <t>Gustavo da Silva Gonçalves</t>
  </si>
  <si>
    <t xml:space="preserve">Gustavo Henrique Luterek </t>
  </si>
  <si>
    <t>Helena Bertoglio Cardoso</t>
  </si>
  <si>
    <t>Isabelle Piesanti Escobar Zamboni</t>
  </si>
  <si>
    <t>Jandir Claudio Oziemblowski</t>
  </si>
  <si>
    <t>Jaqueline Aparecida Silva Macedo</t>
  </si>
  <si>
    <t>2025013441</t>
  </si>
  <si>
    <t>Jhenyffer Eduarda Castanho Schneider</t>
  </si>
  <si>
    <t>Jonatan Maicon Ferreira Taborda</t>
  </si>
  <si>
    <t>Jonathas Fernando Da Silva</t>
  </si>
  <si>
    <t xml:space="preserve">Juan Gabriel Cardoso Mello </t>
  </si>
  <si>
    <t xml:space="preserve">Júlia Capra </t>
  </si>
  <si>
    <t xml:space="preserve">Julia Paula Warnava </t>
  </si>
  <si>
    <t>Juliana Lanfredi Karpinski</t>
  </si>
  <si>
    <t>Kaylaine Louisy Frigieri Torres</t>
  </si>
  <si>
    <t>2025012730</t>
  </si>
  <si>
    <t xml:space="preserve">Kerlys Dubraska Salazar Paez </t>
  </si>
  <si>
    <t>Kettlyn Fatima Dalanhol Sygel</t>
  </si>
  <si>
    <t xml:space="preserve">Larissa Porto Camargo </t>
  </si>
  <si>
    <t>Laura de Goes Kupski</t>
  </si>
  <si>
    <t>2025327381</t>
  </si>
  <si>
    <t>Lavoisier Felipe de Lima Terres</t>
  </si>
  <si>
    <t>Laura Kalinoski Antunes</t>
  </si>
  <si>
    <t>Laura Muller Pereira</t>
  </si>
  <si>
    <t>Laura Vitoria Soboleski</t>
  </si>
  <si>
    <t>Leonardo Rodrigues da Silva</t>
  </si>
  <si>
    <t>Técnólogo em Análise e Desenvolvimento de Sistemas</t>
  </si>
  <si>
    <t xml:space="preserve">Leônidas André Xaviér </t>
  </si>
  <si>
    <t xml:space="preserve">Letícia Welter da Silva </t>
  </si>
  <si>
    <t>Lucas Antônio Spazzini</t>
  </si>
  <si>
    <t xml:space="preserve">Lucas Sette Dal Ponte </t>
  </si>
  <si>
    <t>Luís Augusto Marques Zamboni</t>
  </si>
  <si>
    <t xml:space="preserve">Luis Felipe de Freitas Antunes </t>
  </si>
  <si>
    <t>Luis Vinicius Furtado dos Santos</t>
  </si>
  <si>
    <t>2025329500</t>
  </si>
  <si>
    <t>Marcos Alexandre Milezarek</t>
  </si>
  <si>
    <t>Maria Eduarda Borba Evaristo</t>
  </si>
  <si>
    <t>2025335884</t>
  </si>
  <si>
    <t>Maria Eduarda Rodrigues</t>
  </si>
  <si>
    <t>Maria Luiza da Silva Machioroski</t>
  </si>
  <si>
    <t>Marlua Carling Citon</t>
  </si>
  <si>
    <t xml:space="preserve">Mateus Biazus Biancini </t>
  </si>
  <si>
    <t>Milene Vedovatto</t>
  </si>
  <si>
    <t>Miriam Fátima Vossil</t>
  </si>
  <si>
    <t>2025335641</t>
  </si>
  <si>
    <t>Monique Fernanda Juba</t>
  </si>
  <si>
    <t xml:space="preserve">Morgana Juba Neya </t>
  </si>
  <si>
    <t>Murieli Tartas Perissinotto</t>
  </si>
  <si>
    <t>Naiara Celina Armange</t>
  </si>
  <si>
    <t>Narold Blaise</t>
  </si>
  <si>
    <t>Técnico Subsequente em Vendas</t>
  </si>
  <si>
    <t>Nicolas Eisfeld Ferreira</t>
  </si>
  <si>
    <t>Nicolas Fernando Sutil Da Trindade</t>
  </si>
  <si>
    <t>Pedro Henrique Andrade</t>
  </si>
  <si>
    <t>2025013782</t>
  </si>
  <si>
    <t>Rafaela França</t>
  </si>
  <si>
    <t>Rafaela Schoeitzer Elias</t>
  </si>
  <si>
    <t>2019012743 - 4330169</t>
  </si>
  <si>
    <t>Raquel de Camargo Vesolowski</t>
  </si>
  <si>
    <t>2025014270</t>
  </si>
  <si>
    <t>Raissa Devitte</t>
  </si>
  <si>
    <t>Rayssa Pimentel Cardoso</t>
  </si>
  <si>
    <t>Rhaina Dos Santos Colombo</t>
  </si>
  <si>
    <t>Roberta Maikeli Maciel Da Luz De Lima</t>
  </si>
  <si>
    <t xml:space="preserve">Romulo Luis Ksenco </t>
  </si>
  <si>
    <t>Samuel Meert Lima</t>
  </si>
  <si>
    <t xml:space="preserve">Sandra Helena Silva Guimarães </t>
  </si>
  <si>
    <t>Simone Michelin Costa Amatuzi</t>
  </si>
  <si>
    <t>Sofia Laura Nobre de Carvalho</t>
  </si>
  <si>
    <t>Steevens Castel</t>
  </si>
  <si>
    <t>Suelen Romanoski Putton</t>
  </si>
  <si>
    <t>Taíza Rohsler</t>
  </si>
  <si>
    <t>Tayná Sobieski de Oliveira</t>
  </si>
  <si>
    <t>Thais Emanueli Tomazeli</t>
  </si>
  <si>
    <t xml:space="preserve">Tuan Belletti dos Santos </t>
  </si>
  <si>
    <t>Valério Elias Vedoi</t>
  </si>
  <si>
    <t>2014000392 - 04050195</t>
  </si>
  <si>
    <t>Vanusa da Silva</t>
  </si>
  <si>
    <t>Verônica Aline Guisso</t>
  </si>
  <si>
    <t>Victor Duarte Tacca</t>
  </si>
  <si>
    <t>2025328496</t>
  </si>
  <si>
    <t>Vinícius de Lima Kaszmirski</t>
  </si>
  <si>
    <t xml:space="preserve">Vitória Helena krasucki </t>
  </si>
  <si>
    <t>Vitoria Sofia Braga De Jesus Olszeski</t>
  </si>
  <si>
    <t>William Mateus Moro</t>
  </si>
  <si>
    <t>Willians Rafael Perez</t>
  </si>
  <si>
    <t xml:space="preserve">Yasmin Sabadini de Souza </t>
  </si>
  <si>
    <t>Yasmim Zavorski Ramos</t>
  </si>
  <si>
    <r>
      <rPr>
        <rFont val="Arial"/>
        <b/>
        <color theme="1"/>
      </rPr>
      <t>Status de Pagamento "</t>
    </r>
    <r>
      <rPr>
        <rFont val="Arial"/>
        <b/>
        <color theme="7"/>
      </rPr>
      <t>FINALIZADO</t>
    </r>
    <r>
      <rPr>
        <rFont val="Arial"/>
        <b/>
        <color theme="1"/>
      </rPr>
      <t>"</t>
    </r>
  </si>
  <si>
    <r>
      <rPr>
        <rFont val="Arial"/>
        <b/>
        <color theme="1"/>
      </rPr>
      <t>Status de Pagamento "</t>
    </r>
    <r>
      <rPr>
        <rFont val="Arial"/>
        <b/>
        <color rgb="FFFFFF00"/>
      </rPr>
      <t>PENDENTE</t>
    </r>
    <r>
      <rPr>
        <rFont val="Arial"/>
        <b/>
        <color theme="1"/>
      </rPr>
      <t>"</t>
    </r>
  </si>
  <si>
    <r>
      <rPr>
        <rFont val="Arial"/>
        <b/>
        <color theme="1"/>
      </rPr>
      <t>Status de Pagamento "</t>
    </r>
    <r>
      <rPr>
        <rFont val="Arial"/>
        <b/>
        <color rgb="FFFF0000"/>
      </rPr>
      <t>ATRASADO</t>
    </r>
    <r>
      <rPr>
        <rFont val="Arial"/>
        <b/>
        <color theme="1"/>
      </rPr>
      <t>"</t>
    </r>
  </si>
  <si>
    <r>
      <rPr>
        <rFont val="Arial"/>
        <b/>
        <color theme="1"/>
      </rPr>
      <t>Status de Pagamento "</t>
    </r>
    <r>
      <rPr>
        <rFont val="Arial"/>
        <b/>
        <color rgb="FFFF9900"/>
      </rPr>
      <t>SUSPENSO</t>
    </r>
    <r>
      <rPr>
        <rFont val="Arial"/>
        <b/>
        <color theme="1"/>
      </rPr>
      <t>"</t>
    </r>
  </si>
  <si>
    <t>Etapa 2 - Novas Inscrições</t>
  </si>
  <si>
    <t>Daniel Caetano</t>
  </si>
  <si>
    <t>2022016539</t>
  </si>
  <si>
    <t>Rosemeri Maria Spada</t>
  </si>
  <si>
    <r>
      <rPr>
        <rFont val="Arial"/>
        <b/>
        <color theme="1"/>
      </rPr>
      <t>Status de Pagamento "</t>
    </r>
    <r>
      <rPr>
        <rFont val="Arial"/>
        <b/>
        <color theme="7"/>
      </rPr>
      <t>FINALIZADO</t>
    </r>
    <r>
      <rPr>
        <rFont val="Arial"/>
        <b/>
        <color theme="1"/>
      </rPr>
      <t>"</t>
    </r>
  </si>
  <si>
    <r>
      <rPr>
        <rFont val="Arial"/>
        <b/>
        <color theme="1"/>
      </rPr>
      <t>Status de Pagamento "</t>
    </r>
    <r>
      <rPr>
        <rFont val="Arial"/>
        <b/>
        <color rgb="FFFFFF00"/>
      </rPr>
      <t>PENDENTE</t>
    </r>
    <r>
      <rPr>
        <rFont val="Arial"/>
        <b/>
        <color theme="1"/>
      </rPr>
      <t>"</t>
    </r>
  </si>
  <si>
    <r>
      <rPr>
        <rFont val="Arial"/>
        <b/>
        <color theme="1"/>
      </rPr>
      <t>Status de Pagamento "</t>
    </r>
    <r>
      <rPr>
        <rFont val="Arial"/>
        <b/>
        <color rgb="FFFF0000"/>
      </rPr>
      <t>ATRASADO</t>
    </r>
    <r>
      <rPr>
        <rFont val="Arial"/>
        <b/>
        <color theme="1"/>
      </rPr>
      <t>"</t>
    </r>
  </si>
  <si>
    <r>
      <rPr>
        <rFont val="Arial"/>
        <b/>
        <color theme="1"/>
      </rPr>
      <t>Status de Pagamento "</t>
    </r>
    <r>
      <rPr>
        <rFont val="Arial"/>
        <b/>
        <color rgb="FFFF9900"/>
      </rPr>
      <t>SUSPENSO</t>
    </r>
    <r>
      <rPr>
        <rFont val="Arial"/>
        <b/>
        <color theme="1"/>
      </rPr>
      <t>"</t>
    </r>
  </si>
  <si>
    <r>
      <rPr>
        <rFont val="Arial"/>
        <b/>
        <color theme="1"/>
      </rPr>
      <t>Status de Pagamento "</t>
    </r>
    <r>
      <rPr>
        <rFont val="Arial"/>
        <b/>
        <color theme="7"/>
      </rPr>
      <t>FINALIZADO</t>
    </r>
    <r>
      <rPr>
        <rFont val="Arial"/>
        <b/>
        <color theme="1"/>
      </rPr>
      <t>"</t>
    </r>
  </si>
  <si>
    <r>
      <rPr>
        <rFont val="Arial"/>
        <b/>
        <color theme="1"/>
      </rPr>
      <t>Status de Pagamento "</t>
    </r>
    <r>
      <rPr>
        <rFont val="Arial"/>
        <b/>
        <color rgb="FFFFFF00"/>
      </rPr>
      <t>PENDENTE</t>
    </r>
    <r>
      <rPr>
        <rFont val="Arial"/>
        <b/>
        <color theme="1"/>
      </rPr>
      <t>"</t>
    </r>
  </si>
  <si>
    <r>
      <rPr>
        <rFont val="Arial"/>
        <b/>
        <color theme="1"/>
      </rPr>
      <t>Status de Pagamento "</t>
    </r>
    <r>
      <rPr>
        <rFont val="Arial"/>
        <b/>
        <color rgb="FFFF0000"/>
      </rPr>
      <t>ATRASADO</t>
    </r>
    <r>
      <rPr>
        <rFont val="Arial"/>
        <b/>
        <color theme="1"/>
      </rPr>
      <t>"</t>
    </r>
  </si>
  <si>
    <r>
      <rPr>
        <rFont val="Arial"/>
        <b/>
        <color theme="1"/>
      </rPr>
      <t>Status de Pagamento "</t>
    </r>
    <r>
      <rPr>
        <rFont val="Arial"/>
        <b/>
        <color rgb="FFFF9900"/>
      </rPr>
      <t>SUSPENSO</t>
    </r>
    <r>
      <rPr>
        <rFont val="Arial"/>
        <b/>
        <color theme="1"/>
      </rPr>
      <t>"</t>
    </r>
  </si>
  <si>
    <r>
      <rPr>
        <b/>
        <sz val="10.0"/>
      </rPr>
      <t xml:space="preserve">ATENÇÃO!
O valores dos Auxílios foram reajustados, de acordo com o informativo publicado no site da reitoria. Para mais informações, acesse </t>
    </r>
    <r>
      <rPr>
        <b/>
        <color rgb="FF1155CC"/>
        <sz val="10.0"/>
        <u/>
      </rPr>
      <t>aqui</t>
    </r>
    <r>
      <rPr>
        <b/>
        <sz val="10.0"/>
      </rPr>
      <t xml:space="preserve"> o informativo.
</t>
    </r>
  </si>
  <si>
    <t>Valentina Eduarda Munari Theodoro</t>
  </si>
  <si>
    <r>
      <rPr>
        <rFont val="Arial"/>
        <b/>
        <color theme="1"/>
      </rPr>
      <t>Status de Pagamento "</t>
    </r>
    <r>
      <rPr>
        <rFont val="Arial"/>
        <b/>
        <color theme="7"/>
      </rPr>
      <t>FINALIZADO</t>
    </r>
    <r>
      <rPr>
        <rFont val="Arial"/>
        <b/>
        <color theme="1"/>
      </rPr>
      <t>"</t>
    </r>
  </si>
  <si>
    <r>
      <rPr>
        <rFont val="Arial"/>
        <b/>
        <color theme="1"/>
      </rPr>
      <t>Status de Pagamento "</t>
    </r>
    <r>
      <rPr>
        <rFont val="Arial"/>
        <b/>
        <color rgb="FFFFFF00"/>
      </rPr>
      <t>PENDENTE</t>
    </r>
    <r>
      <rPr>
        <rFont val="Arial"/>
        <b/>
        <color theme="1"/>
      </rPr>
      <t>"</t>
    </r>
  </si>
  <si>
    <r>
      <rPr>
        <rFont val="Arial"/>
        <b/>
        <color theme="1"/>
      </rPr>
      <t>Status de Pagamento "</t>
    </r>
    <r>
      <rPr>
        <rFont val="Arial"/>
        <b/>
        <color rgb="FFFF0000"/>
      </rPr>
      <t>ATRASADO</t>
    </r>
    <r>
      <rPr>
        <rFont val="Arial"/>
        <b/>
        <color theme="1"/>
      </rPr>
      <t>"</t>
    </r>
  </si>
  <si>
    <r>
      <rPr>
        <rFont val="Arial"/>
        <b/>
        <color theme="1"/>
      </rPr>
      <t>Status de Pagamento "</t>
    </r>
    <r>
      <rPr>
        <rFont val="Arial"/>
        <b/>
        <color rgb="FFFF9900"/>
      </rPr>
      <t>SUSPENSO</t>
    </r>
    <r>
      <rPr>
        <rFont val="Arial"/>
        <b/>
        <color theme="1"/>
      </rPr>
      <t>"</t>
    </r>
  </si>
  <si>
    <t>ATENÇÃO!
Informamos que os Auxílios Estudantis foram encaminhados para pagamento nesta sexta-feira passada, dia 04 de julho. Solicitamos que acompanhem suas contas bancárias para verificar o depósito. Lembrando que pode levar até 5 dias úteis para entra na conta bancária após o encaminhamento para pagamento.</t>
  </si>
  <si>
    <r>
      <rPr>
        <rFont val="Arial"/>
        <b/>
        <color theme="1"/>
      </rPr>
      <t>Status de Pagamento "</t>
    </r>
    <r>
      <rPr>
        <rFont val="Arial"/>
        <b/>
        <color theme="7"/>
      </rPr>
      <t>FINALIZADO</t>
    </r>
    <r>
      <rPr>
        <rFont val="Arial"/>
        <b/>
        <color theme="1"/>
      </rPr>
      <t>"</t>
    </r>
  </si>
  <si>
    <r>
      <rPr>
        <rFont val="Arial"/>
        <b/>
        <color theme="1"/>
      </rPr>
      <t>Status de Pagamento "</t>
    </r>
    <r>
      <rPr>
        <rFont val="Arial"/>
        <b/>
        <color rgb="FFFFFF00"/>
      </rPr>
      <t>PENDENTE</t>
    </r>
    <r>
      <rPr>
        <rFont val="Arial"/>
        <b/>
        <color theme="1"/>
      </rPr>
      <t>"</t>
    </r>
  </si>
  <si>
    <r>
      <rPr>
        <rFont val="Arial"/>
        <b/>
        <color theme="1"/>
      </rPr>
      <t>Status de Pagamento "</t>
    </r>
    <r>
      <rPr>
        <rFont val="Arial"/>
        <b/>
        <color rgb="FFFF0000"/>
      </rPr>
      <t>ATRASADO</t>
    </r>
    <r>
      <rPr>
        <rFont val="Arial"/>
        <b/>
        <color theme="1"/>
      </rPr>
      <t>"</t>
    </r>
  </si>
  <si>
    <r>
      <rPr>
        <rFont val="Arial"/>
        <b/>
        <color theme="1"/>
      </rPr>
      <t>Status de Pagamento "</t>
    </r>
    <r>
      <rPr>
        <rFont val="Arial"/>
        <b/>
        <color rgb="FFFF9900"/>
      </rPr>
      <t>SUSPENSO</t>
    </r>
    <r>
      <rPr>
        <rFont val="Arial"/>
        <b/>
        <color theme="1"/>
      </rPr>
      <t>"</t>
    </r>
  </si>
  <si>
    <t>ATENÇÃO!
Painel em atualização.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</si>
</sst>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[$R$ -416]#,##0.00"/>
  </numFmts>
  <fonts count="41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color rgb="FF00FFFF"/>
      <name val="Arial"/>
      <scheme val="minor"/>
    </font>
    <font/>
    <font>
      <b/>
      <sz val="9.0"/>
      <color rgb="FFFFFFFF"/>
      <name val="Arial"/>
      <scheme val="minor"/>
    </font>
    <font>
      <b/>
      <sz val="9.0"/>
      <color theme="1"/>
      <name val="Arial"/>
      <scheme val="minor"/>
    </font>
    <font>
      <sz val="9.0"/>
      <color theme="1"/>
      <name val="Arial"/>
      <scheme val="minor"/>
    </font>
    <font>
      <b/>
      <color rgb="FFFFFFFF"/>
      <name val="Arial"/>
      <scheme val="minor"/>
    </font>
    <font>
      <b/>
      <sz val="8.0"/>
      <color rgb="FFFFFFFF"/>
      <name val="Arial"/>
      <scheme val="minor"/>
    </font>
    <font>
      <b/>
      <color rgb="FF38761D"/>
      <name val="Arial"/>
      <scheme val="minor"/>
    </font>
    <font>
      <b/>
      <sz val="10.0"/>
      <color rgb="FF38761D"/>
      <name val="Arial"/>
      <scheme val="minor"/>
    </font>
    <font>
      <b/>
      <color rgb="FFFFFF00"/>
      <name val="Arial"/>
      <scheme val="minor"/>
    </font>
    <font>
      <b/>
      <sz val="10.0"/>
      <color rgb="FFFFFF00"/>
      <name val="Arial"/>
      <scheme val="minor"/>
    </font>
    <font>
      <b/>
      <color rgb="FFCC0000"/>
      <name val="Arial"/>
      <scheme val="minor"/>
    </font>
    <font>
      <b/>
      <sz val="10.0"/>
      <color rgb="FFCC0000"/>
      <name val="Arial"/>
      <scheme val="minor"/>
    </font>
    <font>
      <b/>
      <color rgb="FFFF9900"/>
      <name val="Arial"/>
      <scheme val="minor"/>
    </font>
    <font>
      <b/>
      <sz val="10.0"/>
      <color rgb="FFFF9900"/>
      <name val="Arial"/>
      <scheme val="minor"/>
    </font>
    <font>
      <b/>
      <color rgb="FF000000"/>
      <name val="Arial"/>
      <scheme val="minor"/>
    </font>
    <font>
      <b/>
      <sz val="10.0"/>
      <color rgb="FF000000"/>
      <name val="Arial"/>
      <scheme val="minor"/>
    </font>
    <font>
      <b/>
      <sz val="10.0"/>
      <color theme="1"/>
      <name val="Arial"/>
      <scheme val="minor"/>
    </font>
    <font>
      <b/>
      <sz val="11.0"/>
      <color theme="1"/>
      <name val="Arial"/>
    </font>
    <font>
      <color theme="1"/>
      <name val="Arial"/>
    </font>
    <font>
      <sz val="10.0"/>
      <color theme="1"/>
      <name val="Arial"/>
    </font>
    <font>
      <sz val="10.0"/>
      <color rgb="FF212529"/>
      <name val="Arial"/>
    </font>
    <font>
      <b/>
      <sz val="10.0"/>
      <color theme="1"/>
      <name val="Arial"/>
    </font>
    <font>
      <b/>
      <sz val="11.0"/>
      <color rgb="FF434343"/>
      <name val="Arial"/>
    </font>
    <font>
      <color rgb="FF11734B"/>
      <name val="Arial"/>
    </font>
    <font>
      <color rgb="FF434343"/>
      <name val="Arial"/>
    </font>
    <font>
      <color rgb="FF215A6C"/>
      <name val="Arial"/>
    </font>
    <font>
      <color rgb="FF3D3D3D"/>
      <name val="Roboto"/>
    </font>
    <font>
      <color rgb="FFD4EDBC"/>
      <name val="Roboto"/>
    </font>
    <font>
      <b/>
      <sz val="11.0"/>
      <color rgb="FF212529"/>
      <name val="Arial"/>
    </font>
    <font>
      <sz val="10.0"/>
      <color rgb="FF212529"/>
      <name val="-apple-system"/>
    </font>
    <font>
      <color rgb="FF0A53A8"/>
      <name val="Roboto"/>
    </font>
    <font>
      <color rgb="FF434343"/>
      <name val="Roboto"/>
    </font>
    <font>
      <b/>
      <sz val="11.0"/>
      <color rgb="FF222222"/>
      <name val="Arial"/>
    </font>
    <font>
      <sz val="11.0"/>
      <color theme="1"/>
      <name val="Arial"/>
    </font>
    <font>
      <sz val="11.0"/>
      <color theme="1"/>
      <name val="Arial"/>
      <scheme val="minor"/>
    </font>
    <font>
      <b/>
      <u/>
      <sz val="10.0"/>
      <color rgb="FF0000FF"/>
    </font>
    <font>
      <sz val="10.0"/>
      <color theme="1"/>
      <name val="Arial"/>
      <scheme val="minor"/>
    </font>
  </fonts>
  <fills count="1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FFCFC9"/>
        <bgColor rgb="FFFFCFC9"/>
      </patternFill>
    </fill>
    <fill>
      <patternFill patternType="solid">
        <fgColor rgb="FFC6DBE1"/>
        <bgColor rgb="FFC6DBE1"/>
      </patternFill>
    </fill>
    <fill>
      <patternFill patternType="solid">
        <fgColor rgb="FFD4EDBC"/>
        <bgColor rgb="FFD4EDBC"/>
      </patternFill>
    </fill>
    <fill>
      <patternFill patternType="solid">
        <fgColor rgb="FFE6CFF2"/>
        <bgColor rgb="FFE6CFF2"/>
      </patternFill>
    </fill>
    <fill>
      <patternFill patternType="solid">
        <fgColor rgb="FF980000"/>
        <bgColor rgb="FF980000"/>
      </patternFill>
    </fill>
    <fill>
      <patternFill patternType="solid">
        <fgColor rgb="FF9FC5E8"/>
        <bgColor rgb="FF9FC5E8"/>
      </patternFill>
    </fill>
  </fills>
  <borders count="22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284E3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8C352D"/>
      </bottom>
    </border>
    <border>
      <left style="thin">
        <color rgb="FF000000"/>
      </left>
      <right style="thin">
        <color rgb="FF000000"/>
      </right>
      <top style="thin">
        <color rgb="FFEFEFEF"/>
      </top>
      <bottom style="thin">
        <color rgb="FF000000"/>
      </bottom>
    </border>
    <border>
      <left style="thin">
        <color rgb="FF000000"/>
      </left>
      <right style="thin">
        <color rgb="FF8C352D"/>
      </right>
      <top style="thin">
        <color rgb="FFEFEFEF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000000"/>
      </left>
      <right style="thin">
        <color rgb="FF8C352D"/>
      </right>
      <top style="thin">
        <color rgb="FFFFFFFF"/>
      </top>
      <bottom style="thin">
        <color rgb="FF000000"/>
      </bottom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</border>
    <border>
      <left style="thin">
        <color rgb="FFEFEFEF"/>
      </left>
      <right style="thin">
        <color rgb="FF8C352D"/>
      </right>
      <top style="thin">
        <color rgb="FFEFEFEF"/>
      </top>
      <bottom style="thin">
        <color rgb="FFEFEFEF"/>
      </bottom>
    </border>
    <border>
      <left style="thin">
        <color rgb="FFEFEFEF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0"/>
    </xf>
    <xf borderId="2" fillId="0" fontId="1" numFmtId="0" xfId="0" applyAlignment="1" applyBorder="1" applyFont="1">
      <alignment horizontal="center" readingOrder="0" shrinkToFit="0" vertical="center" wrapText="0"/>
    </xf>
    <xf borderId="2" fillId="0" fontId="1" numFmtId="0" xfId="0" applyAlignment="1" applyBorder="1" applyFont="1">
      <alignment horizontal="center" readingOrder="0" shrinkToFit="0" vertical="center" wrapText="0"/>
    </xf>
    <xf borderId="3" fillId="0" fontId="1" numFmtId="0" xfId="0" applyAlignment="1" applyBorder="1" applyFont="1">
      <alignment horizontal="center" readingOrder="0" shrinkToFit="0" vertical="center" wrapText="0"/>
    </xf>
    <xf borderId="4" fillId="0" fontId="2" numFmtId="0" xfId="0" applyAlignment="1" applyBorder="1" applyFont="1">
      <alignment readingOrder="0" shrinkToFit="0" vertical="center" wrapText="0"/>
    </xf>
    <xf borderId="4" fillId="0" fontId="2" numFmtId="0" xfId="0" applyAlignment="1" applyBorder="1" applyFont="1">
      <alignment readingOrder="0" shrinkToFit="0" vertical="center" wrapText="1"/>
    </xf>
    <xf borderId="4" fillId="0" fontId="2" numFmtId="0" xfId="0" applyAlignment="1" applyBorder="1" applyFont="1">
      <alignment horizontal="center" readingOrder="0" shrinkToFit="0" vertical="center" wrapText="0"/>
    </xf>
    <xf borderId="4" fillId="0" fontId="2" numFmtId="164" xfId="0" applyAlignment="1" applyBorder="1" applyFont="1" applyNumberFormat="1">
      <alignment horizontal="center" readingOrder="0" shrinkToFit="0" vertical="center" wrapText="0"/>
    </xf>
    <xf borderId="4" fillId="0" fontId="2" numFmtId="0" xfId="0" applyAlignment="1" applyBorder="1" applyFont="1">
      <alignment horizontal="center" readingOrder="0" shrinkToFit="0" vertical="center" wrapText="0"/>
    </xf>
    <xf borderId="5" fillId="0" fontId="2" numFmtId="0" xfId="0" applyAlignment="1" applyBorder="1" applyFont="1">
      <alignment readingOrder="0" shrinkToFit="0" vertical="center" wrapText="0"/>
    </xf>
    <xf borderId="5" fillId="2" fontId="2" numFmtId="0" xfId="0" applyAlignment="1" applyBorder="1" applyFill="1" applyFont="1">
      <alignment readingOrder="0" shrinkToFit="0" vertical="center" wrapText="0"/>
    </xf>
    <xf borderId="0" fillId="0" fontId="2" numFmtId="0" xfId="0" applyAlignment="1" applyFont="1">
      <alignment horizontal="center"/>
    </xf>
    <xf borderId="6" fillId="0" fontId="3" numFmtId="0" xfId="0" applyAlignment="1" applyBorder="1" applyFont="1">
      <alignment horizontal="center" readingOrder="0" shrinkToFit="0" vertical="center" wrapText="1"/>
    </xf>
    <xf borderId="6" fillId="3" fontId="3" numFmtId="0" xfId="0" applyAlignment="1" applyBorder="1" applyFill="1" applyFont="1">
      <alignment horizontal="center" readingOrder="0" shrinkToFit="0" vertical="center" wrapText="1"/>
    </xf>
    <xf borderId="7" fillId="3" fontId="3" numFmtId="0" xfId="0" applyAlignment="1" applyBorder="1" applyFont="1">
      <alignment horizontal="center" readingOrder="0" shrinkToFit="0" wrapText="1"/>
    </xf>
    <xf borderId="8" fillId="0" fontId="4" numFmtId="0" xfId="0" applyBorder="1" applyFont="1"/>
    <xf borderId="9" fillId="0" fontId="4" numFmtId="0" xfId="0" applyBorder="1" applyFont="1"/>
    <xf borderId="0" fillId="3" fontId="5" numFmtId="0" xfId="0" applyAlignment="1" applyFont="1">
      <alignment horizontal="center" readingOrder="0" vertical="center"/>
    </xf>
    <xf borderId="6" fillId="0" fontId="1" numFmtId="0" xfId="0" applyAlignment="1" applyBorder="1" applyFont="1">
      <alignment horizontal="center" readingOrder="0" shrinkToFit="0" vertical="center" wrapText="1"/>
    </xf>
    <xf borderId="6" fillId="4" fontId="1" numFmtId="0" xfId="0" applyAlignment="1" applyBorder="1" applyFill="1" applyFont="1">
      <alignment horizontal="center" readingOrder="0" shrinkToFit="0" vertical="center" wrapText="1"/>
    </xf>
    <xf borderId="7" fillId="4" fontId="2" numFmtId="0" xfId="0" applyAlignment="1" applyBorder="1" applyFont="1">
      <alignment horizontal="left" readingOrder="0" shrinkToFit="0" vertical="center" wrapText="1"/>
    </xf>
    <xf borderId="6" fillId="5" fontId="6" numFmtId="0" xfId="0" applyAlignment="1" applyBorder="1" applyFill="1" applyFont="1">
      <alignment horizontal="center" readingOrder="0" vertical="center"/>
    </xf>
    <xf borderId="6" fillId="5" fontId="6" numFmtId="165" xfId="0" applyAlignment="1" applyBorder="1" applyFont="1" applyNumberFormat="1">
      <alignment horizontal="center" readingOrder="0" vertical="center"/>
    </xf>
    <xf borderId="6" fillId="5" fontId="6" numFmtId="165" xfId="0" applyAlignment="1" applyBorder="1" applyFont="1" applyNumberFormat="1">
      <alignment horizontal="center" readingOrder="0" shrinkToFit="0" vertical="center" wrapText="1"/>
    </xf>
    <xf borderId="6" fillId="6" fontId="1" numFmtId="0" xfId="0" applyAlignment="1" applyBorder="1" applyFill="1" applyFont="1">
      <alignment horizontal="center" readingOrder="0" shrinkToFit="0" vertical="center" wrapText="1"/>
    </xf>
    <xf borderId="7" fillId="6" fontId="2" numFmtId="0" xfId="0" applyAlignment="1" applyBorder="1" applyFont="1">
      <alignment horizontal="left" readingOrder="0" shrinkToFit="0" vertical="center" wrapText="1"/>
    </xf>
    <xf borderId="6" fillId="7" fontId="6" numFmtId="0" xfId="0" applyAlignment="1" applyBorder="1" applyFill="1" applyFont="1">
      <alignment horizontal="center" readingOrder="0" vertical="center"/>
    </xf>
    <xf borderId="6" fillId="7" fontId="7" numFmtId="0" xfId="0" applyAlignment="1" applyBorder="1" applyFont="1">
      <alignment horizontal="center" vertical="center"/>
    </xf>
    <xf borderId="6" fillId="7" fontId="7" numFmtId="165" xfId="0" applyAlignment="1" applyBorder="1" applyFont="1" applyNumberFormat="1">
      <alignment horizontal="center" readingOrder="0" vertical="center"/>
    </xf>
    <xf borderId="6" fillId="7" fontId="7" numFmtId="165" xfId="0" applyAlignment="1" applyBorder="1" applyFont="1" applyNumberFormat="1">
      <alignment horizontal="center" vertical="center"/>
    </xf>
    <xf borderId="7" fillId="4" fontId="2" numFmtId="0" xfId="0" applyAlignment="1" applyBorder="1" applyFont="1">
      <alignment horizontal="left" readingOrder="0" shrinkToFit="0" vertical="center" wrapText="1"/>
    </xf>
    <xf borderId="6" fillId="8" fontId="6" numFmtId="0" xfId="0" applyAlignment="1" applyBorder="1" applyFill="1" applyFont="1">
      <alignment horizontal="center" readingOrder="0" vertical="center"/>
    </xf>
    <xf borderId="6" fillId="8" fontId="7" numFmtId="0" xfId="0" applyAlignment="1" applyBorder="1" applyFont="1">
      <alignment horizontal="center" vertical="center"/>
    </xf>
    <xf borderId="6" fillId="8" fontId="7" numFmtId="165" xfId="0" applyAlignment="1" applyBorder="1" applyFont="1" applyNumberFormat="1">
      <alignment horizontal="center" readingOrder="0" vertical="center"/>
    </xf>
    <xf borderId="6" fillId="8" fontId="7" numFmtId="165" xfId="0" applyAlignment="1" applyBorder="1" applyFont="1" applyNumberFormat="1">
      <alignment horizontal="center" vertical="center"/>
    </xf>
    <xf borderId="6" fillId="9" fontId="6" numFmtId="0" xfId="0" applyAlignment="1" applyBorder="1" applyFill="1" applyFont="1">
      <alignment horizontal="center" readingOrder="0" vertical="center"/>
    </xf>
    <xf borderId="6" fillId="9" fontId="7" numFmtId="0" xfId="0" applyAlignment="1" applyBorder="1" applyFont="1">
      <alignment horizontal="center" vertical="center"/>
    </xf>
    <xf borderId="6" fillId="9" fontId="7" numFmtId="165" xfId="0" applyAlignment="1" applyBorder="1" applyFont="1" applyNumberFormat="1">
      <alignment horizontal="center" readingOrder="0" vertical="center"/>
    </xf>
    <xf borderId="6" fillId="9" fontId="7" numFmtId="165" xfId="0" applyAlignment="1" applyBorder="1" applyFont="1" applyNumberFormat="1">
      <alignment horizontal="center" vertical="center"/>
    </xf>
    <xf borderId="6" fillId="10" fontId="6" numFmtId="0" xfId="0" applyAlignment="1" applyBorder="1" applyFill="1" applyFont="1">
      <alignment horizontal="center" readingOrder="0" vertical="center"/>
    </xf>
    <xf borderId="6" fillId="10" fontId="7" numFmtId="0" xfId="0" applyAlignment="1" applyBorder="1" applyFont="1">
      <alignment horizontal="center" vertical="center"/>
    </xf>
    <xf borderId="6" fillId="10" fontId="7" numFmtId="165" xfId="0" applyAlignment="1" applyBorder="1" applyFont="1" applyNumberFormat="1">
      <alignment horizontal="center" readingOrder="0" vertical="center"/>
    </xf>
    <xf borderId="6" fillId="10" fontId="7" numFmtId="165" xfId="0" applyAlignment="1" applyBorder="1" applyFont="1" applyNumberFormat="1">
      <alignment horizontal="center" vertical="center"/>
    </xf>
    <xf borderId="10" fillId="11" fontId="8" numFmtId="0" xfId="0" applyAlignment="1" applyBorder="1" applyFill="1" applyFont="1">
      <alignment horizontal="center" readingOrder="0" shrinkToFit="0" vertical="center" wrapText="1"/>
    </xf>
    <xf borderId="7" fillId="3" fontId="3" numFmtId="0" xfId="0" applyAlignment="1" applyBorder="1" applyFont="1">
      <alignment horizontal="center" readingOrder="0" shrinkToFit="0" vertical="center" wrapText="1"/>
    </xf>
    <xf borderId="10" fillId="12" fontId="6" numFmtId="0" xfId="0" applyAlignment="1" applyBorder="1" applyFill="1" applyFont="1">
      <alignment horizontal="center" readingOrder="0" vertical="center"/>
    </xf>
    <xf borderId="10" fillId="12" fontId="7" numFmtId="0" xfId="0" applyAlignment="1" applyBorder="1" applyFont="1">
      <alignment horizontal="center" vertical="center"/>
    </xf>
    <xf borderId="6" fillId="12" fontId="7" numFmtId="165" xfId="0" applyAlignment="1" applyBorder="1" applyFont="1" applyNumberFormat="1">
      <alignment horizontal="center" readingOrder="0" vertical="center"/>
    </xf>
    <xf borderId="6" fillId="12" fontId="7" numFmtId="165" xfId="0" applyAlignment="1" applyBorder="1" applyFont="1" applyNumberFormat="1">
      <alignment horizontal="center" vertical="center"/>
    </xf>
    <xf borderId="7" fillId="0" fontId="1" numFmtId="0" xfId="0" applyAlignment="1" applyBorder="1" applyFont="1">
      <alignment horizontal="center" readingOrder="0" shrinkToFit="0" vertical="center" wrapText="1"/>
    </xf>
    <xf borderId="10" fillId="4" fontId="1" numFmtId="0" xfId="0" applyAlignment="1" applyBorder="1" applyFont="1">
      <alignment horizontal="center" readingOrder="0" shrinkToFit="0" wrapText="1"/>
    </xf>
    <xf borderId="9" fillId="5" fontId="1" numFmtId="0" xfId="0" applyAlignment="1" applyBorder="1" applyFont="1">
      <alignment horizontal="center" readingOrder="0" shrinkToFit="0" vertical="center" wrapText="1"/>
    </xf>
    <xf borderId="6" fillId="5" fontId="1" numFmtId="0" xfId="0" applyAlignment="1" applyBorder="1" applyFont="1">
      <alignment horizontal="center" readingOrder="0" shrinkToFit="0" vertical="center" wrapText="1"/>
    </xf>
    <xf borderId="9" fillId="0" fontId="9" numFmtId="0" xfId="0" applyAlignment="1" applyBorder="1" applyFont="1">
      <alignment horizontal="center" readingOrder="0" vertical="center"/>
    </xf>
    <xf borderId="6" fillId="0" fontId="5" numFmtId="0" xfId="0" applyAlignment="1" applyBorder="1" applyFont="1">
      <alignment horizontal="center"/>
    </xf>
    <xf borderId="9" fillId="11" fontId="9" numFmtId="0" xfId="0" applyAlignment="1" applyBorder="1" applyFont="1">
      <alignment horizontal="center" readingOrder="0" vertical="center"/>
    </xf>
    <xf borderId="6" fillId="11" fontId="5" numFmtId="165" xfId="0" applyAlignment="1" applyBorder="1" applyFont="1" applyNumberFormat="1">
      <alignment horizontal="center" vertical="center"/>
    </xf>
    <xf borderId="7" fillId="0" fontId="1" numFmtId="0" xfId="0" applyAlignment="1" applyBorder="1" applyFont="1">
      <alignment horizontal="center" readingOrder="0" shrinkToFit="0" vertical="center" wrapText="1"/>
    </xf>
    <xf borderId="11" fillId="0" fontId="4" numFmtId="0" xfId="0" applyBorder="1" applyFont="1"/>
    <xf borderId="9" fillId="4" fontId="10" numFmtId="0" xfId="0" applyAlignment="1" applyBorder="1" applyFont="1">
      <alignment horizontal="center" readingOrder="0" shrinkToFit="0" vertical="center" wrapText="1"/>
    </xf>
    <xf borderId="6" fillId="4" fontId="10" numFmtId="0" xfId="0" applyAlignment="1" applyBorder="1" applyFont="1">
      <alignment horizontal="center" readingOrder="0" shrinkToFit="0" vertical="center" wrapText="1"/>
    </xf>
    <xf borderId="6" fillId="4" fontId="11" numFmtId="10" xfId="0" applyAlignment="1" applyBorder="1" applyFont="1" applyNumberFormat="1">
      <alignment horizontal="center" readingOrder="0" shrinkToFit="0" vertical="center" wrapText="1"/>
    </xf>
    <xf borderId="9" fillId="0" fontId="1" numFmtId="0" xfId="0" applyAlignment="1" applyBorder="1" applyFont="1">
      <alignment horizontal="center" readingOrder="0" shrinkToFit="0" wrapText="1"/>
    </xf>
    <xf borderId="6" fillId="0" fontId="1" numFmtId="0" xfId="0" applyAlignment="1" applyBorder="1" applyFont="1">
      <alignment horizontal="center" readingOrder="0" shrinkToFit="0" wrapText="1"/>
    </xf>
    <xf borderId="9" fillId="6" fontId="12" numFmtId="0" xfId="0" applyAlignment="1" applyBorder="1" applyFont="1">
      <alignment horizontal="center" readingOrder="0" shrinkToFit="0" vertical="center" wrapText="1"/>
    </xf>
    <xf borderId="6" fillId="6" fontId="12" numFmtId="0" xfId="0" applyAlignment="1" applyBorder="1" applyFont="1">
      <alignment horizontal="center" readingOrder="0" shrinkToFit="0" vertical="center" wrapText="1"/>
    </xf>
    <xf borderId="6" fillId="6" fontId="13" numFmtId="10" xfId="0" applyAlignment="1" applyBorder="1" applyFont="1" applyNumberFormat="1">
      <alignment horizontal="center" readingOrder="0" shrinkToFit="0" vertical="center" wrapText="1"/>
    </xf>
    <xf borderId="9" fillId="4" fontId="14" numFmtId="0" xfId="0" applyAlignment="1" applyBorder="1" applyFont="1">
      <alignment horizontal="center" readingOrder="0" shrinkToFit="0" vertical="center" wrapText="1"/>
    </xf>
    <xf borderId="6" fillId="4" fontId="14" numFmtId="0" xfId="0" applyAlignment="1" applyBorder="1" applyFont="1">
      <alignment horizontal="center" readingOrder="0" shrinkToFit="0" vertical="center" wrapText="1"/>
    </xf>
    <xf borderId="6" fillId="4" fontId="15" numFmtId="10" xfId="0" applyAlignment="1" applyBorder="1" applyFont="1" applyNumberFormat="1">
      <alignment horizontal="center" readingOrder="0" shrinkToFit="0" vertical="center" wrapText="1"/>
    </xf>
    <xf borderId="9" fillId="6" fontId="16" numFmtId="0" xfId="0" applyAlignment="1" applyBorder="1" applyFont="1">
      <alignment horizontal="center" readingOrder="0" shrinkToFit="0" vertical="center" wrapText="1"/>
    </xf>
    <xf borderId="6" fillId="6" fontId="16" numFmtId="0" xfId="0" applyAlignment="1" applyBorder="1" applyFont="1">
      <alignment horizontal="center" readingOrder="0" shrinkToFit="0" vertical="center" wrapText="1"/>
    </xf>
    <xf borderId="6" fillId="6" fontId="17" numFmtId="10" xfId="0" applyAlignment="1" applyBorder="1" applyFont="1" applyNumberFormat="1">
      <alignment horizontal="center" readingOrder="0" shrinkToFit="0" vertical="center" wrapText="1"/>
    </xf>
    <xf borderId="12" fillId="0" fontId="4" numFmtId="0" xfId="0" applyBorder="1" applyFont="1"/>
    <xf borderId="9" fillId="4" fontId="18" numFmtId="0" xfId="0" applyAlignment="1" applyBorder="1" applyFont="1">
      <alignment horizontal="center" readingOrder="0" shrinkToFit="0" vertical="center" wrapText="1"/>
    </xf>
    <xf borderId="6" fillId="4" fontId="18" numFmtId="0" xfId="0" applyAlignment="1" applyBorder="1" applyFont="1">
      <alignment horizontal="center" readingOrder="0" shrinkToFit="0" vertical="center" wrapText="1"/>
    </xf>
    <xf borderId="6" fillId="4" fontId="19" numFmtId="10" xfId="0" applyAlignment="1" applyBorder="1" applyFont="1" applyNumberFormat="1">
      <alignment horizontal="center" readingOrder="0" shrinkToFit="0" vertical="center" wrapText="1"/>
    </xf>
    <xf borderId="6" fillId="0" fontId="1" numFmtId="0" xfId="0" applyAlignment="1" applyBorder="1" applyFont="1">
      <alignment horizontal="center" readingOrder="0" shrinkToFit="0" vertical="center" wrapText="1"/>
    </xf>
    <xf borderId="13" fillId="0" fontId="1" numFmtId="0" xfId="0" applyAlignment="1" applyBorder="1" applyFont="1">
      <alignment horizontal="center" readingOrder="0" shrinkToFit="0" vertical="center" wrapText="1"/>
    </xf>
    <xf borderId="13" fillId="0" fontId="20" numFmtId="0" xfId="0" applyAlignment="1" applyBorder="1" applyFont="1">
      <alignment horizontal="center" readingOrder="0" shrinkToFit="0" vertical="center" wrapText="1"/>
    </xf>
    <xf borderId="4" fillId="0" fontId="21" numFmtId="49" xfId="0" applyAlignment="1" applyBorder="1" applyFont="1" applyNumberFormat="1">
      <alignment readingOrder="0" shrinkToFit="0" vertical="center" wrapText="0"/>
    </xf>
    <xf borderId="4" fillId="0" fontId="22" numFmtId="0" xfId="0" applyAlignment="1" applyBorder="1" applyFont="1">
      <alignment readingOrder="0" shrinkToFit="0" vertical="center" wrapText="0"/>
    </xf>
    <xf borderId="4" fillId="0" fontId="23" numFmtId="49" xfId="0" applyAlignment="1" applyBorder="1" applyFont="1" applyNumberFormat="1">
      <alignment horizontal="center" readingOrder="0" shrinkToFit="0" vertical="center" wrapText="0"/>
    </xf>
    <xf borderId="4" fillId="0" fontId="2" numFmtId="0" xfId="0" applyAlignment="1" applyBorder="1" applyFont="1">
      <alignment horizontal="center" readingOrder="0" shrinkToFit="0" vertical="center" wrapText="0"/>
    </xf>
    <xf borderId="4" fillId="0" fontId="23" numFmtId="0" xfId="0" applyAlignment="1" applyBorder="1" applyFont="1">
      <alignment horizontal="center" readingOrder="0" shrinkToFit="0" vertical="center" wrapText="0"/>
    </xf>
    <xf borderId="4" fillId="0" fontId="2" numFmtId="165" xfId="0" applyAlignment="1" applyBorder="1" applyFont="1" applyNumberFormat="1">
      <alignment horizontal="center" readingOrder="0" shrinkToFit="0" vertical="center" wrapText="0"/>
    </xf>
    <xf borderId="4" fillId="0" fontId="2" numFmtId="0" xfId="0" applyAlignment="1" applyBorder="1" applyFont="1">
      <alignment horizontal="center" readingOrder="0" shrinkToFit="0" vertical="center" wrapText="0"/>
    </xf>
    <xf borderId="14" fillId="0" fontId="21" numFmtId="49" xfId="0" applyAlignment="1" applyBorder="1" applyFont="1" applyNumberFormat="1">
      <alignment shrinkToFit="0" vertical="center" wrapText="0"/>
    </xf>
    <xf borderId="4" fillId="0" fontId="22" numFmtId="0" xfId="0" applyAlignment="1" applyBorder="1" applyFont="1">
      <alignment horizontal="center" shrinkToFit="0" vertical="center" wrapText="0"/>
    </xf>
    <xf borderId="14" fillId="0" fontId="2" numFmtId="0" xfId="0" applyAlignment="1" applyBorder="1" applyFont="1">
      <alignment horizontal="center" readingOrder="0" shrinkToFit="0" vertical="center" wrapText="0"/>
    </xf>
    <xf borderId="15" fillId="0" fontId="2" numFmtId="0" xfId="0" applyAlignment="1" applyBorder="1" applyFont="1">
      <alignment horizontal="center" readingOrder="0" shrinkToFit="0" vertical="center" wrapText="0"/>
    </xf>
    <xf borderId="4" fillId="0" fontId="21" numFmtId="49" xfId="0" applyAlignment="1" applyBorder="1" applyFont="1" applyNumberFormat="1">
      <alignment shrinkToFit="0" vertical="center" wrapText="0"/>
    </xf>
    <xf borderId="4" fillId="0" fontId="22" numFmtId="49" xfId="0" applyAlignment="1" applyBorder="1" applyFont="1" applyNumberFormat="1">
      <alignment readingOrder="0" shrinkToFit="0" vertical="center" wrapText="0"/>
    </xf>
    <xf borderId="16" fillId="0" fontId="2" numFmtId="0" xfId="0" applyAlignment="1" applyBorder="1" applyFont="1">
      <alignment horizontal="center" readingOrder="0" shrinkToFit="0" vertical="center" wrapText="0"/>
    </xf>
    <xf borderId="4" fillId="0" fontId="23" numFmtId="0" xfId="0" applyAlignment="1" applyBorder="1" applyFont="1">
      <alignment horizontal="center" shrinkToFit="0" vertical="center" wrapText="0"/>
    </xf>
    <xf borderId="17" fillId="0" fontId="2" numFmtId="0" xfId="0" applyAlignment="1" applyBorder="1" applyFont="1">
      <alignment horizontal="center" readingOrder="0" shrinkToFit="0" vertical="center" wrapText="0"/>
    </xf>
    <xf borderId="4" fillId="0" fontId="22" numFmtId="49" xfId="0" applyAlignment="1" applyBorder="1" applyFont="1" applyNumberFormat="1">
      <alignment shrinkToFit="0" vertical="center" wrapText="0"/>
    </xf>
    <xf borderId="16" fillId="0" fontId="2" numFmtId="0" xfId="0" applyAlignment="1" applyBorder="1" applyFont="1">
      <alignment horizontal="center" readingOrder="0" shrinkToFit="0" vertical="center" wrapText="0"/>
    </xf>
    <xf borderId="4" fillId="0" fontId="21" numFmtId="49" xfId="0" applyAlignment="1" applyBorder="1" applyFont="1" applyNumberFormat="1">
      <alignment shrinkToFit="0" vertical="center" wrapText="1"/>
    </xf>
    <xf borderId="4" fillId="0" fontId="22" numFmtId="49" xfId="0" applyAlignment="1" applyBorder="1" applyFont="1" applyNumberFormat="1">
      <alignment readingOrder="0" shrinkToFit="0" vertical="center" wrapText="1"/>
    </xf>
    <xf borderId="4" fillId="0" fontId="22" numFmtId="0" xfId="0" applyAlignment="1" applyBorder="1" applyFont="1">
      <alignment horizontal="center" readingOrder="0" shrinkToFit="0" vertical="center" wrapText="1"/>
    </xf>
    <xf borderId="18" fillId="0" fontId="24" numFmtId="49" xfId="0" applyAlignment="1" applyBorder="1" applyFont="1" applyNumberFormat="1">
      <alignment horizontal="center" readingOrder="0" shrinkToFit="0" vertical="center" wrapText="0"/>
    </xf>
    <xf borderId="4" fillId="0" fontId="21" numFmtId="0" xfId="0" applyAlignment="1" applyBorder="1" applyFont="1">
      <alignment horizontal="left" readingOrder="0" shrinkToFit="0" vertical="center" wrapText="0"/>
    </xf>
    <xf borderId="14" fillId="0" fontId="2" numFmtId="0" xfId="0" applyAlignment="1" applyBorder="1" applyFont="1">
      <alignment horizontal="center" readingOrder="0" shrinkToFit="0" vertical="center" wrapText="0"/>
    </xf>
    <xf borderId="15" fillId="0" fontId="2" numFmtId="0" xfId="0" applyAlignment="1" applyBorder="1" applyFont="1">
      <alignment horizontal="center" readingOrder="0" shrinkToFit="0" vertical="center" wrapText="0"/>
    </xf>
    <xf borderId="4" fillId="0" fontId="23" numFmtId="0" xfId="0" applyAlignment="1" applyBorder="1" applyFont="1">
      <alignment horizontal="center" readingOrder="0" shrinkToFit="0" vertical="center" wrapText="0"/>
    </xf>
    <xf borderId="4" fillId="0" fontId="22" numFmtId="0" xfId="0" applyAlignment="1" applyBorder="1" applyFont="1">
      <alignment horizontal="center" shrinkToFit="0" vertical="center" wrapText="1"/>
    </xf>
    <xf borderId="4" fillId="0" fontId="23" numFmtId="0" xfId="0" applyAlignment="1" applyBorder="1" applyFont="1">
      <alignment horizontal="center" readingOrder="0" shrinkToFit="0" vertical="center" wrapText="1"/>
    </xf>
    <xf borderId="4" fillId="0" fontId="23" numFmtId="0" xfId="0" applyAlignment="1" applyBorder="1" applyFont="1">
      <alignment horizontal="center" shrinkToFit="0" vertical="center" wrapText="1"/>
    </xf>
    <xf borderId="17" fillId="0" fontId="2" numFmtId="0" xfId="0" applyAlignment="1" applyBorder="1" applyFont="1">
      <alignment horizontal="center" readingOrder="0" shrinkToFit="0" vertical="center" wrapText="0"/>
    </xf>
    <xf borderId="4" fillId="0" fontId="22" numFmtId="49" xfId="0" applyAlignment="1" applyBorder="1" applyFont="1" applyNumberFormat="1">
      <alignment shrinkToFit="0" vertical="center" wrapText="1"/>
    </xf>
    <xf borderId="4" fillId="0" fontId="22" numFmtId="0" xfId="0" applyAlignment="1" applyBorder="1" applyFont="1">
      <alignment horizontal="center" readingOrder="0" shrinkToFit="0" vertical="center" wrapText="0"/>
    </xf>
    <xf borderId="14" fillId="0" fontId="23" numFmtId="0" xfId="0" applyAlignment="1" applyBorder="1" applyFont="1">
      <alignment horizontal="center" shrinkToFit="0" vertical="center" wrapText="0"/>
    </xf>
    <xf borderId="16" fillId="0" fontId="23" numFmtId="0" xfId="0" applyAlignment="1" applyBorder="1" applyFont="1">
      <alignment horizontal="center" readingOrder="0" shrinkToFit="0" vertical="center" wrapText="0"/>
    </xf>
    <xf borderId="4" fillId="0" fontId="25" numFmtId="0" xfId="0" applyAlignment="1" applyBorder="1" applyFont="1">
      <alignment horizontal="left" readingOrder="0" shrinkToFit="0" vertical="center" wrapText="0"/>
    </xf>
    <xf borderId="14" fillId="0" fontId="23" numFmtId="0" xfId="0" applyAlignment="1" applyBorder="1" applyFont="1">
      <alignment horizontal="center" readingOrder="0" shrinkToFit="0" vertical="center" wrapText="0"/>
    </xf>
    <xf borderId="16" fillId="0" fontId="23" numFmtId="0" xfId="0" applyAlignment="1" applyBorder="1" applyFont="1">
      <alignment horizontal="center" shrinkToFit="0" vertical="center" wrapText="0"/>
    </xf>
    <xf borderId="19" fillId="0" fontId="2" numFmtId="0" xfId="0" applyAlignment="1" applyBorder="1" applyFont="1">
      <alignment horizontal="center" readingOrder="0" shrinkToFit="0" vertical="center" wrapText="0"/>
    </xf>
    <xf borderId="4" fillId="0" fontId="22" numFmtId="49" xfId="0" applyAlignment="1" applyBorder="1" applyFont="1" applyNumberFormat="1">
      <alignment readingOrder="0" shrinkToFit="0" vertical="center" wrapText="0"/>
    </xf>
    <xf borderId="4" fillId="0" fontId="26" numFmtId="49" xfId="0" applyAlignment="1" applyBorder="1" applyFont="1" applyNumberFormat="1">
      <alignment shrinkToFit="0" vertical="center" wrapText="0"/>
    </xf>
    <xf borderId="4" fillId="0" fontId="27" numFmtId="0" xfId="0" applyAlignment="1" applyBorder="1" applyFont="1">
      <alignment shrinkToFit="0" vertical="center" wrapText="0"/>
    </xf>
    <xf borderId="4" fillId="0" fontId="28" numFmtId="49" xfId="0" applyAlignment="1" applyBorder="1" applyFont="1" applyNumberFormat="1">
      <alignment horizontal="center" shrinkToFit="0" vertical="center" wrapText="0"/>
    </xf>
    <xf borderId="16" fillId="0" fontId="29" numFmtId="0" xfId="0" applyAlignment="1" applyBorder="1" applyFont="1">
      <alignment horizontal="center" shrinkToFit="0" vertical="center" wrapText="0"/>
    </xf>
    <xf borderId="16" fillId="0" fontId="30" numFmtId="0" xfId="0" applyAlignment="1" applyBorder="1" applyFont="1">
      <alignment horizontal="center" shrinkToFit="0" vertical="center" wrapText="0"/>
    </xf>
    <xf borderId="17" fillId="0" fontId="31" numFmtId="0" xfId="0" applyAlignment="1" applyBorder="1" applyFont="1">
      <alignment horizontal="center" shrinkToFit="0" vertical="center" wrapText="0"/>
    </xf>
    <xf borderId="4" fillId="0" fontId="32" numFmtId="0" xfId="0" applyAlignment="1" applyBorder="1" applyFont="1">
      <alignment horizontal="left" readingOrder="0" shrinkToFit="0" vertical="center" wrapText="0"/>
    </xf>
    <xf borderId="4" fillId="0" fontId="33" numFmtId="0" xfId="0" applyAlignment="1" applyBorder="1" applyFont="1">
      <alignment horizontal="center" readingOrder="0" shrinkToFit="0" vertical="center" wrapText="0"/>
    </xf>
    <xf borderId="4" fillId="0" fontId="24" numFmtId="0" xfId="0" applyAlignment="1" applyBorder="1" applyFont="1">
      <alignment horizontal="center" readingOrder="0" shrinkToFit="0" vertical="center" wrapText="0"/>
    </xf>
    <xf borderId="4" fillId="2" fontId="26" numFmtId="49" xfId="0" applyAlignment="1" applyBorder="1" applyFont="1" applyNumberFormat="1">
      <alignment shrinkToFit="0" vertical="bottom" wrapText="1"/>
    </xf>
    <xf borderId="4" fillId="2" fontId="27" numFmtId="0" xfId="0" applyAlignment="1" applyBorder="1" applyFont="1">
      <alignment shrinkToFit="0" vertical="center" wrapText="0"/>
    </xf>
    <xf borderId="4" fillId="2" fontId="28" numFmtId="0" xfId="0" applyAlignment="1" applyBorder="1" applyFont="1">
      <alignment horizontal="center" shrinkToFit="0" vertical="bottom" wrapText="0"/>
    </xf>
    <xf borderId="16" fillId="2" fontId="34" numFmtId="0" xfId="0" applyAlignment="1" applyBorder="1" applyFont="1">
      <alignment horizontal="center" shrinkToFit="0" vertical="center" wrapText="0"/>
    </xf>
    <xf borderId="16" fillId="2" fontId="27" numFmtId="0" xfId="0" applyAlignment="1" applyBorder="1" applyFont="1">
      <alignment horizontal="center" shrinkToFit="0" vertical="center" wrapText="0"/>
    </xf>
    <xf borderId="4" fillId="2" fontId="35" numFmtId="165" xfId="0" applyAlignment="1" applyBorder="1" applyFont="1" applyNumberFormat="1">
      <alignment horizontal="center" shrinkToFit="0" vertical="center" wrapText="0"/>
    </xf>
    <xf borderId="16" fillId="2" fontId="30" numFmtId="0" xfId="0" applyAlignment="1" applyBorder="1" applyFont="1">
      <alignment horizontal="center" shrinkToFit="0" vertical="center" wrapText="0"/>
    </xf>
    <xf borderId="4" fillId="2" fontId="35" numFmtId="0" xfId="0" applyAlignment="1" applyBorder="1" applyFont="1">
      <alignment horizontal="center" shrinkToFit="0" vertical="center" wrapText="0"/>
    </xf>
    <xf borderId="17" fillId="2" fontId="31" numFmtId="0" xfId="0" applyAlignment="1" applyBorder="1" applyFont="1">
      <alignment horizontal="center" shrinkToFit="0" vertical="center" wrapText="0"/>
    </xf>
    <xf borderId="4" fillId="0" fontId="36" numFmtId="49" xfId="0" applyAlignment="1" applyBorder="1" applyFont="1" applyNumberFormat="1">
      <alignment shrinkToFit="0" vertical="center" wrapText="0"/>
    </xf>
    <xf borderId="16" fillId="0" fontId="21" numFmtId="49" xfId="0" applyAlignment="1" applyBorder="1" applyFont="1" applyNumberFormat="1">
      <alignment readingOrder="0" shrinkToFit="0" vertical="center" wrapText="0"/>
    </xf>
    <xf borderId="20" fillId="0" fontId="22" numFmtId="0" xfId="0" applyAlignment="1" applyBorder="1" applyFont="1">
      <alignment horizontal="center" shrinkToFit="0" vertical="center" wrapText="0"/>
    </xf>
    <xf borderId="4" fillId="0" fontId="22" numFmtId="49" xfId="0" applyAlignment="1" applyBorder="1" applyFont="1" applyNumberFormat="1">
      <alignment readingOrder="0" shrinkToFit="0" vertical="center" wrapText="0"/>
    </xf>
    <xf borderId="0" fillId="0" fontId="2" numFmtId="0" xfId="0" applyAlignment="1" applyFont="1">
      <alignment horizontal="center" vertical="center"/>
    </xf>
    <xf borderId="6" fillId="0" fontId="1" numFmtId="0" xfId="0" applyAlignment="1" applyBorder="1" applyFont="1">
      <alignment horizontal="center" readingOrder="0" shrinkToFit="0" vertical="center" wrapText="1"/>
    </xf>
    <xf borderId="6" fillId="4" fontId="10" numFmtId="0" xfId="0" applyAlignment="1" applyBorder="1" applyFont="1">
      <alignment horizontal="center" readingOrder="0" shrinkToFit="0" vertical="center" wrapText="1"/>
    </xf>
    <xf borderId="6" fillId="6" fontId="12" numFmtId="0" xfId="0" applyAlignment="1" applyBorder="1" applyFont="1">
      <alignment horizontal="center" readingOrder="0" shrinkToFit="0" vertical="center" wrapText="1"/>
    </xf>
    <xf borderId="6" fillId="4" fontId="14" numFmtId="0" xfId="0" applyAlignment="1" applyBorder="1" applyFont="1">
      <alignment horizontal="center" readingOrder="0" shrinkToFit="0" vertical="center" wrapText="1"/>
    </xf>
    <xf borderId="6" fillId="6" fontId="16" numFmtId="0" xfId="0" applyAlignment="1" applyBorder="1" applyFont="1">
      <alignment horizontal="center" readingOrder="0" shrinkToFit="0" vertical="center" wrapText="1"/>
    </xf>
    <xf borderId="6" fillId="4" fontId="18" numFmtId="0" xfId="0" applyAlignment="1" applyBorder="1" applyFont="1">
      <alignment horizontal="center" readingOrder="0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2" fillId="0" fontId="20" numFmtId="0" xfId="0" applyAlignment="1" applyBorder="1" applyFont="1">
      <alignment horizontal="center" readingOrder="0" shrinkToFit="0" vertical="center" wrapText="1"/>
    </xf>
    <xf borderId="6" fillId="0" fontId="1" numFmtId="0" xfId="0" applyAlignment="1" applyBorder="1" applyFont="1">
      <alignment horizontal="center" readingOrder="0" shrinkToFit="0" vertical="center" wrapText="1"/>
    </xf>
    <xf borderId="4" fillId="0" fontId="2" numFmtId="0" xfId="0" applyAlignment="1" applyBorder="1" applyFont="1">
      <alignment horizontal="center" readingOrder="0" shrinkToFit="0" vertical="center" wrapText="0"/>
    </xf>
    <xf borderId="4" fillId="0" fontId="2" numFmtId="165" xfId="0" applyAlignment="1" applyBorder="1" applyFont="1" applyNumberFormat="1">
      <alignment horizontal="center" readingOrder="0" shrinkToFit="0" vertical="center" wrapText="0"/>
    </xf>
    <xf borderId="4" fillId="0" fontId="2" numFmtId="0" xfId="0" applyAlignment="1" applyBorder="1" applyFont="1">
      <alignment horizontal="center" readingOrder="0" shrinkToFit="0" vertical="center" wrapText="0"/>
    </xf>
    <xf borderId="4" fillId="0" fontId="22" numFmtId="0" xfId="0" applyAlignment="1" applyBorder="1" applyFont="1">
      <alignment readingOrder="0" shrinkToFit="0" vertical="center" wrapText="1"/>
    </xf>
    <xf borderId="4" fillId="0" fontId="37" numFmtId="0" xfId="0" applyAlignment="1" applyBorder="1" applyFont="1">
      <alignment readingOrder="0" shrinkToFit="0" vertical="center" wrapText="0"/>
    </xf>
    <xf borderId="4" fillId="0" fontId="37" numFmtId="0" xfId="0" applyAlignment="1" applyBorder="1" applyFont="1">
      <alignment horizontal="center" readingOrder="0" shrinkToFit="0" vertical="center" wrapText="0"/>
    </xf>
    <xf borderId="14" fillId="0" fontId="37" numFmtId="0" xfId="0" applyAlignment="1" applyBorder="1" applyFont="1">
      <alignment horizontal="center" readingOrder="0" shrinkToFit="0" vertical="center" wrapText="0"/>
    </xf>
    <xf borderId="14" fillId="0" fontId="38" numFmtId="0" xfId="0" applyAlignment="1" applyBorder="1" applyFont="1">
      <alignment horizontal="center" readingOrder="0" shrinkToFit="0" vertical="center" wrapText="0"/>
    </xf>
    <xf borderId="15" fillId="0" fontId="38" numFmtId="0" xfId="0" applyAlignment="1" applyBorder="1" applyFont="1">
      <alignment horizontal="center" readingOrder="0" shrinkToFit="0" vertical="center" wrapText="0"/>
    </xf>
    <xf borderId="4" fillId="0" fontId="27" numFmtId="0" xfId="0" applyAlignment="1" applyBorder="1" applyFont="1">
      <alignment shrinkToFit="0" vertical="center" wrapText="0"/>
    </xf>
    <xf borderId="4" fillId="0" fontId="28" numFmtId="0" xfId="0" applyAlignment="1" applyBorder="1" applyFont="1">
      <alignment horizontal="center" shrinkToFit="0" vertical="center" wrapText="0"/>
    </xf>
    <xf borderId="16" fillId="0" fontId="27" numFmtId="0" xfId="0" applyAlignment="1" applyBorder="1" applyFont="1">
      <alignment horizontal="center" shrinkToFit="0" vertical="center" wrapText="0"/>
    </xf>
    <xf borderId="16" fillId="0" fontId="30" numFmtId="0" xfId="0" applyAlignment="1" applyBorder="1" applyFont="1">
      <alignment horizontal="center" shrinkToFit="0" vertical="center" wrapText="0"/>
    </xf>
    <xf borderId="17" fillId="0" fontId="31" numFmtId="0" xfId="0" applyAlignment="1" applyBorder="1" applyFont="1">
      <alignment horizontal="center" shrinkToFit="0" vertical="center" wrapText="0"/>
    </xf>
    <xf borderId="16" fillId="0" fontId="21" numFmtId="49" xfId="0" applyAlignment="1" applyBorder="1" applyFont="1" applyNumberFormat="1">
      <alignment shrinkToFit="0" vertical="center" wrapText="0"/>
    </xf>
    <xf borderId="14" fillId="0" fontId="21" numFmtId="49" xfId="0" applyAlignment="1" applyBorder="1" applyFont="1" applyNumberFormat="1">
      <alignment readingOrder="0" shrinkToFit="0" vertical="center" wrapText="0"/>
    </xf>
    <xf borderId="21" fillId="0" fontId="22" numFmtId="0" xfId="0" applyAlignment="1" applyBorder="1" applyFont="1">
      <alignment horizontal="center" shrinkToFit="0" vertical="center" wrapText="0"/>
    </xf>
    <xf borderId="4" fillId="0" fontId="23" numFmtId="0" xfId="0" applyAlignment="1" applyBorder="1" applyFont="1">
      <alignment horizontal="center" readingOrder="0" shrinkToFit="0" vertical="center" wrapText="0"/>
    </xf>
    <xf borderId="0" fillId="0" fontId="2" numFmtId="0" xfId="0" applyFont="1"/>
    <xf borderId="10" fillId="4" fontId="1" numFmtId="0" xfId="0" applyAlignment="1" applyBorder="1" applyFont="1">
      <alignment horizontal="center" readingOrder="0" shrinkToFit="0" vertical="center" wrapText="1"/>
    </xf>
    <xf borderId="10" fillId="4" fontId="39" numFmtId="0" xfId="0" applyAlignment="1" applyBorder="1" applyFont="1">
      <alignment horizontal="center" readingOrder="0" shrinkToFit="0" vertical="center" wrapText="1"/>
    </xf>
    <xf borderId="13" fillId="0" fontId="2" numFmtId="0" xfId="0" applyAlignment="1" applyBorder="1" applyFont="1">
      <alignment horizontal="center" readingOrder="0" shrinkToFit="0" vertical="center" wrapText="1"/>
    </xf>
    <xf borderId="13" fillId="0" fontId="40" numFmtId="0" xfId="0" applyAlignment="1" applyBorder="1" applyFont="1">
      <alignment horizontal="center" readingOrder="0" shrinkToFit="0" vertical="center" wrapText="1"/>
    </xf>
    <xf borderId="14" fillId="4" fontId="21" numFmtId="49" xfId="0" applyAlignment="1" applyBorder="1" applyFont="1" applyNumberFormat="1">
      <alignment shrinkToFit="0" vertical="center" wrapText="0"/>
    </xf>
    <xf borderId="4" fillId="2" fontId="21" numFmtId="49" xfId="0" applyAlignment="1" applyBorder="1" applyFont="1" applyNumberFormat="1">
      <alignment shrinkToFit="0" vertical="center" wrapText="0"/>
    </xf>
    <xf borderId="4" fillId="4" fontId="21" numFmtId="49" xfId="0" applyAlignment="1" applyBorder="1" applyFont="1" applyNumberFormat="1">
      <alignment shrinkToFit="0" vertical="center" wrapText="0"/>
    </xf>
    <xf borderId="4" fillId="4" fontId="23" numFmtId="0" xfId="0" applyAlignment="1" applyBorder="1" applyFont="1">
      <alignment horizontal="center" shrinkToFit="0" vertical="center" wrapText="0"/>
    </xf>
    <xf borderId="10" fillId="4" fontId="20" numFmtId="0" xfId="0" applyAlignment="1" applyBorder="1" applyFont="1">
      <alignment horizontal="center" readingOrder="0" shrinkToFit="0" vertical="center" wrapText="1"/>
    </xf>
    <xf borderId="4" fillId="2" fontId="21" numFmtId="0" xfId="0" applyAlignment="1" applyBorder="1" applyFont="1">
      <alignment horizontal="left" shrinkToFit="0" vertical="bottom" wrapText="1"/>
    </xf>
    <xf borderId="4" fillId="2" fontId="23" numFmtId="0" xfId="0" applyAlignment="1" applyBorder="1" applyFont="1">
      <alignment horizontal="center" readingOrder="0" shrinkToFit="0" vertical="bottom" wrapText="0"/>
    </xf>
  </cellXfs>
  <cellStyles count="1">
    <cellStyle xfId="0" name="Normal" builtinId="0"/>
  </cellStyles>
  <dxfs count="6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  <dxf>
      <font/>
      <fill>
        <patternFill patternType="solid">
          <fgColor rgb="FFBB463C"/>
          <bgColor rgb="FFBB463C"/>
        </patternFill>
      </fill>
      <border/>
    </dxf>
    <dxf>
      <font/>
      <fill>
        <patternFill patternType="solid">
          <fgColor rgb="FFEFEFEF"/>
          <bgColor rgb="FFEFEFEF"/>
        </patternFill>
      </fill>
      <border/>
    </dxf>
  </dxfs>
  <tableStyles count="7">
    <tableStyle count="3" pivot="0" name="Processo de Pagamento - Tabela-style">
      <tableStyleElement dxfId="1" type="headerRow"/>
      <tableStyleElement dxfId="2" type="firstRowStripe"/>
      <tableStyleElement dxfId="3" type="secondRowStripe"/>
    </tableStyle>
    <tableStyle count="3" pivot="0" name="Março2025-style">
      <tableStyleElement dxfId="4" type="headerRow"/>
      <tableStyleElement dxfId="2" type="firstRowStripe"/>
      <tableStyleElement dxfId="5" type="secondRowStripe"/>
    </tableStyle>
    <tableStyle count="3" pivot="0" name="Abril2025-style">
      <tableStyleElement dxfId="4" type="headerRow"/>
      <tableStyleElement dxfId="2" type="firstRowStripe"/>
      <tableStyleElement dxfId="5" type="secondRowStripe"/>
    </tableStyle>
    <tableStyle count="3" pivot="0" name="Maio2025-style">
      <tableStyleElement dxfId="4" type="headerRow"/>
      <tableStyleElement dxfId="2" type="firstRowStripe"/>
      <tableStyleElement dxfId="5" type="secondRowStripe"/>
    </tableStyle>
    <tableStyle count="3" pivot="0" name="Junho2025-style">
      <tableStyleElement dxfId="4" type="headerRow"/>
      <tableStyleElement dxfId="2" type="firstRowStripe"/>
      <tableStyleElement dxfId="5" type="secondRowStripe"/>
    </tableStyle>
    <tableStyle count="3" pivot="0" name="Julho2025-style">
      <tableStyleElement dxfId="4" type="headerRow"/>
      <tableStyleElement dxfId="2" type="firstRowStripe"/>
      <tableStyleElement dxfId="5" type="secondRowStripe"/>
    </tableStyle>
    <tableStyle count="3" pivot="0" name="Agosto2025-style">
      <tableStyleElement dxfId="4" type="headerRow"/>
      <tableStyleElement dxfId="2" type="firstRowStripe"/>
      <tableStyleElement dxfId="5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Visualization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pic>
      <xdr:nvPicPr>
        <xdr:cNvPr id="953610222" name="Visualization1" title="Visualização">
          <a:extLst>
            <a:ext uri="GoogleSheetsCustomDataVersion1">
              <go:sheetsCustomData xmlns:go="http://customooxmlschemas.google.com/" pictureOfVisualization="1"/>
            </a:ext>
          </a:extLst>
        </xdr:cNvPr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absolute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G10" displayName="Tabela_1" name="Tabela_1" id="1">
  <tableColumns count="7">
    <tableColumn name="Ação" id="1"/>
    <tableColumn name="O que está ocorrendo?" id="2"/>
    <tableColumn name="Setor Responsável" id="3"/>
    <tableColumn name="Data inicial" id="4"/>
    <tableColumn name="Data Final" id="5"/>
    <tableColumn name="Tempo de Execução" id="6"/>
    <tableColumn name="Status" id="7"/>
  </tableColumns>
  <tableStyleInfo name="Processo de Pagamento - Tabela-style" showColumnStripes="0" showFirstColumn="1" showLastColumn="1" showRowStripes="1"/>
</table>
</file>

<file path=xl/tables/table2.xml><?xml version="1.0" encoding="utf-8"?>
<table xmlns="http://schemas.openxmlformats.org/spreadsheetml/2006/main" headerRowCount="0" ref="A15:I152" displayName="Março" name="Março" id="2">
  <autoFilter ref="$A$15:$I$152"/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Março2025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headerRowCount="0" ref="A15:I154" displayName="Abril" name="Abril" id="3">
  <autoFilter ref="$A$15:$I$154"/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Abril2025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headerRowCount="0" ref="A15:I154" displayName="Maio" name="Maio" id="4">
  <autoFilter ref="$A$15:$I$154"/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Maio2025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headerRowCount="0" ref="A15:I155" displayName="Junho" name="Junho" id="5">
  <autoFilter ref="$A$15:$I$155"/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Junho2025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6.xml><?xml version="1.0" encoding="utf-8"?>
<table xmlns="http://schemas.openxmlformats.org/spreadsheetml/2006/main" headerRowCount="0" ref="A15:I155" displayName="Julho" name="Julho" id="6">
  <autoFilter ref="$A$15:$I$155"/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Julho2025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7.xml><?xml version="1.0" encoding="utf-8"?>
<table xmlns="http://schemas.openxmlformats.org/spreadsheetml/2006/main" headerRowCount="0" ref="A15:I155" displayName="Agosto" name="Agosto" id="7">
  <autoFilter ref="$A$15:$I$155"/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Agosto2025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3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4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ifrs.edu.br/ensino/assistencia-estudantil/auxilio-estudantil/" TargetMode="External"/><Relationship Id="rId2" Type="http://schemas.openxmlformats.org/officeDocument/2006/relationships/drawing" Target="../drawings/drawing6.xml"/><Relationship Id="rId4" Type="http://schemas.openxmlformats.org/officeDocument/2006/relationships/table" Target="../tables/table5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Relationship Id="rId3" Type="http://schemas.openxmlformats.org/officeDocument/2006/relationships/table" Target="../tables/table6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Relationship Id="rId3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41.5"/>
    <col customWidth="1" min="2" max="2" width="38.25"/>
    <col customWidth="1" min="3" max="3" width="27.63"/>
    <col customWidth="1" min="4" max="4" width="17.0"/>
    <col customWidth="1" min="5" max="5" width="16.25"/>
    <col customWidth="1" min="6" max="6" width="23.75"/>
    <col customWidth="1" min="7" max="7" width="26.38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>
      <c r="A2" s="5" t="s">
        <v>7</v>
      </c>
      <c r="B2" s="6" t="s">
        <v>8</v>
      </c>
      <c r="C2" s="7" t="s">
        <v>9</v>
      </c>
      <c r="D2" s="8">
        <v>45839.0</v>
      </c>
      <c r="E2" s="8">
        <v>45848.0</v>
      </c>
      <c r="F2" s="9" t="s">
        <v>10</v>
      </c>
      <c r="G2" s="10" t="s">
        <v>11</v>
      </c>
    </row>
    <row r="3">
      <c r="A3" s="5" t="s">
        <v>12</v>
      </c>
      <c r="B3" s="6" t="s">
        <v>13</v>
      </c>
      <c r="C3" s="7" t="s">
        <v>14</v>
      </c>
      <c r="D3" s="8">
        <v>45846.0</v>
      </c>
      <c r="E3" s="8">
        <v>45852.0</v>
      </c>
      <c r="F3" s="9" t="s">
        <v>15</v>
      </c>
      <c r="G3" s="10" t="s">
        <v>11</v>
      </c>
    </row>
    <row r="4">
      <c r="A4" s="5" t="s">
        <v>16</v>
      </c>
      <c r="B4" s="6" t="s">
        <v>17</v>
      </c>
      <c r="C4" s="7" t="s">
        <v>14</v>
      </c>
      <c r="D4" s="8">
        <v>45853.0</v>
      </c>
      <c r="E4" s="8">
        <v>45853.0</v>
      </c>
      <c r="F4" s="9" t="s">
        <v>18</v>
      </c>
      <c r="G4" s="10" t="s">
        <v>11</v>
      </c>
    </row>
    <row r="5">
      <c r="A5" s="5" t="s">
        <v>19</v>
      </c>
      <c r="B5" s="6" t="s">
        <v>20</v>
      </c>
      <c r="C5" s="7" t="s">
        <v>9</v>
      </c>
      <c r="D5" s="8">
        <v>45854.0</v>
      </c>
      <c r="E5" s="8">
        <v>45855.0</v>
      </c>
      <c r="F5" s="9" t="s">
        <v>21</v>
      </c>
      <c r="G5" s="10" t="s">
        <v>22</v>
      </c>
    </row>
    <row r="6">
      <c r="A6" s="5" t="s">
        <v>23</v>
      </c>
      <c r="B6" s="6" t="s">
        <v>24</v>
      </c>
      <c r="C6" s="7" t="s">
        <v>14</v>
      </c>
      <c r="D6" s="8">
        <v>45856.0</v>
      </c>
      <c r="E6" s="8">
        <v>45860.0</v>
      </c>
      <c r="F6" s="9" t="s">
        <v>25</v>
      </c>
      <c r="G6" s="10" t="s">
        <v>22</v>
      </c>
    </row>
    <row r="7">
      <c r="A7" s="5" t="s">
        <v>26</v>
      </c>
      <c r="B7" s="6" t="s">
        <v>27</v>
      </c>
      <c r="C7" s="7" t="s">
        <v>14</v>
      </c>
      <c r="D7" s="8">
        <v>45861.0</v>
      </c>
      <c r="E7" s="8">
        <v>45862.0</v>
      </c>
      <c r="F7" s="9" t="s">
        <v>21</v>
      </c>
      <c r="G7" s="10" t="s">
        <v>28</v>
      </c>
    </row>
    <row r="8">
      <c r="A8" s="5" t="s">
        <v>29</v>
      </c>
      <c r="B8" s="6" t="s">
        <v>30</v>
      </c>
      <c r="C8" s="7" t="s">
        <v>31</v>
      </c>
      <c r="D8" s="8">
        <v>45863.0</v>
      </c>
      <c r="E8" s="8">
        <v>45868.0</v>
      </c>
      <c r="F8" s="9" t="s">
        <v>32</v>
      </c>
      <c r="G8" s="10" t="s">
        <v>28</v>
      </c>
    </row>
    <row r="9">
      <c r="A9" s="5" t="s">
        <v>33</v>
      </c>
      <c r="B9" s="6" t="s">
        <v>34</v>
      </c>
      <c r="C9" s="7" t="s">
        <v>31</v>
      </c>
      <c r="D9" s="8">
        <v>45869.0</v>
      </c>
      <c r="E9" s="8">
        <v>45877.0</v>
      </c>
      <c r="F9" s="9" t="s">
        <v>35</v>
      </c>
      <c r="G9" s="10" t="s">
        <v>28</v>
      </c>
    </row>
    <row r="10">
      <c r="A10" s="5" t="s">
        <v>36</v>
      </c>
      <c r="B10" s="6" t="s">
        <v>37</v>
      </c>
      <c r="C10" s="7" t="s">
        <v>31</v>
      </c>
      <c r="D10" s="8">
        <v>45880.0</v>
      </c>
      <c r="E10" s="8">
        <v>45884.0</v>
      </c>
      <c r="F10" s="9" t="s">
        <v>15</v>
      </c>
      <c r="G10" s="11" t="s">
        <v>28</v>
      </c>
    </row>
    <row r="11">
      <c r="C11" s="12"/>
    </row>
    <row r="12">
      <c r="C12" s="12"/>
    </row>
    <row r="13">
      <c r="C13" s="12"/>
    </row>
    <row r="14">
      <c r="C14" s="12"/>
    </row>
    <row r="15">
      <c r="C15" s="12"/>
    </row>
    <row r="16">
      <c r="C16" s="12"/>
    </row>
    <row r="17">
      <c r="C17" s="12"/>
    </row>
    <row r="18">
      <c r="C18" s="12"/>
    </row>
    <row r="19">
      <c r="C19" s="12"/>
    </row>
    <row r="20">
      <c r="C20" s="12"/>
    </row>
    <row r="21">
      <c r="C21" s="12"/>
    </row>
    <row r="22">
      <c r="C22" s="12"/>
    </row>
    <row r="23">
      <c r="C23" s="12"/>
    </row>
    <row r="24">
      <c r="C24" s="12"/>
    </row>
    <row r="25">
      <c r="C25" s="12"/>
    </row>
    <row r="26">
      <c r="C26" s="12"/>
    </row>
    <row r="27">
      <c r="C27" s="12"/>
    </row>
    <row r="28">
      <c r="C28" s="12"/>
    </row>
    <row r="29">
      <c r="C29" s="12"/>
    </row>
    <row r="30">
      <c r="C30" s="12"/>
    </row>
    <row r="31">
      <c r="C31" s="12"/>
    </row>
    <row r="32">
      <c r="C32" s="12"/>
    </row>
    <row r="33">
      <c r="C33" s="12"/>
    </row>
    <row r="34">
      <c r="C34" s="12"/>
    </row>
    <row r="35">
      <c r="C35" s="12"/>
    </row>
    <row r="36">
      <c r="C36" s="12"/>
    </row>
    <row r="37">
      <c r="C37" s="12"/>
    </row>
    <row r="38">
      <c r="C38" s="12"/>
    </row>
    <row r="39">
      <c r="C39" s="12"/>
    </row>
    <row r="40">
      <c r="C40" s="12"/>
    </row>
    <row r="41">
      <c r="C41" s="12"/>
    </row>
    <row r="42">
      <c r="C42" s="12"/>
    </row>
    <row r="43">
      <c r="C43" s="12"/>
    </row>
    <row r="44">
      <c r="C44" s="12"/>
    </row>
    <row r="45">
      <c r="C45" s="12"/>
    </row>
    <row r="46">
      <c r="C46" s="12"/>
    </row>
    <row r="47">
      <c r="C47" s="12"/>
    </row>
    <row r="48">
      <c r="C48" s="12"/>
    </row>
    <row r="49">
      <c r="C49" s="12"/>
    </row>
    <row r="50">
      <c r="C50" s="12"/>
    </row>
    <row r="51">
      <c r="C51" s="12"/>
    </row>
    <row r="52">
      <c r="C52" s="12"/>
    </row>
    <row r="53">
      <c r="C53" s="12"/>
    </row>
    <row r="54">
      <c r="C54" s="12"/>
    </row>
    <row r="55">
      <c r="C55" s="12"/>
    </row>
    <row r="56">
      <c r="C56" s="12"/>
    </row>
    <row r="57">
      <c r="C57" s="12"/>
    </row>
    <row r="58">
      <c r="C58" s="12"/>
    </row>
    <row r="59">
      <c r="C59" s="12"/>
    </row>
    <row r="60">
      <c r="C60" s="12"/>
    </row>
    <row r="61">
      <c r="C61" s="12"/>
    </row>
    <row r="62">
      <c r="C62" s="12"/>
    </row>
    <row r="63">
      <c r="C63" s="12"/>
    </row>
    <row r="64">
      <c r="C64" s="12"/>
    </row>
    <row r="65">
      <c r="C65" s="12"/>
    </row>
    <row r="66">
      <c r="C66" s="12"/>
    </row>
    <row r="67">
      <c r="C67" s="12"/>
    </row>
    <row r="68">
      <c r="C68" s="12"/>
    </row>
    <row r="69">
      <c r="C69" s="12"/>
    </row>
    <row r="70">
      <c r="C70" s="12"/>
    </row>
    <row r="71">
      <c r="C71" s="12"/>
    </row>
    <row r="72">
      <c r="C72" s="12"/>
    </row>
    <row r="73">
      <c r="C73" s="12"/>
    </row>
    <row r="74">
      <c r="C74" s="12"/>
    </row>
    <row r="75">
      <c r="C75" s="12"/>
    </row>
    <row r="76">
      <c r="C76" s="12"/>
    </row>
    <row r="77">
      <c r="C77" s="12"/>
    </row>
    <row r="78">
      <c r="C78" s="12"/>
    </row>
    <row r="79">
      <c r="C79" s="12"/>
    </row>
    <row r="80">
      <c r="C80" s="12"/>
    </row>
    <row r="81">
      <c r="C81" s="12"/>
    </row>
    <row r="82">
      <c r="C82" s="12"/>
    </row>
    <row r="83">
      <c r="C83" s="12"/>
    </row>
    <row r="84">
      <c r="C84" s="12"/>
    </row>
    <row r="85">
      <c r="C85" s="12"/>
    </row>
    <row r="86">
      <c r="C86" s="12"/>
    </row>
    <row r="87">
      <c r="C87" s="12"/>
    </row>
    <row r="88">
      <c r="C88" s="12"/>
    </row>
    <row r="89">
      <c r="C89" s="12"/>
    </row>
    <row r="90">
      <c r="C90" s="12"/>
    </row>
    <row r="91">
      <c r="C91" s="12"/>
    </row>
    <row r="92">
      <c r="C92" s="12"/>
    </row>
    <row r="93">
      <c r="C93" s="12"/>
    </row>
    <row r="94">
      <c r="C94" s="12"/>
    </row>
    <row r="95">
      <c r="C95" s="12"/>
    </row>
    <row r="96">
      <c r="C96" s="12"/>
    </row>
    <row r="97">
      <c r="C97" s="12"/>
    </row>
    <row r="98">
      <c r="C98" s="12"/>
    </row>
    <row r="99">
      <c r="C99" s="12"/>
    </row>
    <row r="100">
      <c r="C100" s="12"/>
    </row>
    <row r="101">
      <c r="C101" s="12"/>
    </row>
    <row r="102">
      <c r="C102" s="12"/>
    </row>
    <row r="103">
      <c r="C103" s="12"/>
    </row>
    <row r="104">
      <c r="C104" s="12"/>
    </row>
    <row r="105">
      <c r="C105" s="12"/>
    </row>
    <row r="106">
      <c r="C106" s="12"/>
    </row>
    <row r="107">
      <c r="C107" s="12"/>
    </row>
    <row r="108">
      <c r="C108" s="12"/>
    </row>
    <row r="109">
      <c r="C109" s="12"/>
    </row>
    <row r="110">
      <c r="C110" s="12"/>
    </row>
    <row r="111">
      <c r="C111" s="12"/>
    </row>
    <row r="112">
      <c r="C112" s="12"/>
    </row>
    <row r="113">
      <c r="C113" s="12"/>
    </row>
    <row r="114">
      <c r="C114" s="12"/>
    </row>
    <row r="115">
      <c r="C115" s="12"/>
    </row>
    <row r="116">
      <c r="C116" s="12"/>
    </row>
    <row r="117">
      <c r="C117" s="12"/>
    </row>
    <row r="118">
      <c r="C118" s="12"/>
    </row>
    <row r="119">
      <c r="C119" s="12"/>
    </row>
    <row r="120">
      <c r="C120" s="12"/>
    </row>
    <row r="121">
      <c r="C121" s="12"/>
    </row>
    <row r="122">
      <c r="C122" s="12"/>
    </row>
    <row r="123">
      <c r="C123" s="12"/>
    </row>
    <row r="124">
      <c r="C124" s="12"/>
    </row>
    <row r="125">
      <c r="C125" s="12"/>
    </row>
    <row r="126">
      <c r="C126" s="12"/>
    </row>
    <row r="127">
      <c r="C127" s="12"/>
    </row>
    <row r="128">
      <c r="C128" s="12"/>
    </row>
    <row r="129">
      <c r="C129" s="12"/>
    </row>
    <row r="130">
      <c r="C130" s="12"/>
    </row>
    <row r="131">
      <c r="C131" s="12"/>
    </row>
    <row r="132">
      <c r="C132" s="12"/>
    </row>
    <row r="133">
      <c r="C133" s="12"/>
    </row>
    <row r="134">
      <c r="C134" s="12"/>
    </row>
    <row r="135">
      <c r="C135" s="12"/>
    </row>
    <row r="136">
      <c r="C136" s="12"/>
    </row>
    <row r="137">
      <c r="C137" s="12"/>
    </row>
    <row r="138">
      <c r="C138" s="12"/>
    </row>
    <row r="139">
      <c r="C139" s="12"/>
    </row>
    <row r="140">
      <c r="C140" s="12"/>
    </row>
    <row r="141">
      <c r="C141" s="12"/>
    </row>
    <row r="142">
      <c r="C142" s="12"/>
    </row>
    <row r="143">
      <c r="C143" s="12"/>
    </row>
    <row r="144">
      <c r="C144" s="12"/>
    </row>
    <row r="145">
      <c r="C145" s="12"/>
    </row>
    <row r="146">
      <c r="C146" s="12"/>
    </row>
    <row r="147">
      <c r="C147" s="12"/>
    </row>
    <row r="148">
      <c r="C148" s="12"/>
    </row>
    <row r="149">
      <c r="C149" s="12"/>
    </row>
    <row r="150">
      <c r="C150" s="12"/>
    </row>
    <row r="151">
      <c r="C151" s="12"/>
    </row>
    <row r="152">
      <c r="C152" s="12"/>
    </row>
    <row r="153">
      <c r="C153" s="12"/>
    </row>
    <row r="154">
      <c r="C154" s="12"/>
    </row>
    <row r="155">
      <c r="C155" s="12"/>
    </row>
    <row r="156">
      <c r="C156" s="12"/>
    </row>
    <row r="157">
      <c r="C157" s="12"/>
    </row>
    <row r="158">
      <c r="C158" s="12"/>
    </row>
    <row r="159">
      <c r="C159" s="12"/>
    </row>
    <row r="160">
      <c r="C160" s="12"/>
    </row>
    <row r="161">
      <c r="C161" s="12"/>
    </row>
    <row r="162">
      <c r="C162" s="12"/>
    </row>
    <row r="163">
      <c r="C163" s="12"/>
    </row>
    <row r="164">
      <c r="C164" s="12"/>
    </row>
    <row r="165">
      <c r="C165" s="12"/>
    </row>
    <row r="166">
      <c r="C166" s="12"/>
    </row>
    <row r="167">
      <c r="C167" s="12"/>
    </row>
    <row r="168">
      <c r="C168" s="12"/>
    </row>
    <row r="169">
      <c r="C169" s="12"/>
    </row>
    <row r="170">
      <c r="C170" s="12"/>
    </row>
    <row r="171">
      <c r="C171" s="12"/>
    </row>
    <row r="172">
      <c r="C172" s="12"/>
    </row>
    <row r="173">
      <c r="C173" s="12"/>
    </row>
    <row r="174">
      <c r="C174" s="12"/>
    </row>
    <row r="175">
      <c r="C175" s="12"/>
    </row>
    <row r="176">
      <c r="C176" s="12"/>
    </row>
    <row r="177">
      <c r="C177" s="12"/>
    </row>
    <row r="178">
      <c r="C178" s="12"/>
    </row>
    <row r="179">
      <c r="C179" s="12"/>
    </row>
    <row r="180">
      <c r="C180" s="12"/>
    </row>
    <row r="181">
      <c r="C181" s="12"/>
    </row>
    <row r="182">
      <c r="C182" s="12"/>
    </row>
    <row r="183">
      <c r="C183" s="12"/>
    </row>
    <row r="184">
      <c r="C184" s="12"/>
    </row>
    <row r="185">
      <c r="C185" s="12"/>
    </row>
    <row r="186">
      <c r="C186" s="12"/>
    </row>
    <row r="187">
      <c r="C187" s="12"/>
    </row>
    <row r="188">
      <c r="C188" s="12"/>
    </row>
    <row r="189">
      <c r="C189" s="12"/>
    </row>
    <row r="190">
      <c r="C190" s="12"/>
    </row>
    <row r="191">
      <c r="C191" s="12"/>
    </row>
    <row r="192">
      <c r="C192" s="12"/>
    </row>
    <row r="193">
      <c r="C193" s="12"/>
    </row>
    <row r="194">
      <c r="C194" s="12"/>
    </row>
    <row r="195">
      <c r="C195" s="12"/>
    </row>
    <row r="196">
      <c r="C196" s="12"/>
    </row>
    <row r="197">
      <c r="C197" s="12"/>
    </row>
    <row r="198">
      <c r="C198" s="12"/>
    </row>
    <row r="199">
      <c r="C199" s="12"/>
    </row>
    <row r="200">
      <c r="C200" s="12"/>
    </row>
    <row r="201">
      <c r="C201" s="12"/>
    </row>
    <row r="202">
      <c r="C202" s="12"/>
    </row>
    <row r="203">
      <c r="C203" s="12"/>
    </row>
    <row r="204">
      <c r="C204" s="12"/>
    </row>
    <row r="205">
      <c r="C205" s="12"/>
    </row>
    <row r="206">
      <c r="C206" s="12"/>
    </row>
    <row r="207">
      <c r="C207" s="12"/>
    </row>
    <row r="208">
      <c r="C208" s="12"/>
    </row>
    <row r="209">
      <c r="C209" s="12"/>
    </row>
    <row r="210">
      <c r="C210" s="12"/>
    </row>
    <row r="211">
      <c r="C211" s="12"/>
    </row>
    <row r="212">
      <c r="C212" s="12"/>
    </row>
    <row r="213">
      <c r="C213" s="12"/>
    </row>
    <row r="214">
      <c r="C214" s="12"/>
    </row>
    <row r="215">
      <c r="C215" s="12"/>
    </row>
    <row r="216">
      <c r="C216" s="12"/>
    </row>
    <row r="217">
      <c r="C217" s="12"/>
    </row>
    <row r="218">
      <c r="C218" s="12"/>
    </row>
    <row r="219">
      <c r="C219" s="12"/>
    </row>
    <row r="220">
      <c r="C220" s="12"/>
    </row>
    <row r="221">
      <c r="C221" s="12"/>
    </row>
    <row r="222">
      <c r="C222" s="12"/>
    </row>
    <row r="223">
      <c r="C223" s="12"/>
    </row>
    <row r="224">
      <c r="C224" s="12"/>
    </row>
    <row r="225">
      <c r="C225" s="12"/>
    </row>
    <row r="226">
      <c r="C226" s="12"/>
    </row>
    <row r="227">
      <c r="C227" s="12"/>
    </row>
    <row r="228">
      <c r="C228" s="12"/>
    </row>
    <row r="229">
      <c r="C229" s="12"/>
    </row>
    <row r="230">
      <c r="C230" s="12"/>
    </row>
    <row r="231">
      <c r="C231" s="12"/>
    </row>
    <row r="232">
      <c r="C232" s="12"/>
    </row>
    <row r="233">
      <c r="C233" s="12"/>
    </row>
    <row r="234">
      <c r="C234" s="12"/>
    </row>
    <row r="235">
      <c r="C235" s="12"/>
    </row>
    <row r="236">
      <c r="C236" s="12"/>
    </row>
    <row r="237">
      <c r="C237" s="12"/>
    </row>
    <row r="238">
      <c r="C238" s="12"/>
    </row>
    <row r="239">
      <c r="C239" s="12"/>
    </row>
    <row r="240">
      <c r="C240" s="12"/>
    </row>
    <row r="241">
      <c r="C241" s="12"/>
    </row>
    <row r="242">
      <c r="C242" s="12"/>
    </row>
    <row r="243">
      <c r="C243" s="12"/>
    </row>
    <row r="244">
      <c r="C244" s="12"/>
    </row>
    <row r="245">
      <c r="C245" s="12"/>
    </row>
    <row r="246">
      <c r="C246" s="12"/>
    </row>
    <row r="247">
      <c r="C247" s="12"/>
    </row>
    <row r="248">
      <c r="C248" s="12"/>
    </row>
    <row r="249">
      <c r="C249" s="12"/>
    </row>
    <row r="250">
      <c r="C250" s="12"/>
    </row>
    <row r="251">
      <c r="C251" s="12"/>
    </row>
    <row r="252">
      <c r="C252" s="12"/>
    </row>
    <row r="253">
      <c r="C253" s="12"/>
    </row>
    <row r="254">
      <c r="C254" s="12"/>
    </row>
    <row r="255">
      <c r="C255" s="12"/>
    </row>
    <row r="256">
      <c r="C256" s="12"/>
    </row>
    <row r="257">
      <c r="C257" s="12"/>
    </row>
    <row r="258">
      <c r="C258" s="12"/>
    </row>
    <row r="259">
      <c r="C259" s="12"/>
    </row>
    <row r="260">
      <c r="C260" s="12"/>
    </row>
    <row r="261">
      <c r="C261" s="12"/>
    </row>
    <row r="262">
      <c r="C262" s="12"/>
    </row>
    <row r="263">
      <c r="C263" s="12"/>
    </row>
    <row r="264">
      <c r="C264" s="12"/>
    </row>
    <row r="265">
      <c r="C265" s="12"/>
    </row>
    <row r="266">
      <c r="C266" s="12"/>
    </row>
    <row r="267">
      <c r="C267" s="12"/>
    </row>
    <row r="268">
      <c r="C268" s="12"/>
    </row>
    <row r="269">
      <c r="C269" s="12"/>
    </row>
    <row r="270">
      <c r="C270" s="12"/>
    </row>
    <row r="271">
      <c r="C271" s="12"/>
    </row>
    <row r="272">
      <c r="C272" s="12"/>
    </row>
    <row r="273">
      <c r="C273" s="12"/>
    </row>
    <row r="274">
      <c r="C274" s="12"/>
    </row>
    <row r="275">
      <c r="C275" s="12"/>
    </row>
    <row r="276">
      <c r="C276" s="12"/>
    </row>
    <row r="277">
      <c r="C277" s="12"/>
    </row>
    <row r="278">
      <c r="C278" s="12"/>
    </row>
    <row r="279">
      <c r="C279" s="12"/>
    </row>
    <row r="280">
      <c r="C280" s="12"/>
    </row>
    <row r="281">
      <c r="C281" s="12"/>
    </row>
    <row r="282">
      <c r="C282" s="12"/>
    </row>
    <row r="283">
      <c r="C283" s="12"/>
    </row>
    <row r="284">
      <c r="C284" s="12"/>
    </row>
    <row r="285">
      <c r="C285" s="12"/>
    </row>
    <row r="286">
      <c r="C286" s="12"/>
    </row>
    <row r="287">
      <c r="C287" s="12"/>
    </row>
    <row r="288">
      <c r="C288" s="12"/>
    </row>
    <row r="289">
      <c r="C289" s="12"/>
    </row>
    <row r="290">
      <c r="C290" s="12"/>
    </row>
    <row r="291">
      <c r="C291" s="12"/>
    </row>
    <row r="292">
      <c r="C292" s="12"/>
    </row>
    <row r="293">
      <c r="C293" s="12"/>
    </row>
    <row r="294">
      <c r="C294" s="12"/>
    </row>
    <row r="295">
      <c r="C295" s="12"/>
    </row>
    <row r="296">
      <c r="C296" s="12"/>
    </row>
    <row r="297">
      <c r="C297" s="12"/>
    </row>
    <row r="298">
      <c r="C298" s="12"/>
    </row>
    <row r="299">
      <c r="C299" s="12"/>
    </row>
    <row r="300">
      <c r="C300" s="12"/>
    </row>
    <row r="301">
      <c r="C301" s="12"/>
    </row>
    <row r="302">
      <c r="C302" s="12"/>
    </row>
    <row r="303">
      <c r="C303" s="12"/>
    </row>
    <row r="304">
      <c r="C304" s="12"/>
    </row>
    <row r="305">
      <c r="C305" s="12"/>
    </row>
    <row r="306">
      <c r="C306" s="12"/>
    </row>
    <row r="307">
      <c r="C307" s="12"/>
    </row>
    <row r="308">
      <c r="C308" s="12"/>
    </row>
    <row r="309">
      <c r="C309" s="12"/>
    </row>
    <row r="310">
      <c r="C310" s="12"/>
    </row>
    <row r="311">
      <c r="C311" s="12"/>
    </row>
    <row r="312">
      <c r="C312" s="12"/>
    </row>
    <row r="313">
      <c r="C313" s="12"/>
    </row>
    <row r="314">
      <c r="C314" s="12"/>
    </row>
    <row r="315">
      <c r="C315" s="12"/>
    </row>
    <row r="316">
      <c r="C316" s="12"/>
    </row>
    <row r="317">
      <c r="C317" s="12"/>
    </row>
    <row r="318">
      <c r="C318" s="12"/>
    </row>
    <row r="319">
      <c r="C319" s="12"/>
    </row>
    <row r="320">
      <c r="C320" s="12"/>
    </row>
    <row r="321">
      <c r="C321" s="12"/>
    </row>
    <row r="322">
      <c r="C322" s="12"/>
    </row>
    <row r="323">
      <c r="C323" s="12"/>
    </row>
    <row r="324">
      <c r="C324" s="12"/>
    </row>
    <row r="325">
      <c r="C325" s="12"/>
    </row>
    <row r="326">
      <c r="C326" s="12"/>
    </row>
    <row r="327">
      <c r="C327" s="12"/>
    </row>
    <row r="328">
      <c r="C328" s="12"/>
    </row>
    <row r="329">
      <c r="C329" s="12"/>
    </row>
    <row r="330">
      <c r="C330" s="12"/>
    </row>
    <row r="331">
      <c r="C331" s="12"/>
    </row>
    <row r="332">
      <c r="C332" s="12"/>
    </row>
    <row r="333">
      <c r="C333" s="12"/>
    </row>
    <row r="334">
      <c r="C334" s="12"/>
    </row>
    <row r="335">
      <c r="C335" s="12"/>
    </row>
    <row r="336">
      <c r="C336" s="12"/>
    </row>
    <row r="337">
      <c r="C337" s="12"/>
    </row>
    <row r="338">
      <c r="C338" s="12"/>
    </row>
    <row r="339">
      <c r="C339" s="12"/>
    </row>
    <row r="340">
      <c r="C340" s="12"/>
    </row>
    <row r="341">
      <c r="C341" s="12"/>
    </row>
    <row r="342">
      <c r="C342" s="12"/>
    </row>
    <row r="343">
      <c r="C343" s="12"/>
    </row>
    <row r="344">
      <c r="C344" s="12"/>
    </row>
    <row r="345">
      <c r="C345" s="12"/>
    </row>
    <row r="346">
      <c r="C346" s="12"/>
    </row>
    <row r="347">
      <c r="C347" s="12"/>
    </row>
    <row r="348">
      <c r="C348" s="12"/>
    </row>
    <row r="349">
      <c r="C349" s="12"/>
    </row>
    <row r="350">
      <c r="C350" s="12"/>
    </row>
    <row r="351">
      <c r="C351" s="12"/>
    </row>
    <row r="352">
      <c r="C352" s="12"/>
    </row>
    <row r="353">
      <c r="C353" s="12"/>
    </row>
    <row r="354">
      <c r="C354" s="12"/>
    </row>
    <row r="355">
      <c r="C355" s="12"/>
    </row>
    <row r="356">
      <c r="C356" s="12"/>
    </row>
    <row r="357">
      <c r="C357" s="12"/>
    </row>
    <row r="358">
      <c r="C358" s="12"/>
    </row>
    <row r="359">
      <c r="C359" s="12"/>
    </row>
    <row r="360">
      <c r="C360" s="12"/>
    </row>
    <row r="361">
      <c r="C361" s="12"/>
    </row>
    <row r="362">
      <c r="C362" s="12"/>
    </row>
    <row r="363">
      <c r="C363" s="12"/>
    </row>
    <row r="364">
      <c r="C364" s="12"/>
    </row>
    <row r="365">
      <c r="C365" s="12"/>
    </row>
    <row r="366">
      <c r="C366" s="12"/>
    </row>
    <row r="367">
      <c r="C367" s="12"/>
    </row>
    <row r="368">
      <c r="C368" s="12"/>
    </row>
    <row r="369">
      <c r="C369" s="12"/>
    </row>
    <row r="370">
      <c r="C370" s="12"/>
    </row>
    <row r="371">
      <c r="C371" s="12"/>
    </row>
    <row r="372">
      <c r="C372" s="12"/>
    </row>
    <row r="373">
      <c r="C373" s="12"/>
    </row>
    <row r="374">
      <c r="C374" s="12"/>
    </row>
    <row r="375">
      <c r="C375" s="12"/>
    </row>
    <row r="376">
      <c r="C376" s="12"/>
    </row>
    <row r="377">
      <c r="C377" s="12"/>
    </row>
    <row r="378">
      <c r="C378" s="12"/>
    </row>
    <row r="379">
      <c r="C379" s="12"/>
    </row>
    <row r="380">
      <c r="C380" s="12"/>
    </row>
    <row r="381">
      <c r="C381" s="12"/>
    </row>
    <row r="382">
      <c r="C382" s="12"/>
    </row>
    <row r="383">
      <c r="C383" s="12"/>
    </row>
    <row r="384">
      <c r="C384" s="12"/>
    </row>
    <row r="385">
      <c r="C385" s="12"/>
    </row>
    <row r="386">
      <c r="C386" s="12"/>
    </row>
    <row r="387">
      <c r="C387" s="12"/>
    </row>
    <row r="388">
      <c r="C388" s="12"/>
    </row>
    <row r="389">
      <c r="C389" s="12"/>
    </row>
    <row r="390">
      <c r="C390" s="12"/>
    </row>
    <row r="391">
      <c r="C391" s="12"/>
    </row>
    <row r="392">
      <c r="C392" s="12"/>
    </row>
    <row r="393">
      <c r="C393" s="12"/>
    </row>
    <row r="394">
      <c r="C394" s="12"/>
    </row>
    <row r="395">
      <c r="C395" s="12"/>
    </row>
    <row r="396">
      <c r="C396" s="12"/>
    </row>
    <row r="397">
      <c r="C397" s="12"/>
    </row>
    <row r="398">
      <c r="C398" s="12"/>
    </row>
    <row r="399">
      <c r="C399" s="12"/>
    </row>
    <row r="400">
      <c r="C400" s="12"/>
    </row>
    <row r="401">
      <c r="C401" s="12"/>
    </row>
    <row r="402">
      <c r="C402" s="12"/>
    </row>
    <row r="403">
      <c r="C403" s="12"/>
    </row>
    <row r="404">
      <c r="C404" s="12"/>
    </row>
    <row r="405">
      <c r="C405" s="12"/>
    </row>
    <row r="406">
      <c r="C406" s="12"/>
    </row>
    <row r="407">
      <c r="C407" s="12"/>
    </row>
    <row r="408">
      <c r="C408" s="12"/>
    </row>
    <row r="409">
      <c r="C409" s="12"/>
    </row>
    <row r="410">
      <c r="C410" s="12"/>
    </row>
    <row r="411">
      <c r="C411" s="12"/>
    </row>
    <row r="412">
      <c r="C412" s="12"/>
    </row>
    <row r="413">
      <c r="C413" s="12"/>
    </row>
    <row r="414">
      <c r="C414" s="12"/>
    </row>
    <row r="415">
      <c r="C415" s="12"/>
    </row>
    <row r="416">
      <c r="C416" s="12"/>
    </row>
    <row r="417">
      <c r="C417" s="12"/>
    </row>
    <row r="418">
      <c r="C418" s="12"/>
    </row>
    <row r="419">
      <c r="C419" s="12"/>
    </row>
    <row r="420">
      <c r="C420" s="12"/>
    </row>
    <row r="421">
      <c r="C421" s="12"/>
    </row>
    <row r="422">
      <c r="C422" s="12"/>
    </row>
    <row r="423">
      <c r="C423" s="12"/>
    </row>
    <row r="424">
      <c r="C424" s="12"/>
    </row>
    <row r="425">
      <c r="C425" s="12"/>
    </row>
    <row r="426">
      <c r="C426" s="12"/>
    </row>
    <row r="427">
      <c r="C427" s="12"/>
    </row>
    <row r="428">
      <c r="C428" s="12"/>
    </row>
    <row r="429">
      <c r="C429" s="12"/>
    </row>
    <row r="430">
      <c r="C430" s="12"/>
    </row>
    <row r="431">
      <c r="C431" s="12"/>
    </row>
    <row r="432">
      <c r="C432" s="12"/>
    </row>
    <row r="433">
      <c r="C433" s="12"/>
    </row>
    <row r="434">
      <c r="C434" s="12"/>
    </row>
    <row r="435">
      <c r="C435" s="12"/>
    </row>
    <row r="436">
      <c r="C436" s="12"/>
    </row>
    <row r="437">
      <c r="C437" s="12"/>
    </row>
    <row r="438">
      <c r="C438" s="12"/>
    </row>
    <row r="439">
      <c r="C439" s="12"/>
    </row>
    <row r="440">
      <c r="C440" s="12"/>
    </row>
    <row r="441">
      <c r="C441" s="12"/>
    </row>
    <row r="442">
      <c r="C442" s="12"/>
    </row>
    <row r="443">
      <c r="C443" s="12"/>
    </row>
    <row r="444">
      <c r="C444" s="12"/>
    </row>
    <row r="445">
      <c r="C445" s="12"/>
    </row>
    <row r="446">
      <c r="C446" s="12"/>
    </row>
    <row r="447">
      <c r="C447" s="12"/>
    </row>
    <row r="448">
      <c r="C448" s="12"/>
    </row>
    <row r="449">
      <c r="C449" s="12"/>
    </row>
    <row r="450">
      <c r="C450" s="12"/>
    </row>
    <row r="451">
      <c r="C451" s="12"/>
    </row>
    <row r="452">
      <c r="C452" s="12"/>
    </row>
    <row r="453">
      <c r="C453" s="12"/>
    </row>
    <row r="454">
      <c r="C454" s="12"/>
    </row>
    <row r="455">
      <c r="C455" s="12"/>
    </row>
    <row r="456">
      <c r="C456" s="12"/>
    </row>
    <row r="457">
      <c r="C457" s="12"/>
    </row>
    <row r="458">
      <c r="C458" s="12"/>
    </row>
    <row r="459">
      <c r="C459" s="12"/>
    </row>
    <row r="460">
      <c r="C460" s="12"/>
    </row>
    <row r="461">
      <c r="C461" s="12"/>
    </row>
    <row r="462">
      <c r="C462" s="12"/>
    </row>
    <row r="463">
      <c r="C463" s="12"/>
    </row>
    <row r="464">
      <c r="C464" s="12"/>
    </row>
    <row r="465">
      <c r="C465" s="12"/>
    </row>
    <row r="466">
      <c r="C466" s="12"/>
    </row>
    <row r="467">
      <c r="C467" s="12"/>
    </row>
    <row r="468">
      <c r="C468" s="12"/>
    </row>
    <row r="469">
      <c r="C469" s="12"/>
    </row>
    <row r="470">
      <c r="C470" s="12"/>
    </row>
    <row r="471">
      <c r="C471" s="12"/>
    </row>
    <row r="472">
      <c r="C472" s="12"/>
    </row>
    <row r="473">
      <c r="C473" s="12"/>
    </row>
    <row r="474">
      <c r="C474" s="12"/>
    </row>
    <row r="475">
      <c r="C475" s="12"/>
    </row>
    <row r="476">
      <c r="C476" s="12"/>
    </row>
    <row r="477">
      <c r="C477" s="12"/>
    </row>
    <row r="478">
      <c r="C478" s="12"/>
    </row>
    <row r="479">
      <c r="C479" s="12"/>
    </row>
    <row r="480">
      <c r="C480" s="12"/>
    </row>
    <row r="481">
      <c r="C481" s="12"/>
    </row>
    <row r="482">
      <c r="C482" s="12"/>
    </row>
    <row r="483">
      <c r="C483" s="12"/>
    </row>
    <row r="484">
      <c r="C484" s="12"/>
    </row>
    <row r="485">
      <c r="C485" s="12"/>
    </row>
    <row r="486">
      <c r="C486" s="12"/>
    </row>
    <row r="487">
      <c r="C487" s="12"/>
    </row>
    <row r="488">
      <c r="C488" s="12"/>
    </row>
    <row r="489">
      <c r="C489" s="12"/>
    </row>
    <row r="490">
      <c r="C490" s="12"/>
    </row>
    <row r="491">
      <c r="C491" s="12"/>
    </row>
    <row r="492">
      <c r="C492" s="12"/>
    </row>
    <row r="493">
      <c r="C493" s="12"/>
    </row>
    <row r="494">
      <c r="C494" s="12"/>
    </row>
    <row r="495">
      <c r="C495" s="12"/>
    </row>
    <row r="496">
      <c r="C496" s="12"/>
    </row>
    <row r="497">
      <c r="C497" s="12"/>
    </row>
    <row r="498">
      <c r="C498" s="12"/>
    </row>
    <row r="499">
      <c r="C499" s="12"/>
    </row>
    <row r="500">
      <c r="C500" s="12"/>
    </row>
    <row r="501">
      <c r="C501" s="12"/>
    </row>
    <row r="502">
      <c r="C502" s="12"/>
    </row>
    <row r="503">
      <c r="C503" s="12"/>
    </row>
    <row r="504">
      <c r="C504" s="12"/>
    </row>
    <row r="505">
      <c r="C505" s="12"/>
    </row>
    <row r="506">
      <c r="C506" s="12"/>
    </row>
    <row r="507">
      <c r="C507" s="12"/>
    </row>
    <row r="508">
      <c r="C508" s="12"/>
    </row>
    <row r="509">
      <c r="C509" s="12"/>
    </row>
    <row r="510">
      <c r="C510" s="12"/>
    </row>
    <row r="511">
      <c r="C511" s="12"/>
    </row>
    <row r="512">
      <c r="C512" s="12"/>
    </row>
    <row r="513">
      <c r="C513" s="12"/>
    </row>
    <row r="514">
      <c r="C514" s="12"/>
    </row>
    <row r="515">
      <c r="C515" s="12"/>
    </row>
    <row r="516">
      <c r="C516" s="12"/>
    </row>
    <row r="517">
      <c r="C517" s="12"/>
    </row>
    <row r="518">
      <c r="C518" s="12"/>
    </row>
    <row r="519">
      <c r="C519" s="12"/>
    </row>
    <row r="520">
      <c r="C520" s="12"/>
    </row>
    <row r="521">
      <c r="C521" s="12"/>
    </row>
    <row r="522">
      <c r="C522" s="12"/>
    </row>
    <row r="523">
      <c r="C523" s="12"/>
    </row>
    <row r="524">
      <c r="C524" s="12"/>
    </row>
    <row r="525">
      <c r="C525" s="12"/>
    </row>
    <row r="526">
      <c r="C526" s="12"/>
    </row>
    <row r="527">
      <c r="C527" s="12"/>
    </row>
    <row r="528">
      <c r="C528" s="12"/>
    </row>
    <row r="529">
      <c r="C529" s="12"/>
    </row>
    <row r="530">
      <c r="C530" s="12"/>
    </row>
    <row r="531">
      <c r="C531" s="12"/>
    </row>
    <row r="532">
      <c r="C532" s="12"/>
    </row>
    <row r="533">
      <c r="C533" s="12"/>
    </row>
    <row r="534">
      <c r="C534" s="12"/>
    </row>
    <row r="535">
      <c r="C535" s="12"/>
    </row>
    <row r="536">
      <c r="C536" s="12"/>
    </row>
    <row r="537">
      <c r="C537" s="12"/>
    </row>
    <row r="538">
      <c r="C538" s="12"/>
    </row>
    <row r="539">
      <c r="C539" s="12"/>
    </row>
    <row r="540">
      <c r="C540" s="12"/>
    </row>
    <row r="541">
      <c r="C541" s="12"/>
    </row>
    <row r="542">
      <c r="C542" s="12"/>
    </row>
    <row r="543">
      <c r="C543" s="12"/>
    </row>
    <row r="544">
      <c r="C544" s="12"/>
    </row>
    <row r="545">
      <c r="C545" s="12"/>
    </row>
    <row r="546">
      <c r="C546" s="12"/>
    </row>
    <row r="547">
      <c r="C547" s="12"/>
    </row>
    <row r="548">
      <c r="C548" s="12"/>
    </row>
    <row r="549">
      <c r="C549" s="12"/>
    </row>
    <row r="550">
      <c r="C550" s="12"/>
    </row>
    <row r="551">
      <c r="C551" s="12"/>
    </row>
    <row r="552">
      <c r="C552" s="12"/>
    </row>
    <row r="553">
      <c r="C553" s="12"/>
    </row>
    <row r="554">
      <c r="C554" s="12"/>
    </row>
    <row r="555">
      <c r="C555" s="12"/>
    </row>
    <row r="556">
      <c r="C556" s="12"/>
    </row>
    <row r="557">
      <c r="C557" s="12"/>
    </row>
    <row r="558">
      <c r="C558" s="12"/>
    </row>
    <row r="559">
      <c r="C559" s="12"/>
    </row>
    <row r="560">
      <c r="C560" s="12"/>
    </row>
    <row r="561">
      <c r="C561" s="12"/>
    </row>
    <row r="562">
      <c r="C562" s="12"/>
    </row>
    <row r="563">
      <c r="C563" s="12"/>
    </row>
    <row r="564">
      <c r="C564" s="12"/>
    </row>
    <row r="565">
      <c r="C565" s="12"/>
    </row>
    <row r="566">
      <c r="C566" s="12"/>
    </row>
    <row r="567">
      <c r="C567" s="12"/>
    </row>
    <row r="568">
      <c r="C568" s="12"/>
    </row>
    <row r="569">
      <c r="C569" s="12"/>
    </row>
    <row r="570">
      <c r="C570" s="12"/>
    </row>
    <row r="571">
      <c r="C571" s="12"/>
    </row>
    <row r="572">
      <c r="C572" s="12"/>
    </row>
    <row r="573">
      <c r="C573" s="12"/>
    </row>
    <row r="574">
      <c r="C574" s="12"/>
    </row>
    <row r="575">
      <c r="C575" s="12"/>
    </row>
    <row r="576">
      <c r="C576" s="12"/>
    </row>
    <row r="577">
      <c r="C577" s="12"/>
    </row>
    <row r="578">
      <c r="C578" s="12"/>
    </row>
    <row r="579">
      <c r="C579" s="12"/>
    </row>
    <row r="580">
      <c r="C580" s="12"/>
    </row>
    <row r="581">
      <c r="C581" s="12"/>
    </row>
    <row r="582">
      <c r="C582" s="12"/>
    </row>
    <row r="583">
      <c r="C583" s="12"/>
    </row>
    <row r="584">
      <c r="C584" s="12"/>
    </row>
    <row r="585">
      <c r="C585" s="12"/>
    </row>
    <row r="586">
      <c r="C586" s="12"/>
    </row>
    <row r="587">
      <c r="C587" s="12"/>
    </row>
    <row r="588">
      <c r="C588" s="12"/>
    </row>
    <row r="589">
      <c r="C589" s="12"/>
    </row>
    <row r="590">
      <c r="C590" s="12"/>
    </row>
    <row r="591">
      <c r="C591" s="12"/>
    </row>
    <row r="592">
      <c r="C592" s="12"/>
    </row>
    <row r="593">
      <c r="C593" s="12"/>
    </row>
    <row r="594">
      <c r="C594" s="12"/>
    </row>
    <row r="595">
      <c r="C595" s="12"/>
    </row>
    <row r="596">
      <c r="C596" s="12"/>
    </row>
    <row r="597">
      <c r="C597" s="12"/>
    </row>
    <row r="598">
      <c r="C598" s="12"/>
    </row>
    <row r="599">
      <c r="C599" s="12"/>
    </row>
    <row r="600">
      <c r="C600" s="12"/>
    </row>
    <row r="601">
      <c r="C601" s="12"/>
    </row>
    <row r="602">
      <c r="C602" s="12"/>
    </row>
    <row r="603">
      <c r="C603" s="12"/>
    </row>
    <row r="604">
      <c r="C604" s="12"/>
    </row>
    <row r="605">
      <c r="C605" s="12"/>
    </row>
    <row r="606">
      <c r="C606" s="12"/>
    </row>
    <row r="607">
      <c r="C607" s="12"/>
    </row>
    <row r="608">
      <c r="C608" s="12"/>
    </row>
    <row r="609">
      <c r="C609" s="12"/>
    </row>
    <row r="610">
      <c r="C610" s="12"/>
    </row>
    <row r="611">
      <c r="C611" s="12"/>
    </row>
    <row r="612">
      <c r="C612" s="12"/>
    </row>
    <row r="613">
      <c r="C613" s="12"/>
    </row>
    <row r="614">
      <c r="C614" s="12"/>
    </row>
    <row r="615">
      <c r="C615" s="12"/>
    </row>
    <row r="616">
      <c r="C616" s="12"/>
    </row>
    <row r="617">
      <c r="C617" s="12"/>
    </row>
    <row r="618">
      <c r="C618" s="12"/>
    </row>
    <row r="619">
      <c r="C619" s="12"/>
    </row>
    <row r="620">
      <c r="C620" s="12"/>
    </row>
    <row r="621">
      <c r="C621" s="12"/>
    </row>
    <row r="622">
      <c r="C622" s="12"/>
    </row>
    <row r="623">
      <c r="C623" s="12"/>
    </row>
    <row r="624">
      <c r="C624" s="12"/>
    </row>
    <row r="625">
      <c r="C625" s="12"/>
    </row>
    <row r="626">
      <c r="C626" s="12"/>
    </row>
    <row r="627">
      <c r="C627" s="12"/>
    </row>
    <row r="628">
      <c r="C628" s="12"/>
    </row>
    <row r="629">
      <c r="C629" s="12"/>
    </row>
    <row r="630">
      <c r="C630" s="12"/>
    </row>
    <row r="631">
      <c r="C631" s="12"/>
    </row>
    <row r="632">
      <c r="C632" s="12"/>
    </row>
    <row r="633">
      <c r="C633" s="12"/>
    </row>
    <row r="634">
      <c r="C634" s="12"/>
    </row>
    <row r="635">
      <c r="C635" s="12"/>
    </row>
    <row r="636">
      <c r="C636" s="12"/>
    </row>
    <row r="637">
      <c r="C637" s="12"/>
    </row>
    <row r="638">
      <c r="C638" s="12"/>
    </row>
    <row r="639">
      <c r="C639" s="12"/>
    </row>
    <row r="640">
      <c r="C640" s="12"/>
    </row>
    <row r="641">
      <c r="C641" s="12"/>
    </row>
    <row r="642">
      <c r="C642" s="12"/>
    </row>
    <row r="643">
      <c r="C643" s="12"/>
    </row>
    <row r="644">
      <c r="C644" s="12"/>
    </row>
    <row r="645">
      <c r="C645" s="12"/>
    </row>
    <row r="646">
      <c r="C646" s="12"/>
    </row>
    <row r="647">
      <c r="C647" s="12"/>
    </row>
    <row r="648">
      <c r="C648" s="12"/>
    </row>
    <row r="649">
      <c r="C649" s="12"/>
    </row>
    <row r="650">
      <c r="C650" s="12"/>
    </row>
    <row r="651">
      <c r="C651" s="12"/>
    </row>
    <row r="652">
      <c r="C652" s="12"/>
    </row>
    <row r="653">
      <c r="C653" s="12"/>
    </row>
    <row r="654">
      <c r="C654" s="12"/>
    </row>
    <row r="655">
      <c r="C655" s="12"/>
    </row>
    <row r="656">
      <c r="C656" s="12"/>
    </row>
    <row r="657">
      <c r="C657" s="12"/>
    </row>
    <row r="658">
      <c r="C658" s="12"/>
    </row>
    <row r="659">
      <c r="C659" s="12"/>
    </row>
    <row r="660">
      <c r="C660" s="12"/>
    </row>
    <row r="661">
      <c r="C661" s="12"/>
    </row>
    <row r="662">
      <c r="C662" s="12"/>
    </row>
    <row r="663">
      <c r="C663" s="12"/>
    </row>
    <row r="664">
      <c r="C664" s="12"/>
    </row>
    <row r="665">
      <c r="C665" s="12"/>
    </row>
    <row r="666">
      <c r="C666" s="12"/>
    </row>
    <row r="667">
      <c r="C667" s="12"/>
    </row>
    <row r="668">
      <c r="C668" s="12"/>
    </row>
    <row r="669">
      <c r="C669" s="12"/>
    </row>
    <row r="670">
      <c r="C670" s="12"/>
    </row>
    <row r="671">
      <c r="C671" s="12"/>
    </row>
    <row r="672">
      <c r="C672" s="12"/>
    </row>
    <row r="673">
      <c r="C673" s="12"/>
    </row>
    <row r="674">
      <c r="C674" s="12"/>
    </row>
    <row r="675">
      <c r="C675" s="12"/>
    </row>
    <row r="676">
      <c r="C676" s="12"/>
    </row>
    <row r="677">
      <c r="C677" s="12"/>
    </row>
    <row r="678">
      <c r="C678" s="12"/>
    </row>
    <row r="679">
      <c r="C679" s="12"/>
    </row>
    <row r="680">
      <c r="C680" s="12"/>
    </row>
    <row r="681">
      <c r="C681" s="12"/>
    </row>
    <row r="682">
      <c r="C682" s="12"/>
    </row>
    <row r="683">
      <c r="C683" s="12"/>
    </row>
    <row r="684">
      <c r="C684" s="12"/>
    </row>
    <row r="685">
      <c r="C685" s="12"/>
    </row>
    <row r="686">
      <c r="C686" s="12"/>
    </row>
    <row r="687">
      <c r="C687" s="12"/>
    </row>
    <row r="688">
      <c r="C688" s="12"/>
    </row>
    <row r="689">
      <c r="C689" s="12"/>
    </row>
    <row r="690">
      <c r="C690" s="12"/>
    </row>
    <row r="691">
      <c r="C691" s="12"/>
    </row>
    <row r="692">
      <c r="C692" s="12"/>
    </row>
    <row r="693">
      <c r="C693" s="12"/>
    </row>
    <row r="694">
      <c r="C694" s="12"/>
    </row>
    <row r="695">
      <c r="C695" s="12"/>
    </row>
    <row r="696">
      <c r="C696" s="12"/>
    </row>
    <row r="697">
      <c r="C697" s="12"/>
    </row>
    <row r="698">
      <c r="C698" s="12"/>
    </row>
    <row r="699">
      <c r="C699" s="12"/>
    </row>
    <row r="700">
      <c r="C700" s="12"/>
    </row>
    <row r="701">
      <c r="C701" s="12"/>
    </row>
    <row r="702">
      <c r="C702" s="12"/>
    </row>
    <row r="703">
      <c r="C703" s="12"/>
    </row>
    <row r="704">
      <c r="C704" s="12"/>
    </row>
    <row r="705">
      <c r="C705" s="12"/>
    </row>
    <row r="706">
      <c r="C706" s="12"/>
    </row>
    <row r="707">
      <c r="C707" s="12"/>
    </row>
    <row r="708">
      <c r="C708" s="12"/>
    </row>
    <row r="709">
      <c r="C709" s="12"/>
    </row>
    <row r="710">
      <c r="C710" s="12"/>
    </row>
    <row r="711">
      <c r="C711" s="12"/>
    </row>
    <row r="712">
      <c r="C712" s="12"/>
    </row>
    <row r="713">
      <c r="C713" s="12"/>
    </row>
    <row r="714">
      <c r="C714" s="12"/>
    </row>
    <row r="715">
      <c r="C715" s="12"/>
    </row>
    <row r="716">
      <c r="C716" s="12"/>
    </row>
    <row r="717">
      <c r="C717" s="12"/>
    </row>
    <row r="718">
      <c r="C718" s="12"/>
    </row>
    <row r="719">
      <c r="C719" s="12"/>
    </row>
    <row r="720">
      <c r="C720" s="12"/>
    </row>
    <row r="721">
      <c r="C721" s="12"/>
    </row>
    <row r="722">
      <c r="C722" s="12"/>
    </row>
    <row r="723">
      <c r="C723" s="12"/>
    </row>
    <row r="724">
      <c r="C724" s="12"/>
    </row>
    <row r="725">
      <c r="C725" s="12"/>
    </row>
    <row r="726">
      <c r="C726" s="12"/>
    </row>
    <row r="727">
      <c r="C727" s="12"/>
    </row>
    <row r="728">
      <c r="C728" s="12"/>
    </row>
    <row r="729">
      <c r="C729" s="12"/>
    </row>
    <row r="730">
      <c r="C730" s="12"/>
    </row>
    <row r="731">
      <c r="C731" s="12"/>
    </row>
    <row r="732">
      <c r="C732" s="12"/>
    </row>
    <row r="733">
      <c r="C733" s="12"/>
    </row>
    <row r="734">
      <c r="C734" s="12"/>
    </row>
    <row r="735">
      <c r="C735" s="12"/>
    </row>
    <row r="736">
      <c r="C736" s="12"/>
    </row>
    <row r="737">
      <c r="C737" s="12"/>
    </row>
    <row r="738">
      <c r="C738" s="12"/>
    </row>
    <row r="739">
      <c r="C739" s="12"/>
    </row>
    <row r="740">
      <c r="C740" s="12"/>
    </row>
    <row r="741">
      <c r="C741" s="12"/>
    </row>
    <row r="742">
      <c r="C742" s="12"/>
    </row>
    <row r="743">
      <c r="C743" s="12"/>
    </row>
    <row r="744">
      <c r="C744" s="12"/>
    </row>
    <row r="745">
      <c r="C745" s="12"/>
    </row>
    <row r="746">
      <c r="C746" s="12"/>
    </row>
    <row r="747">
      <c r="C747" s="12"/>
    </row>
    <row r="748">
      <c r="C748" s="12"/>
    </row>
    <row r="749">
      <c r="C749" s="12"/>
    </row>
    <row r="750">
      <c r="C750" s="12"/>
    </row>
    <row r="751">
      <c r="C751" s="12"/>
    </row>
    <row r="752">
      <c r="C752" s="12"/>
    </row>
    <row r="753">
      <c r="C753" s="12"/>
    </row>
    <row r="754">
      <c r="C754" s="12"/>
    </row>
    <row r="755">
      <c r="C755" s="12"/>
    </row>
    <row r="756">
      <c r="C756" s="12"/>
    </row>
    <row r="757">
      <c r="C757" s="12"/>
    </row>
    <row r="758">
      <c r="C758" s="12"/>
    </row>
    <row r="759">
      <c r="C759" s="12"/>
    </row>
    <row r="760">
      <c r="C760" s="12"/>
    </row>
    <row r="761">
      <c r="C761" s="12"/>
    </row>
    <row r="762">
      <c r="C762" s="12"/>
    </row>
    <row r="763">
      <c r="C763" s="12"/>
    </row>
    <row r="764">
      <c r="C764" s="12"/>
    </row>
    <row r="765">
      <c r="C765" s="12"/>
    </row>
    <row r="766">
      <c r="C766" s="12"/>
    </row>
    <row r="767">
      <c r="C767" s="12"/>
    </row>
    <row r="768">
      <c r="C768" s="12"/>
    </row>
    <row r="769">
      <c r="C769" s="12"/>
    </row>
    <row r="770">
      <c r="C770" s="12"/>
    </row>
    <row r="771">
      <c r="C771" s="12"/>
    </row>
    <row r="772">
      <c r="C772" s="12"/>
    </row>
    <row r="773">
      <c r="C773" s="12"/>
    </row>
    <row r="774">
      <c r="C774" s="12"/>
    </row>
    <row r="775">
      <c r="C775" s="12"/>
    </row>
    <row r="776">
      <c r="C776" s="12"/>
    </row>
    <row r="777">
      <c r="C777" s="12"/>
    </row>
    <row r="778">
      <c r="C778" s="12"/>
    </row>
    <row r="779">
      <c r="C779" s="12"/>
    </row>
    <row r="780">
      <c r="C780" s="12"/>
    </row>
    <row r="781">
      <c r="C781" s="12"/>
    </row>
    <row r="782">
      <c r="C782" s="12"/>
    </row>
    <row r="783">
      <c r="C783" s="12"/>
    </row>
    <row r="784">
      <c r="C784" s="12"/>
    </row>
    <row r="785">
      <c r="C785" s="12"/>
    </row>
    <row r="786">
      <c r="C786" s="12"/>
    </row>
    <row r="787">
      <c r="C787" s="12"/>
    </row>
    <row r="788">
      <c r="C788" s="12"/>
    </row>
    <row r="789">
      <c r="C789" s="12"/>
    </row>
    <row r="790">
      <c r="C790" s="12"/>
    </row>
    <row r="791">
      <c r="C791" s="12"/>
    </row>
    <row r="792">
      <c r="C792" s="12"/>
    </row>
    <row r="793">
      <c r="C793" s="12"/>
    </row>
    <row r="794">
      <c r="C794" s="12"/>
    </row>
    <row r="795">
      <c r="C795" s="12"/>
    </row>
    <row r="796">
      <c r="C796" s="12"/>
    </row>
    <row r="797">
      <c r="C797" s="12"/>
    </row>
    <row r="798">
      <c r="C798" s="12"/>
    </row>
    <row r="799">
      <c r="C799" s="12"/>
    </row>
    <row r="800">
      <c r="C800" s="12"/>
    </row>
    <row r="801">
      <c r="C801" s="12"/>
    </row>
    <row r="802">
      <c r="C802" s="12"/>
    </row>
    <row r="803">
      <c r="C803" s="12"/>
    </row>
    <row r="804">
      <c r="C804" s="12"/>
    </row>
    <row r="805">
      <c r="C805" s="12"/>
    </row>
    <row r="806">
      <c r="C806" s="12"/>
    </row>
    <row r="807">
      <c r="C807" s="12"/>
    </row>
    <row r="808">
      <c r="C808" s="12"/>
    </row>
    <row r="809">
      <c r="C809" s="12"/>
    </row>
    <row r="810">
      <c r="C810" s="12"/>
    </row>
    <row r="811">
      <c r="C811" s="12"/>
    </row>
    <row r="812">
      <c r="C812" s="12"/>
    </row>
    <row r="813">
      <c r="C813" s="12"/>
    </row>
    <row r="814">
      <c r="C814" s="12"/>
    </row>
    <row r="815">
      <c r="C815" s="12"/>
    </row>
    <row r="816">
      <c r="C816" s="12"/>
    </row>
    <row r="817">
      <c r="C817" s="12"/>
    </row>
    <row r="818">
      <c r="C818" s="12"/>
    </row>
    <row r="819">
      <c r="C819" s="12"/>
    </row>
    <row r="820">
      <c r="C820" s="12"/>
    </row>
    <row r="821">
      <c r="C821" s="12"/>
    </row>
    <row r="822">
      <c r="C822" s="12"/>
    </row>
    <row r="823">
      <c r="C823" s="12"/>
    </row>
    <row r="824">
      <c r="C824" s="12"/>
    </row>
    <row r="825">
      <c r="C825" s="12"/>
    </row>
    <row r="826">
      <c r="C826" s="12"/>
    </row>
    <row r="827">
      <c r="C827" s="12"/>
    </row>
    <row r="828">
      <c r="C828" s="12"/>
    </row>
    <row r="829">
      <c r="C829" s="12"/>
    </row>
    <row r="830">
      <c r="C830" s="12"/>
    </row>
    <row r="831">
      <c r="C831" s="12"/>
    </row>
    <row r="832">
      <c r="C832" s="12"/>
    </row>
    <row r="833">
      <c r="C833" s="12"/>
    </row>
    <row r="834">
      <c r="C834" s="12"/>
    </row>
    <row r="835">
      <c r="C835" s="12"/>
    </row>
    <row r="836">
      <c r="C836" s="12"/>
    </row>
    <row r="837">
      <c r="C837" s="12"/>
    </row>
    <row r="838">
      <c r="C838" s="12"/>
    </row>
    <row r="839">
      <c r="C839" s="12"/>
    </row>
    <row r="840">
      <c r="C840" s="12"/>
    </row>
    <row r="841">
      <c r="C841" s="12"/>
    </row>
    <row r="842">
      <c r="C842" s="12"/>
    </row>
    <row r="843">
      <c r="C843" s="12"/>
    </row>
    <row r="844">
      <c r="C844" s="12"/>
    </row>
    <row r="845">
      <c r="C845" s="12"/>
    </row>
    <row r="846">
      <c r="C846" s="12"/>
    </row>
    <row r="847">
      <c r="C847" s="12"/>
    </row>
    <row r="848">
      <c r="C848" s="12"/>
    </row>
    <row r="849">
      <c r="C849" s="12"/>
    </row>
    <row r="850">
      <c r="C850" s="12"/>
    </row>
    <row r="851">
      <c r="C851" s="12"/>
    </row>
    <row r="852">
      <c r="C852" s="12"/>
    </row>
    <row r="853">
      <c r="C853" s="12"/>
    </row>
    <row r="854">
      <c r="C854" s="12"/>
    </row>
    <row r="855">
      <c r="C855" s="12"/>
    </row>
    <row r="856">
      <c r="C856" s="12"/>
    </row>
    <row r="857">
      <c r="C857" s="12"/>
    </row>
    <row r="858">
      <c r="C858" s="12"/>
    </row>
    <row r="859">
      <c r="C859" s="12"/>
    </row>
    <row r="860">
      <c r="C860" s="12"/>
    </row>
    <row r="861">
      <c r="C861" s="12"/>
    </row>
    <row r="862">
      <c r="C862" s="12"/>
    </row>
    <row r="863">
      <c r="C863" s="12"/>
    </row>
    <row r="864">
      <c r="C864" s="12"/>
    </row>
    <row r="865">
      <c r="C865" s="12"/>
    </row>
    <row r="866">
      <c r="C866" s="12"/>
    </row>
    <row r="867">
      <c r="C867" s="12"/>
    </row>
    <row r="868">
      <c r="C868" s="12"/>
    </row>
    <row r="869">
      <c r="C869" s="12"/>
    </row>
    <row r="870">
      <c r="C870" s="12"/>
    </row>
    <row r="871">
      <c r="C871" s="12"/>
    </row>
    <row r="872">
      <c r="C872" s="12"/>
    </row>
    <row r="873">
      <c r="C873" s="12"/>
    </row>
    <row r="874">
      <c r="C874" s="12"/>
    </row>
    <row r="875">
      <c r="C875" s="12"/>
    </row>
    <row r="876">
      <c r="C876" s="12"/>
    </row>
    <row r="877">
      <c r="C877" s="12"/>
    </row>
    <row r="878">
      <c r="C878" s="12"/>
    </row>
    <row r="879">
      <c r="C879" s="12"/>
    </row>
    <row r="880">
      <c r="C880" s="12"/>
    </row>
    <row r="881">
      <c r="C881" s="12"/>
    </row>
    <row r="882">
      <c r="C882" s="12"/>
    </row>
    <row r="883">
      <c r="C883" s="12"/>
    </row>
    <row r="884">
      <c r="C884" s="12"/>
    </row>
    <row r="885">
      <c r="C885" s="12"/>
    </row>
    <row r="886">
      <c r="C886" s="12"/>
    </row>
    <row r="887">
      <c r="C887" s="12"/>
    </row>
    <row r="888">
      <c r="C888" s="12"/>
    </row>
    <row r="889">
      <c r="C889" s="12"/>
    </row>
    <row r="890">
      <c r="C890" s="12"/>
    </row>
    <row r="891">
      <c r="C891" s="12"/>
    </row>
    <row r="892">
      <c r="C892" s="12"/>
    </row>
    <row r="893">
      <c r="C893" s="12"/>
    </row>
    <row r="894">
      <c r="C894" s="12"/>
    </row>
    <row r="895">
      <c r="C895" s="12"/>
    </row>
    <row r="896">
      <c r="C896" s="12"/>
    </row>
    <row r="897">
      <c r="C897" s="12"/>
    </row>
    <row r="898">
      <c r="C898" s="12"/>
    </row>
    <row r="899">
      <c r="C899" s="12"/>
    </row>
    <row r="900">
      <c r="C900" s="12"/>
    </row>
    <row r="901">
      <c r="C901" s="12"/>
    </row>
    <row r="902">
      <c r="C902" s="12"/>
    </row>
    <row r="903">
      <c r="C903" s="12"/>
    </row>
    <row r="904">
      <c r="C904" s="12"/>
    </row>
    <row r="905">
      <c r="C905" s="12"/>
    </row>
    <row r="906">
      <c r="C906" s="12"/>
    </row>
    <row r="907">
      <c r="C907" s="12"/>
    </row>
    <row r="908">
      <c r="C908" s="12"/>
    </row>
    <row r="909">
      <c r="C909" s="12"/>
    </row>
    <row r="910">
      <c r="C910" s="12"/>
    </row>
    <row r="911">
      <c r="C911" s="12"/>
    </row>
    <row r="912">
      <c r="C912" s="12"/>
    </row>
    <row r="913">
      <c r="C913" s="12"/>
    </row>
    <row r="914">
      <c r="C914" s="12"/>
    </row>
    <row r="915">
      <c r="C915" s="12"/>
    </row>
    <row r="916">
      <c r="C916" s="12"/>
    </row>
    <row r="917">
      <c r="C917" s="12"/>
    </row>
    <row r="918">
      <c r="C918" s="12"/>
    </row>
    <row r="919">
      <c r="C919" s="12"/>
    </row>
    <row r="920">
      <c r="C920" s="12"/>
    </row>
    <row r="921">
      <c r="C921" s="12"/>
    </row>
    <row r="922">
      <c r="C922" s="12"/>
    </row>
    <row r="923">
      <c r="C923" s="12"/>
    </row>
    <row r="924">
      <c r="C924" s="12"/>
    </row>
    <row r="925">
      <c r="C925" s="12"/>
    </row>
    <row r="926">
      <c r="C926" s="12"/>
    </row>
    <row r="927">
      <c r="C927" s="12"/>
    </row>
    <row r="928">
      <c r="C928" s="12"/>
    </row>
    <row r="929">
      <c r="C929" s="12"/>
    </row>
    <row r="930">
      <c r="C930" s="12"/>
    </row>
    <row r="931">
      <c r="C931" s="12"/>
    </row>
    <row r="932">
      <c r="C932" s="12"/>
    </row>
    <row r="933">
      <c r="C933" s="12"/>
    </row>
    <row r="934">
      <c r="C934" s="12"/>
    </row>
    <row r="935">
      <c r="C935" s="12"/>
    </row>
    <row r="936">
      <c r="C936" s="12"/>
    </row>
    <row r="937">
      <c r="C937" s="12"/>
    </row>
    <row r="938">
      <c r="C938" s="12"/>
    </row>
    <row r="939">
      <c r="C939" s="12"/>
    </row>
    <row r="940">
      <c r="C940" s="12"/>
    </row>
    <row r="941">
      <c r="C941" s="12"/>
    </row>
    <row r="942">
      <c r="C942" s="12"/>
    </row>
    <row r="943">
      <c r="C943" s="12"/>
    </row>
    <row r="944">
      <c r="C944" s="12"/>
    </row>
    <row r="945">
      <c r="C945" s="12"/>
    </row>
    <row r="946">
      <c r="C946" s="12"/>
    </row>
    <row r="947">
      <c r="C947" s="12"/>
    </row>
    <row r="948">
      <c r="C948" s="12"/>
    </row>
    <row r="949">
      <c r="C949" s="12"/>
    </row>
    <row r="950">
      <c r="C950" s="12"/>
    </row>
    <row r="951">
      <c r="C951" s="12"/>
    </row>
    <row r="952">
      <c r="C952" s="12"/>
    </row>
    <row r="953">
      <c r="C953" s="12"/>
    </row>
    <row r="954">
      <c r="C954" s="12"/>
    </row>
    <row r="955">
      <c r="C955" s="12"/>
    </row>
    <row r="956">
      <c r="C956" s="12"/>
    </row>
    <row r="957">
      <c r="C957" s="12"/>
    </row>
    <row r="958">
      <c r="C958" s="12"/>
    </row>
    <row r="959">
      <c r="C959" s="12"/>
    </row>
    <row r="960">
      <c r="C960" s="12"/>
    </row>
    <row r="961">
      <c r="C961" s="12"/>
    </row>
    <row r="962">
      <c r="C962" s="12"/>
    </row>
    <row r="963">
      <c r="C963" s="12"/>
    </row>
    <row r="964">
      <c r="C964" s="12"/>
    </row>
    <row r="965">
      <c r="C965" s="12"/>
    </row>
    <row r="966">
      <c r="C966" s="12"/>
    </row>
    <row r="967">
      <c r="C967" s="12"/>
    </row>
    <row r="968">
      <c r="C968" s="12"/>
    </row>
    <row r="969">
      <c r="C969" s="12"/>
    </row>
    <row r="970">
      <c r="C970" s="12"/>
    </row>
    <row r="971">
      <c r="C971" s="12"/>
    </row>
    <row r="972">
      <c r="C972" s="12"/>
    </row>
    <row r="973">
      <c r="C973" s="12"/>
    </row>
    <row r="974">
      <c r="C974" s="12"/>
    </row>
    <row r="975">
      <c r="C975" s="12"/>
    </row>
    <row r="976">
      <c r="C976" s="12"/>
    </row>
    <row r="977">
      <c r="C977" s="12"/>
    </row>
    <row r="978">
      <c r="C978" s="12"/>
    </row>
    <row r="979">
      <c r="C979" s="12"/>
    </row>
    <row r="980">
      <c r="C980" s="12"/>
    </row>
    <row r="981">
      <c r="C981" s="12"/>
    </row>
    <row r="982">
      <c r="C982" s="12"/>
    </row>
    <row r="983">
      <c r="C983" s="12"/>
    </row>
    <row r="984">
      <c r="C984" s="12"/>
    </row>
    <row r="985">
      <c r="C985" s="12"/>
    </row>
    <row r="986">
      <c r="C986" s="12"/>
    </row>
    <row r="987">
      <c r="C987" s="12"/>
    </row>
    <row r="988">
      <c r="C988" s="12"/>
    </row>
    <row r="989">
      <c r="C989" s="12"/>
    </row>
    <row r="990">
      <c r="C990" s="12"/>
    </row>
    <row r="991">
      <c r="C991" s="12"/>
    </row>
    <row r="992">
      <c r="C992" s="12"/>
    </row>
    <row r="993">
      <c r="C993" s="12"/>
    </row>
    <row r="994">
      <c r="C994" s="12"/>
    </row>
    <row r="995">
      <c r="C995" s="12"/>
    </row>
    <row r="996">
      <c r="C996" s="12"/>
    </row>
    <row r="997">
      <c r="C997" s="12"/>
    </row>
    <row r="998">
      <c r="C998" s="12"/>
    </row>
    <row r="999">
      <c r="C999" s="12"/>
    </row>
    <row r="1000">
      <c r="C1000" s="12"/>
    </row>
    <row r="1001">
      <c r="C1001" s="12"/>
    </row>
    <row r="1002">
      <c r="C1002" s="12"/>
    </row>
    <row r="1003">
      <c r="C1003" s="12"/>
    </row>
  </sheetData>
  <dataValidations>
    <dataValidation type="list" allowBlank="1" sqref="G2:G10">
      <formula1>"Aguardando Inicialização,Inicializado/Em Andamento,Atrasado,Finalizado"</formula1>
    </dataValidation>
    <dataValidation type="custom" allowBlank="1" showDropDown="1" sqref="D2:E10">
      <formula1>OR(NOT(ISERROR(DATEVALUE(D2))), AND(ISNUMBER(D2), LEFT(CELL("format", D2))="D"))</formula1>
    </dataValidation>
    <dataValidation allowBlank="1" showDropDown="1" sqref="F2:F10"/>
  </dataValidations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showGridLines="0" workbookViewId="0"/>
  </sheetViews>
  <sheetData/>
  <sheetProtection objects="1" selectLockedCells="1" selectUnlockedCells="1" sheet="1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1" max="1" width="35.63"/>
    <col customWidth="1" min="2" max="2" width="52.5"/>
    <col customWidth="1" min="3" max="3" width="22.25"/>
    <col customWidth="1" min="4" max="4" width="31.63"/>
    <col customWidth="1" min="5" max="5" width="20.13"/>
    <col customWidth="1" min="6" max="6" width="14.0"/>
    <col customWidth="1" min="7" max="7" width="15.13"/>
    <col customWidth="1" min="9" max="9" width="15.5"/>
  </cols>
  <sheetData>
    <row r="1">
      <c r="A1" s="13"/>
      <c r="B1" s="14" t="s">
        <v>38</v>
      </c>
      <c r="C1" s="15" t="s">
        <v>39</v>
      </c>
      <c r="D1" s="16"/>
      <c r="E1" s="17"/>
      <c r="F1" s="18" t="s">
        <v>40</v>
      </c>
    </row>
    <row r="2">
      <c r="A2" s="19"/>
      <c r="B2" s="20" t="s">
        <v>41</v>
      </c>
      <c r="C2" s="21" t="s">
        <v>42</v>
      </c>
      <c r="D2" s="16"/>
      <c r="E2" s="17"/>
      <c r="F2" s="22" t="s">
        <v>43</v>
      </c>
      <c r="G2" s="23" t="s">
        <v>44</v>
      </c>
      <c r="H2" s="24" t="s">
        <v>45</v>
      </c>
      <c r="I2" s="22" t="s">
        <v>46</v>
      </c>
    </row>
    <row r="3" ht="27.0" customHeight="1">
      <c r="A3" s="19"/>
      <c r="B3" s="25" t="s">
        <v>47</v>
      </c>
      <c r="C3" s="26" t="s">
        <v>48</v>
      </c>
      <c r="D3" s="16"/>
      <c r="E3" s="17"/>
      <c r="F3" s="27" t="s">
        <v>49</v>
      </c>
      <c r="G3" s="28">
        <f>COUNTIFS(E16:E155,"G1",I16:I155,"&lt;&gt;Atrasado",I16:I155,"&lt;&gt;Suspenso",I16:I155,"&lt;&gt;Cancelado",I16:I155, "&lt;&gt;Pendente")</f>
        <v>48</v>
      </c>
      <c r="H3" s="29">
        <v>300.0</v>
      </c>
      <c r="I3" s="30">
        <f t="shared" ref="I3:I7" si="1">SUM(G3*H3)</f>
        <v>14400</v>
      </c>
    </row>
    <row r="4" ht="27.0" customHeight="1">
      <c r="A4" s="19"/>
      <c r="B4" s="20" t="s">
        <v>50</v>
      </c>
      <c r="C4" s="31" t="s">
        <v>51</v>
      </c>
      <c r="D4" s="16"/>
      <c r="E4" s="17"/>
      <c r="F4" s="32" t="s">
        <v>52</v>
      </c>
      <c r="G4" s="33">
        <f>COUNTIFS(E16:E155,"G2",I16:I155,"&lt;&gt;Atrasado",I16:I155,"&lt;&gt;Suspenso",I16:I155,"&lt;&gt;Cancelado",I16:I155, "&lt;&gt;Pendente")</f>
        <v>39</v>
      </c>
      <c r="H4" s="34">
        <v>215.0</v>
      </c>
      <c r="I4" s="35">
        <f t="shared" si="1"/>
        <v>8385</v>
      </c>
    </row>
    <row r="5" ht="27.0" customHeight="1">
      <c r="A5" s="19"/>
      <c r="B5" s="25" t="s">
        <v>53</v>
      </c>
      <c r="C5" s="26" t="s">
        <v>54</v>
      </c>
      <c r="D5" s="16"/>
      <c r="E5" s="17"/>
      <c r="F5" s="36" t="s">
        <v>55</v>
      </c>
      <c r="G5" s="37">
        <f>COUNTIFS(E16:E155,"G3",I16:I155,"&lt;&gt;Atrasado",I16:I155,"&lt;&gt;Suspenso",I16:I155,"&lt;&gt;Cancelado",I16:I155, "&lt;&gt;Pendente")</f>
        <v>41</v>
      </c>
      <c r="H5" s="38">
        <v>130.0</v>
      </c>
      <c r="I5" s="39">
        <f t="shared" si="1"/>
        <v>5330</v>
      </c>
    </row>
    <row r="6" ht="27.0" customHeight="1">
      <c r="A6" s="19"/>
      <c r="B6" s="20" t="s">
        <v>56</v>
      </c>
      <c r="C6" s="31" t="s">
        <v>57</v>
      </c>
      <c r="D6" s="16"/>
      <c r="E6" s="17"/>
      <c r="F6" s="40" t="s">
        <v>58</v>
      </c>
      <c r="G6" s="41">
        <f>COUNTIFS(E16:E155,"G4",I16:I155,"&lt;&gt;Atrasado",I16:I155,"&lt;&gt;Suspenso",I16:I155,"&lt;&gt;Cancelado",I16:I155, "&lt;&gt;Pendente")</f>
        <v>5</v>
      </c>
      <c r="H6" s="42">
        <v>50.0</v>
      </c>
      <c r="I6" s="43">
        <f t="shared" si="1"/>
        <v>250</v>
      </c>
    </row>
    <row r="7" ht="27.0" customHeight="1">
      <c r="A7" s="19"/>
      <c r="B7" s="44" t="s">
        <v>59</v>
      </c>
      <c r="C7" s="45" t="s">
        <v>60</v>
      </c>
      <c r="D7" s="16"/>
      <c r="E7" s="17"/>
      <c r="F7" s="46" t="s">
        <v>61</v>
      </c>
      <c r="G7" s="47">
        <f>COUNTIFS(G16:G155,"Sim",I16:I155,"&lt;&gt;Atrasado",I16:I155,"&lt;&gt;Suspenso",I16:I155,"&lt;&gt;Cancelado",I16:I155, "&lt;&gt;Pendente")</f>
        <v>9</v>
      </c>
      <c r="H7" s="48">
        <v>350.0</v>
      </c>
      <c r="I7" s="49">
        <f t="shared" si="1"/>
        <v>3150</v>
      </c>
    </row>
    <row r="8" ht="27.0" customHeight="1">
      <c r="A8" s="50"/>
      <c r="B8" s="51"/>
      <c r="C8" s="52" t="s">
        <v>6</v>
      </c>
      <c r="D8" s="53" t="s">
        <v>62</v>
      </c>
      <c r="E8" s="53" t="s">
        <v>63</v>
      </c>
      <c r="F8" s="54" t="s">
        <v>46</v>
      </c>
      <c r="G8" s="55"/>
      <c r="H8" s="56" t="s">
        <v>46</v>
      </c>
      <c r="I8" s="57">
        <f>SUM(I3:I7)</f>
        <v>31515</v>
      </c>
    </row>
    <row r="9">
      <c r="A9" s="58"/>
      <c r="B9" s="59"/>
      <c r="C9" s="60" t="s">
        <v>11</v>
      </c>
      <c r="D9" s="61">
        <f>COUNTIF(I16:I152,"Finalizado")</f>
        <v>133</v>
      </c>
      <c r="E9" s="62">
        <f>countif(I16:I152,"Finalizado")/counta(I16:I152)</f>
        <v>0.9708029197</v>
      </c>
      <c r="F9" s="63"/>
      <c r="G9" s="64"/>
      <c r="H9" s="63"/>
      <c r="I9" s="64"/>
    </row>
    <row r="10">
      <c r="A10" s="58"/>
      <c r="B10" s="59"/>
      <c r="C10" s="65" t="s">
        <v>64</v>
      </c>
      <c r="D10" s="66">
        <f>COUNTIF(I16:I152,"Pendente")</f>
        <v>0</v>
      </c>
      <c r="E10" s="67">
        <f>countif(I16:I152,"Pendente")/counta(I16:I152)</f>
        <v>0</v>
      </c>
      <c r="F10" s="63"/>
      <c r="G10" s="64"/>
      <c r="H10" s="63"/>
      <c r="I10" s="64"/>
    </row>
    <row r="11">
      <c r="A11" s="58"/>
      <c r="B11" s="59"/>
      <c r="C11" s="68" t="s">
        <v>22</v>
      </c>
      <c r="D11" s="69">
        <f>COUNTIF(I16:I152,"Atrasado")</f>
        <v>0</v>
      </c>
      <c r="E11" s="70">
        <f>countif(I16:I152,"Atrasado")/counta(I16:I152)</f>
        <v>0</v>
      </c>
      <c r="F11" s="63"/>
      <c r="G11" s="64"/>
      <c r="H11" s="63"/>
      <c r="I11" s="64"/>
    </row>
    <row r="12">
      <c r="A12" s="58"/>
      <c r="B12" s="59"/>
      <c r="C12" s="71" t="s">
        <v>65</v>
      </c>
      <c r="D12" s="72">
        <f>COUNTIF(I16:I152,"Suspenso")</f>
        <v>1</v>
      </c>
      <c r="E12" s="73">
        <f>countif(I16:I152,"Suspenso")/counta(I16:I152)</f>
        <v>0.007299270073</v>
      </c>
      <c r="F12" s="63"/>
      <c r="G12" s="64"/>
      <c r="H12" s="63"/>
      <c r="I12" s="64"/>
    </row>
    <row r="13">
      <c r="A13" s="58"/>
      <c r="B13" s="74"/>
      <c r="C13" s="75" t="s">
        <v>66</v>
      </c>
      <c r="D13" s="76">
        <f>COUNTIF(I16:I152,"Cancelado")</f>
        <v>3</v>
      </c>
      <c r="E13" s="77">
        <f>countif(I16:I152,"Cancelado")/counta(I16:I152)</f>
        <v>0.02189781022</v>
      </c>
      <c r="F13" s="63"/>
      <c r="G13" s="64"/>
      <c r="H13" s="63"/>
      <c r="I13" s="64"/>
    </row>
    <row r="14">
      <c r="A14" s="78"/>
      <c r="B14" s="64"/>
      <c r="C14" s="64"/>
      <c r="D14" s="64"/>
      <c r="E14" s="64"/>
      <c r="F14" s="64"/>
      <c r="G14" s="64"/>
      <c r="H14" s="64"/>
      <c r="I14" s="64"/>
    </row>
    <row r="15">
      <c r="A15" s="79" t="s">
        <v>67</v>
      </c>
      <c r="B15" s="79" t="s">
        <v>68</v>
      </c>
      <c r="C15" s="79" t="s">
        <v>69</v>
      </c>
      <c r="D15" s="79" t="s">
        <v>70</v>
      </c>
      <c r="E15" s="80" t="s">
        <v>71</v>
      </c>
      <c r="F15" s="79" t="s">
        <v>72</v>
      </c>
      <c r="G15" s="79" t="s">
        <v>73</v>
      </c>
      <c r="H15" s="79" t="s">
        <v>72</v>
      </c>
      <c r="I15" s="79" t="s">
        <v>74</v>
      </c>
    </row>
    <row r="16">
      <c r="A16" s="81" t="s">
        <v>75</v>
      </c>
      <c r="B16" s="82" t="s">
        <v>76</v>
      </c>
      <c r="C16" s="83" t="s">
        <v>77</v>
      </c>
      <c r="D16" s="84" t="s">
        <v>78</v>
      </c>
      <c r="E16" s="85" t="s">
        <v>55</v>
      </c>
      <c r="F16" s="86">
        <f t="shared" ref="F16:F152" si="2">IF(OR(I16="pendente",I16="atrasado",I16="cancelado",I16="suspenso"),0,IF(ISBLANK(E16),"",IFERROR(VLOOKUP(E16,$F$2:$F$6:$H$2:$H$6,3,FALSE),"")))</f>
        <v>130</v>
      </c>
      <c r="G16" s="84" t="s">
        <v>79</v>
      </c>
      <c r="H16" s="87">
        <f t="shared" ref="H16:H152" si="3">IF(OR(I16="pendente",I16="atrasado",I16="cancelado",I16="suspenso"),0,IF(G16="SIM",$H$7,IF(G16="NÃO",0,"")))</f>
        <v>0</v>
      </c>
      <c r="I16" s="84" t="s">
        <v>11</v>
      </c>
    </row>
    <row r="17">
      <c r="A17" s="88" t="s">
        <v>80</v>
      </c>
      <c r="B17" s="82" t="s">
        <v>81</v>
      </c>
      <c r="C17" s="89">
        <v>2.024001929E9</v>
      </c>
      <c r="D17" s="90" t="s">
        <v>82</v>
      </c>
      <c r="E17" s="85" t="s">
        <v>58</v>
      </c>
      <c r="F17" s="86">
        <f t="shared" si="2"/>
        <v>50</v>
      </c>
      <c r="G17" s="90" t="s">
        <v>79</v>
      </c>
      <c r="H17" s="87">
        <f t="shared" si="3"/>
        <v>0</v>
      </c>
      <c r="I17" s="91" t="s">
        <v>11</v>
      </c>
    </row>
    <row r="18">
      <c r="A18" s="92" t="s">
        <v>83</v>
      </c>
      <c r="B18" s="93" t="s">
        <v>84</v>
      </c>
      <c r="C18" s="89">
        <v>2.024001508E9</v>
      </c>
      <c r="D18" s="94" t="s">
        <v>82</v>
      </c>
      <c r="E18" s="95" t="s">
        <v>49</v>
      </c>
      <c r="F18" s="86">
        <f t="shared" si="2"/>
        <v>300</v>
      </c>
      <c r="G18" s="94" t="s">
        <v>79</v>
      </c>
      <c r="H18" s="87">
        <f t="shared" si="3"/>
        <v>0</v>
      </c>
      <c r="I18" s="96" t="s">
        <v>11</v>
      </c>
    </row>
    <row r="19">
      <c r="A19" s="81" t="s">
        <v>85</v>
      </c>
      <c r="B19" s="82" t="s">
        <v>86</v>
      </c>
      <c r="C19" s="83" t="s">
        <v>87</v>
      </c>
      <c r="D19" s="84" t="s">
        <v>78</v>
      </c>
      <c r="E19" s="85" t="s">
        <v>55</v>
      </c>
      <c r="F19" s="86">
        <f t="shared" si="2"/>
        <v>130</v>
      </c>
      <c r="G19" s="90" t="s">
        <v>79</v>
      </c>
      <c r="H19" s="87">
        <f t="shared" si="3"/>
        <v>0</v>
      </c>
      <c r="I19" s="91" t="s">
        <v>11</v>
      </c>
    </row>
    <row r="20">
      <c r="A20" s="92" t="s">
        <v>88</v>
      </c>
      <c r="B20" s="97" t="s">
        <v>84</v>
      </c>
      <c r="C20" s="89">
        <v>2.024001517E9</v>
      </c>
      <c r="D20" s="98" t="s">
        <v>82</v>
      </c>
      <c r="E20" s="95" t="s">
        <v>55</v>
      </c>
      <c r="F20" s="86">
        <f t="shared" si="2"/>
        <v>130</v>
      </c>
      <c r="G20" s="98" t="s">
        <v>79</v>
      </c>
      <c r="H20" s="87">
        <f t="shared" si="3"/>
        <v>0</v>
      </c>
      <c r="I20" s="96" t="s">
        <v>11</v>
      </c>
    </row>
    <row r="21">
      <c r="A21" s="92" t="s">
        <v>89</v>
      </c>
      <c r="B21" s="93" t="s">
        <v>76</v>
      </c>
      <c r="C21" s="89">
        <v>2.024303311E9</v>
      </c>
      <c r="D21" s="90" t="s">
        <v>82</v>
      </c>
      <c r="E21" s="95" t="s">
        <v>49</v>
      </c>
      <c r="F21" s="86">
        <f t="shared" si="2"/>
        <v>300</v>
      </c>
      <c r="G21" s="90" t="s">
        <v>79</v>
      </c>
      <c r="H21" s="87">
        <f t="shared" si="3"/>
        <v>0</v>
      </c>
      <c r="I21" s="91" t="s">
        <v>11</v>
      </c>
    </row>
    <row r="22">
      <c r="A22" s="92" t="s">
        <v>90</v>
      </c>
      <c r="B22" s="93" t="s">
        <v>86</v>
      </c>
      <c r="C22" s="89">
        <v>2.023312002E9</v>
      </c>
      <c r="D22" s="98" t="s">
        <v>82</v>
      </c>
      <c r="E22" s="95" t="s">
        <v>49</v>
      </c>
      <c r="F22" s="86">
        <f t="shared" si="2"/>
        <v>300</v>
      </c>
      <c r="G22" s="98" t="s">
        <v>79</v>
      </c>
      <c r="H22" s="87">
        <f t="shared" si="3"/>
        <v>0</v>
      </c>
      <c r="I22" s="96" t="s">
        <v>11</v>
      </c>
    </row>
    <row r="23">
      <c r="A23" s="92" t="s">
        <v>91</v>
      </c>
      <c r="B23" s="93" t="s">
        <v>92</v>
      </c>
      <c r="C23" s="89">
        <v>2.02430287E9</v>
      </c>
      <c r="D23" s="90" t="s">
        <v>82</v>
      </c>
      <c r="E23" s="95" t="s">
        <v>52</v>
      </c>
      <c r="F23" s="86">
        <f t="shared" si="2"/>
        <v>215</v>
      </c>
      <c r="G23" s="90" t="s">
        <v>79</v>
      </c>
      <c r="H23" s="87">
        <f t="shared" si="3"/>
        <v>0</v>
      </c>
      <c r="I23" s="91" t="s">
        <v>11</v>
      </c>
    </row>
    <row r="24">
      <c r="A24" s="99" t="s">
        <v>93</v>
      </c>
      <c r="B24" s="100" t="s">
        <v>94</v>
      </c>
      <c r="C24" s="101" t="s">
        <v>95</v>
      </c>
      <c r="D24" s="98" t="s">
        <v>82</v>
      </c>
      <c r="E24" s="95" t="s">
        <v>55</v>
      </c>
      <c r="F24" s="86">
        <f t="shared" si="2"/>
        <v>130</v>
      </c>
      <c r="G24" s="98" t="s">
        <v>96</v>
      </c>
      <c r="H24" s="87">
        <f t="shared" si="3"/>
        <v>350</v>
      </c>
      <c r="I24" s="96" t="s">
        <v>11</v>
      </c>
    </row>
    <row r="25">
      <c r="A25" s="81" t="s">
        <v>97</v>
      </c>
      <c r="B25" s="82" t="s">
        <v>98</v>
      </c>
      <c r="C25" s="102" t="s">
        <v>99</v>
      </c>
      <c r="D25" s="84" t="s">
        <v>78</v>
      </c>
      <c r="E25" s="85" t="s">
        <v>52</v>
      </c>
      <c r="F25" s="86">
        <f t="shared" si="2"/>
        <v>215</v>
      </c>
      <c r="G25" s="90" t="s">
        <v>79</v>
      </c>
      <c r="H25" s="87">
        <f t="shared" si="3"/>
        <v>0</v>
      </c>
      <c r="I25" s="91" t="s">
        <v>11</v>
      </c>
    </row>
    <row r="26">
      <c r="A26" s="92" t="s">
        <v>100</v>
      </c>
      <c r="B26" s="93" t="s">
        <v>76</v>
      </c>
      <c r="C26" s="89">
        <v>2.02430243E9</v>
      </c>
      <c r="D26" s="98" t="s">
        <v>82</v>
      </c>
      <c r="E26" s="95" t="s">
        <v>49</v>
      </c>
      <c r="F26" s="86">
        <f t="shared" si="2"/>
        <v>300</v>
      </c>
      <c r="G26" s="98" t="s">
        <v>79</v>
      </c>
      <c r="H26" s="87">
        <f t="shared" si="3"/>
        <v>0</v>
      </c>
      <c r="I26" s="96" t="s">
        <v>11</v>
      </c>
    </row>
    <row r="27">
      <c r="A27" s="103" t="s">
        <v>101</v>
      </c>
      <c r="B27" s="82" t="s">
        <v>86</v>
      </c>
      <c r="C27" s="83" t="s">
        <v>102</v>
      </c>
      <c r="D27" s="84" t="s">
        <v>78</v>
      </c>
      <c r="E27" s="85" t="s">
        <v>55</v>
      </c>
      <c r="F27" s="86">
        <f t="shared" si="2"/>
        <v>130</v>
      </c>
      <c r="G27" s="90" t="s">
        <v>79</v>
      </c>
      <c r="H27" s="87">
        <f t="shared" si="3"/>
        <v>0</v>
      </c>
      <c r="I27" s="91" t="s">
        <v>11</v>
      </c>
    </row>
    <row r="28">
      <c r="A28" s="81" t="s">
        <v>103</v>
      </c>
      <c r="B28" s="82" t="s">
        <v>81</v>
      </c>
      <c r="C28" s="83" t="s">
        <v>104</v>
      </c>
      <c r="D28" s="84" t="s">
        <v>78</v>
      </c>
      <c r="E28" s="85" t="s">
        <v>49</v>
      </c>
      <c r="F28" s="86">
        <f t="shared" si="2"/>
        <v>300</v>
      </c>
      <c r="G28" s="98" t="s">
        <v>79</v>
      </c>
      <c r="H28" s="87">
        <f t="shared" si="3"/>
        <v>0</v>
      </c>
      <c r="I28" s="96" t="s">
        <v>11</v>
      </c>
    </row>
    <row r="29">
      <c r="A29" s="81" t="s">
        <v>105</v>
      </c>
      <c r="B29" s="82" t="s">
        <v>76</v>
      </c>
      <c r="C29" s="83" t="s">
        <v>106</v>
      </c>
      <c r="D29" s="84" t="s">
        <v>78</v>
      </c>
      <c r="E29" s="85" t="s">
        <v>55</v>
      </c>
      <c r="F29" s="86">
        <f t="shared" si="2"/>
        <v>130</v>
      </c>
      <c r="G29" s="104" t="s">
        <v>79</v>
      </c>
      <c r="H29" s="87">
        <f t="shared" si="3"/>
        <v>0</v>
      </c>
      <c r="I29" s="105" t="s">
        <v>11</v>
      </c>
    </row>
    <row r="30">
      <c r="A30" s="92" t="s">
        <v>107</v>
      </c>
      <c r="B30" s="93" t="s">
        <v>76</v>
      </c>
      <c r="C30" s="89">
        <v>2.024302842E9</v>
      </c>
      <c r="D30" s="98" t="s">
        <v>82</v>
      </c>
      <c r="E30" s="95" t="s">
        <v>52</v>
      </c>
      <c r="F30" s="86">
        <f t="shared" si="2"/>
        <v>215</v>
      </c>
      <c r="G30" s="98" t="s">
        <v>79</v>
      </c>
      <c r="H30" s="87">
        <f t="shared" si="3"/>
        <v>0</v>
      </c>
      <c r="I30" s="96" t="s">
        <v>11</v>
      </c>
    </row>
    <row r="31">
      <c r="A31" s="92" t="s">
        <v>108</v>
      </c>
      <c r="B31" s="93" t="s">
        <v>92</v>
      </c>
      <c r="C31" s="89">
        <v>2.022301757E9</v>
      </c>
      <c r="D31" s="90" t="s">
        <v>82</v>
      </c>
      <c r="E31" s="95" t="s">
        <v>49</v>
      </c>
      <c r="F31" s="86">
        <f t="shared" si="2"/>
        <v>300</v>
      </c>
      <c r="G31" s="90" t="s">
        <v>79</v>
      </c>
      <c r="H31" s="87">
        <f t="shared" si="3"/>
        <v>0</v>
      </c>
      <c r="I31" s="105" t="s">
        <v>11</v>
      </c>
    </row>
    <row r="32">
      <c r="A32" s="92" t="s">
        <v>109</v>
      </c>
      <c r="B32" s="93" t="s">
        <v>86</v>
      </c>
      <c r="C32" s="89">
        <v>2.023300502E9</v>
      </c>
      <c r="D32" s="98" t="s">
        <v>82</v>
      </c>
      <c r="E32" s="95" t="s">
        <v>52</v>
      </c>
      <c r="F32" s="86">
        <f t="shared" si="2"/>
        <v>215</v>
      </c>
      <c r="G32" s="98" t="s">
        <v>79</v>
      </c>
      <c r="H32" s="87">
        <f t="shared" si="3"/>
        <v>0</v>
      </c>
      <c r="I32" s="96" t="s">
        <v>11</v>
      </c>
    </row>
    <row r="33">
      <c r="A33" s="81" t="s">
        <v>110</v>
      </c>
      <c r="B33" s="82" t="s">
        <v>98</v>
      </c>
      <c r="C33" s="83" t="s">
        <v>111</v>
      </c>
      <c r="D33" s="84" t="s">
        <v>78</v>
      </c>
      <c r="E33" s="85" t="s">
        <v>49</v>
      </c>
      <c r="F33" s="86">
        <f t="shared" si="2"/>
        <v>300</v>
      </c>
      <c r="G33" s="90" t="s">
        <v>79</v>
      </c>
      <c r="H33" s="87">
        <f t="shared" si="3"/>
        <v>0</v>
      </c>
      <c r="I33" s="91" t="s">
        <v>11</v>
      </c>
    </row>
    <row r="34">
      <c r="A34" s="81" t="s">
        <v>112</v>
      </c>
      <c r="B34" s="82" t="s">
        <v>98</v>
      </c>
      <c r="C34" s="106">
        <v>2.025328692E9</v>
      </c>
      <c r="D34" s="84" t="s">
        <v>78</v>
      </c>
      <c r="E34" s="85" t="s">
        <v>49</v>
      </c>
      <c r="F34" s="86">
        <f t="shared" si="2"/>
        <v>300</v>
      </c>
      <c r="G34" s="98" t="s">
        <v>79</v>
      </c>
      <c r="H34" s="87">
        <f t="shared" si="3"/>
        <v>0</v>
      </c>
      <c r="I34" s="96" t="s">
        <v>11</v>
      </c>
    </row>
    <row r="35">
      <c r="A35" s="103" t="s">
        <v>113</v>
      </c>
      <c r="B35" s="82" t="s">
        <v>92</v>
      </c>
      <c r="C35" s="83" t="s">
        <v>114</v>
      </c>
      <c r="D35" s="84" t="s">
        <v>78</v>
      </c>
      <c r="E35" s="85" t="s">
        <v>49</v>
      </c>
      <c r="F35" s="86">
        <f t="shared" si="2"/>
        <v>300</v>
      </c>
      <c r="G35" s="90" t="s">
        <v>79</v>
      </c>
      <c r="H35" s="87">
        <f t="shared" si="3"/>
        <v>0</v>
      </c>
      <c r="I35" s="91" t="s">
        <v>11</v>
      </c>
    </row>
    <row r="36">
      <c r="A36" s="92" t="s">
        <v>115</v>
      </c>
      <c r="B36" s="97" t="s">
        <v>116</v>
      </c>
      <c r="C36" s="107">
        <v>2.021006977E9</v>
      </c>
      <c r="D36" s="98" t="s">
        <v>82</v>
      </c>
      <c r="E36" s="95" t="s">
        <v>55</v>
      </c>
      <c r="F36" s="86">
        <f t="shared" si="2"/>
        <v>130</v>
      </c>
      <c r="G36" s="98" t="s">
        <v>79</v>
      </c>
      <c r="H36" s="87">
        <f t="shared" si="3"/>
        <v>0</v>
      </c>
      <c r="I36" s="96" t="s">
        <v>11</v>
      </c>
    </row>
    <row r="37">
      <c r="A37" s="99" t="s">
        <v>117</v>
      </c>
      <c r="B37" s="93" t="s">
        <v>118</v>
      </c>
      <c r="C37" s="89">
        <v>2.023001414E9</v>
      </c>
      <c r="D37" s="90" t="s">
        <v>82</v>
      </c>
      <c r="E37" s="95" t="s">
        <v>52</v>
      </c>
      <c r="F37" s="86">
        <f t="shared" si="2"/>
        <v>215</v>
      </c>
      <c r="G37" s="90" t="s">
        <v>79</v>
      </c>
      <c r="H37" s="87">
        <f t="shared" si="3"/>
        <v>0</v>
      </c>
      <c r="I37" s="91" t="s">
        <v>11</v>
      </c>
    </row>
    <row r="38">
      <c r="A38" s="99" t="s">
        <v>119</v>
      </c>
      <c r="B38" s="93" t="s">
        <v>86</v>
      </c>
      <c r="C38" s="89">
        <v>2.023300511E9</v>
      </c>
      <c r="D38" s="98" t="s">
        <v>82</v>
      </c>
      <c r="E38" s="95" t="s">
        <v>52</v>
      </c>
      <c r="F38" s="86">
        <f t="shared" si="2"/>
        <v>215</v>
      </c>
      <c r="G38" s="98" t="s">
        <v>79</v>
      </c>
      <c r="H38" s="87">
        <f t="shared" si="3"/>
        <v>0</v>
      </c>
      <c r="I38" s="96" t="s">
        <v>11</v>
      </c>
    </row>
    <row r="39">
      <c r="A39" s="103" t="s">
        <v>120</v>
      </c>
      <c r="B39" s="82" t="s">
        <v>86</v>
      </c>
      <c r="C39" s="83" t="s">
        <v>121</v>
      </c>
      <c r="D39" s="84" t="s">
        <v>78</v>
      </c>
      <c r="E39" s="108" t="s">
        <v>49</v>
      </c>
      <c r="F39" s="86">
        <f t="shared" si="2"/>
        <v>300</v>
      </c>
      <c r="G39" s="90" t="s">
        <v>79</v>
      </c>
      <c r="H39" s="87">
        <f t="shared" si="3"/>
        <v>0</v>
      </c>
      <c r="I39" s="91" t="s">
        <v>11</v>
      </c>
    </row>
    <row r="40">
      <c r="A40" s="99" t="s">
        <v>122</v>
      </c>
      <c r="B40" s="97" t="s">
        <v>123</v>
      </c>
      <c r="C40" s="89">
        <v>2.02230244E9</v>
      </c>
      <c r="D40" s="98" t="s">
        <v>82</v>
      </c>
      <c r="E40" s="109" t="s">
        <v>52</v>
      </c>
      <c r="F40" s="86">
        <f t="shared" si="2"/>
        <v>215</v>
      </c>
      <c r="G40" s="98" t="s">
        <v>79</v>
      </c>
      <c r="H40" s="87">
        <f t="shared" si="3"/>
        <v>0</v>
      </c>
      <c r="I40" s="96" t="s">
        <v>11</v>
      </c>
    </row>
    <row r="41">
      <c r="A41" s="92" t="s">
        <v>124</v>
      </c>
      <c r="B41" s="93" t="s">
        <v>92</v>
      </c>
      <c r="C41" s="89">
        <v>2.023302427E9</v>
      </c>
      <c r="D41" s="90" t="s">
        <v>82</v>
      </c>
      <c r="E41" s="95" t="s">
        <v>52</v>
      </c>
      <c r="F41" s="86">
        <f t="shared" si="2"/>
        <v>215</v>
      </c>
      <c r="G41" s="90" t="s">
        <v>79</v>
      </c>
      <c r="H41" s="87">
        <f t="shared" si="3"/>
        <v>0</v>
      </c>
      <c r="I41" s="91" t="s">
        <v>11</v>
      </c>
    </row>
    <row r="42">
      <c r="A42" s="103" t="s">
        <v>125</v>
      </c>
      <c r="B42" s="82" t="s">
        <v>126</v>
      </c>
      <c r="C42" s="106">
        <v>2.025329448E9</v>
      </c>
      <c r="D42" s="84" t="s">
        <v>78</v>
      </c>
      <c r="E42" s="85" t="s">
        <v>49</v>
      </c>
      <c r="F42" s="86">
        <f t="shared" si="2"/>
        <v>0</v>
      </c>
      <c r="G42" s="98" t="s">
        <v>79</v>
      </c>
      <c r="H42" s="87">
        <f t="shared" si="3"/>
        <v>0</v>
      </c>
      <c r="I42" s="96" t="s">
        <v>66</v>
      </c>
    </row>
    <row r="43">
      <c r="A43" s="81" t="s">
        <v>127</v>
      </c>
      <c r="B43" s="82" t="s">
        <v>126</v>
      </c>
      <c r="C43" s="106">
        <v>2.025329457E9</v>
      </c>
      <c r="D43" s="84" t="s">
        <v>78</v>
      </c>
      <c r="E43" s="85" t="s">
        <v>55</v>
      </c>
      <c r="F43" s="86">
        <f t="shared" si="2"/>
        <v>130</v>
      </c>
      <c r="G43" s="104" t="s">
        <v>79</v>
      </c>
      <c r="H43" s="87">
        <f t="shared" si="3"/>
        <v>0</v>
      </c>
      <c r="I43" s="105" t="s">
        <v>11</v>
      </c>
    </row>
    <row r="44">
      <c r="A44" s="103" t="s">
        <v>128</v>
      </c>
      <c r="B44" s="82" t="s">
        <v>92</v>
      </c>
      <c r="C44" s="106">
        <v>2.025327695E9</v>
      </c>
      <c r="D44" s="84" t="s">
        <v>78</v>
      </c>
      <c r="E44" s="85" t="s">
        <v>55</v>
      </c>
      <c r="F44" s="86">
        <f t="shared" si="2"/>
        <v>130</v>
      </c>
      <c r="G44" s="94" t="s">
        <v>79</v>
      </c>
      <c r="H44" s="87">
        <f t="shared" si="3"/>
        <v>0</v>
      </c>
      <c r="I44" s="110" t="s">
        <v>11</v>
      </c>
    </row>
    <row r="45">
      <c r="A45" s="103" t="s">
        <v>129</v>
      </c>
      <c r="B45" s="82" t="s">
        <v>116</v>
      </c>
      <c r="C45" s="106">
        <v>2.025018448E9</v>
      </c>
      <c r="D45" s="84" t="s">
        <v>78</v>
      </c>
      <c r="E45" s="85" t="s">
        <v>55</v>
      </c>
      <c r="F45" s="86">
        <f t="shared" si="2"/>
        <v>130</v>
      </c>
      <c r="G45" s="104" t="s">
        <v>79</v>
      </c>
      <c r="H45" s="87">
        <f t="shared" si="3"/>
        <v>0</v>
      </c>
      <c r="I45" s="91" t="s">
        <v>11</v>
      </c>
    </row>
    <row r="46">
      <c r="A46" s="92" t="s">
        <v>130</v>
      </c>
      <c r="B46" s="97" t="s">
        <v>116</v>
      </c>
      <c r="C46" s="89">
        <v>2.024001606E9</v>
      </c>
      <c r="D46" s="98" t="s">
        <v>82</v>
      </c>
      <c r="E46" s="95" t="s">
        <v>49</v>
      </c>
      <c r="F46" s="86">
        <f t="shared" si="2"/>
        <v>300</v>
      </c>
      <c r="G46" s="98" t="s">
        <v>79</v>
      </c>
      <c r="H46" s="87">
        <f t="shared" si="3"/>
        <v>0</v>
      </c>
      <c r="I46" s="96" t="s">
        <v>11</v>
      </c>
    </row>
    <row r="47">
      <c r="A47" s="92" t="s">
        <v>131</v>
      </c>
      <c r="B47" s="111" t="s">
        <v>116</v>
      </c>
      <c r="C47" s="107">
        <v>2.020010026E9</v>
      </c>
      <c r="D47" s="90" t="s">
        <v>82</v>
      </c>
      <c r="E47" s="95" t="s">
        <v>55</v>
      </c>
      <c r="F47" s="86">
        <f t="shared" si="2"/>
        <v>130</v>
      </c>
      <c r="G47" s="90" t="s">
        <v>96</v>
      </c>
      <c r="H47" s="87">
        <f t="shared" si="3"/>
        <v>350</v>
      </c>
      <c r="I47" s="91" t="s">
        <v>11</v>
      </c>
    </row>
    <row r="48">
      <c r="A48" s="92" t="s">
        <v>132</v>
      </c>
      <c r="B48" s="93" t="s">
        <v>76</v>
      </c>
      <c r="C48" s="89">
        <v>2.023301125E9</v>
      </c>
      <c r="D48" s="98" t="s">
        <v>82</v>
      </c>
      <c r="E48" s="95" t="s">
        <v>49</v>
      </c>
      <c r="F48" s="86">
        <f t="shared" si="2"/>
        <v>300</v>
      </c>
      <c r="G48" s="98" t="s">
        <v>79</v>
      </c>
      <c r="H48" s="87">
        <f t="shared" si="3"/>
        <v>0</v>
      </c>
      <c r="I48" s="96" t="s">
        <v>11</v>
      </c>
    </row>
    <row r="49">
      <c r="A49" s="92" t="s">
        <v>133</v>
      </c>
      <c r="B49" s="97" t="s">
        <v>116</v>
      </c>
      <c r="C49" s="89">
        <v>2.020010035E9</v>
      </c>
      <c r="D49" s="90" t="s">
        <v>82</v>
      </c>
      <c r="E49" s="95" t="s">
        <v>52</v>
      </c>
      <c r="F49" s="86">
        <f t="shared" si="2"/>
        <v>215</v>
      </c>
      <c r="G49" s="90" t="s">
        <v>79</v>
      </c>
      <c r="H49" s="87">
        <f t="shared" si="3"/>
        <v>0</v>
      </c>
      <c r="I49" s="91" t="s">
        <v>11</v>
      </c>
    </row>
    <row r="50">
      <c r="A50" s="103" t="s">
        <v>134</v>
      </c>
      <c r="B50" s="82" t="s">
        <v>76</v>
      </c>
      <c r="C50" s="106">
        <v>2.025327541E9</v>
      </c>
      <c r="D50" s="84" t="s">
        <v>78</v>
      </c>
      <c r="E50" s="85" t="s">
        <v>49</v>
      </c>
      <c r="F50" s="86">
        <f t="shared" si="2"/>
        <v>300</v>
      </c>
      <c r="G50" s="94" t="s">
        <v>79</v>
      </c>
      <c r="H50" s="87">
        <f t="shared" si="3"/>
        <v>0</v>
      </c>
      <c r="I50" s="110" t="s">
        <v>11</v>
      </c>
    </row>
    <row r="51">
      <c r="A51" s="92" t="s">
        <v>135</v>
      </c>
      <c r="B51" s="93" t="s">
        <v>136</v>
      </c>
      <c r="C51" s="112" t="s">
        <v>137</v>
      </c>
      <c r="D51" s="90" t="s">
        <v>82</v>
      </c>
      <c r="E51" s="95" t="s">
        <v>52</v>
      </c>
      <c r="F51" s="86">
        <f t="shared" si="2"/>
        <v>215</v>
      </c>
      <c r="G51" s="90" t="s">
        <v>79</v>
      </c>
      <c r="H51" s="87">
        <f t="shared" si="3"/>
        <v>0</v>
      </c>
      <c r="I51" s="91" t="s">
        <v>11</v>
      </c>
    </row>
    <row r="52">
      <c r="A52" s="92" t="s">
        <v>138</v>
      </c>
      <c r="B52" s="93" t="s">
        <v>76</v>
      </c>
      <c r="C52" s="89">
        <v>2.023304397E9</v>
      </c>
      <c r="D52" s="94" t="s">
        <v>82</v>
      </c>
      <c r="E52" s="95" t="s">
        <v>52</v>
      </c>
      <c r="F52" s="86">
        <f t="shared" si="2"/>
        <v>215</v>
      </c>
      <c r="G52" s="94" t="s">
        <v>79</v>
      </c>
      <c r="H52" s="87">
        <f t="shared" si="3"/>
        <v>0</v>
      </c>
      <c r="I52" s="96" t="s">
        <v>11</v>
      </c>
    </row>
    <row r="53">
      <c r="A53" s="92" t="s">
        <v>139</v>
      </c>
      <c r="B53" s="97" t="s">
        <v>116</v>
      </c>
      <c r="C53" s="89">
        <v>2.024001615E9</v>
      </c>
      <c r="D53" s="104" t="s">
        <v>82</v>
      </c>
      <c r="E53" s="95" t="s">
        <v>58</v>
      </c>
      <c r="F53" s="86">
        <f t="shared" si="2"/>
        <v>50</v>
      </c>
      <c r="G53" s="104" t="s">
        <v>79</v>
      </c>
      <c r="H53" s="87">
        <f t="shared" si="3"/>
        <v>0</v>
      </c>
      <c r="I53" s="105" t="s">
        <v>11</v>
      </c>
    </row>
    <row r="54">
      <c r="A54" s="92" t="s">
        <v>140</v>
      </c>
      <c r="B54" s="93" t="s">
        <v>86</v>
      </c>
      <c r="C54" s="89">
        <v>2.023300558E9</v>
      </c>
      <c r="D54" s="94" t="s">
        <v>82</v>
      </c>
      <c r="E54" s="95" t="s">
        <v>55</v>
      </c>
      <c r="F54" s="86">
        <f t="shared" si="2"/>
        <v>130</v>
      </c>
      <c r="G54" s="94" t="s">
        <v>79</v>
      </c>
      <c r="H54" s="87">
        <f t="shared" si="3"/>
        <v>0</v>
      </c>
      <c r="I54" s="110" t="s">
        <v>11</v>
      </c>
    </row>
    <row r="55">
      <c r="A55" s="99" t="s">
        <v>141</v>
      </c>
      <c r="B55" s="97" t="s">
        <v>84</v>
      </c>
      <c r="C55" s="89">
        <v>2.023002037E9</v>
      </c>
      <c r="D55" s="104" t="s">
        <v>82</v>
      </c>
      <c r="E55" s="95" t="s">
        <v>55</v>
      </c>
      <c r="F55" s="86">
        <f t="shared" si="2"/>
        <v>130</v>
      </c>
      <c r="G55" s="104" t="s">
        <v>79</v>
      </c>
      <c r="H55" s="87">
        <f t="shared" si="3"/>
        <v>0</v>
      </c>
      <c r="I55" s="105" t="s">
        <v>11</v>
      </c>
    </row>
    <row r="56">
      <c r="A56" s="103" t="s">
        <v>142</v>
      </c>
      <c r="B56" s="82" t="s">
        <v>98</v>
      </c>
      <c r="C56" s="83" t="s">
        <v>143</v>
      </c>
      <c r="D56" s="84" t="s">
        <v>78</v>
      </c>
      <c r="E56" s="85" t="s">
        <v>49</v>
      </c>
      <c r="F56" s="86">
        <f t="shared" si="2"/>
        <v>300</v>
      </c>
      <c r="G56" s="98" t="s">
        <v>79</v>
      </c>
      <c r="H56" s="87">
        <f t="shared" si="3"/>
        <v>0</v>
      </c>
      <c r="I56" s="96" t="s">
        <v>11</v>
      </c>
    </row>
    <row r="57">
      <c r="A57" s="92" t="s">
        <v>144</v>
      </c>
      <c r="B57" s="93" t="s">
        <v>86</v>
      </c>
      <c r="C57" s="89">
        <v>2.024316089E9</v>
      </c>
      <c r="D57" s="90" t="s">
        <v>82</v>
      </c>
      <c r="E57" s="95" t="s">
        <v>49</v>
      </c>
      <c r="F57" s="86">
        <f t="shared" si="2"/>
        <v>300</v>
      </c>
      <c r="G57" s="90" t="s">
        <v>79</v>
      </c>
      <c r="H57" s="87">
        <f t="shared" si="3"/>
        <v>0</v>
      </c>
      <c r="I57" s="91" t="s">
        <v>11</v>
      </c>
    </row>
    <row r="58">
      <c r="A58" s="99" t="s">
        <v>145</v>
      </c>
      <c r="B58" s="111" t="s">
        <v>116</v>
      </c>
      <c r="C58" s="89">
        <v>2.020010053E9</v>
      </c>
      <c r="D58" s="98" t="s">
        <v>82</v>
      </c>
      <c r="E58" s="95" t="s">
        <v>52</v>
      </c>
      <c r="F58" s="86">
        <f t="shared" si="2"/>
        <v>215</v>
      </c>
      <c r="G58" s="98" t="s">
        <v>79</v>
      </c>
      <c r="H58" s="87">
        <f t="shared" si="3"/>
        <v>0</v>
      </c>
      <c r="I58" s="96" t="s">
        <v>11</v>
      </c>
    </row>
    <row r="59">
      <c r="A59" s="92" t="s">
        <v>146</v>
      </c>
      <c r="B59" s="93" t="s">
        <v>92</v>
      </c>
      <c r="C59" s="89">
        <v>2.023302436E9</v>
      </c>
      <c r="D59" s="90" t="s">
        <v>82</v>
      </c>
      <c r="E59" s="95" t="s">
        <v>58</v>
      </c>
      <c r="F59" s="86">
        <f t="shared" si="2"/>
        <v>50</v>
      </c>
      <c r="G59" s="90" t="s">
        <v>79</v>
      </c>
      <c r="H59" s="87">
        <f t="shared" si="3"/>
        <v>0</v>
      </c>
      <c r="I59" s="91" t="s">
        <v>11</v>
      </c>
    </row>
    <row r="60">
      <c r="A60" s="92" t="s">
        <v>147</v>
      </c>
      <c r="B60" s="93" t="s">
        <v>98</v>
      </c>
      <c r="C60" s="89">
        <v>2.024315653E9</v>
      </c>
      <c r="D60" s="98" t="s">
        <v>82</v>
      </c>
      <c r="E60" s="95" t="s">
        <v>55</v>
      </c>
      <c r="F60" s="86">
        <f t="shared" si="2"/>
        <v>130</v>
      </c>
      <c r="G60" s="98" t="s">
        <v>79</v>
      </c>
      <c r="H60" s="87">
        <f t="shared" si="3"/>
        <v>0</v>
      </c>
      <c r="I60" s="96" t="s">
        <v>11</v>
      </c>
    </row>
    <row r="61">
      <c r="A61" s="103" t="s">
        <v>148</v>
      </c>
      <c r="B61" s="82" t="s">
        <v>86</v>
      </c>
      <c r="C61" s="83" t="s">
        <v>149</v>
      </c>
      <c r="D61" s="84" t="s">
        <v>78</v>
      </c>
      <c r="E61" s="85" t="s">
        <v>49</v>
      </c>
      <c r="F61" s="86">
        <f t="shared" si="2"/>
        <v>300</v>
      </c>
      <c r="G61" s="90" t="s">
        <v>79</v>
      </c>
      <c r="H61" s="87">
        <f t="shared" si="3"/>
        <v>0</v>
      </c>
      <c r="I61" s="91" t="s">
        <v>11</v>
      </c>
    </row>
    <row r="62">
      <c r="A62" s="99" t="s">
        <v>150</v>
      </c>
      <c r="B62" s="93" t="s">
        <v>92</v>
      </c>
      <c r="C62" s="89">
        <v>2.02330249E9</v>
      </c>
      <c r="D62" s="94" t="s">
        <v>82</v>
      </c>
      <c r="E62" s="95" t="s">
        <v>55</v>
      </c>
      <c r="F62" s="86">
        <f t="shared" si="2"/>
        <v>130</v>
      </c>
      <c r="G62" s="94" t="s">
        <v>79</v>
      </c>
      <c r="H62" s="87">
        <f t="shared" si="3"/>
        <v>0</v>
      </c>
      <c r="I62" s="110" t="s">
        <v>11</v>
      </c>
    </row>
    <row r="63">
      <c r="A63" s="92" t="s">
        <v>151</v>
      </c>
      <c r="B63" s="93" t="s">
        <v>76</v>
      </c>
      <c r="C63" s="89">
        <v>2.024319779E9</v>
      </c>
      <c r="D63" s="104" t="s">
        <v>82</v>
      </c>
      <c r="E63" s="113" t="s">
        <v>49</v>
      </c>
      <c r="F63" s="86">
        <f t="shared" si="2"/>
        <v>300</v>
      </c>
      <c r="G63" s="104" t="s">
        <v>79</v>
      </c>
      <c r="H63" s="87">
        <f t="shared" si="3"/>
        <v>0</v>
      </c>
      <c r="I63" s="105" t="s">
        <v>11</v>
      </c>
    </row>
    <row r="64">
      <c r="A64" s="103" t="s">
        <v>152</v>
      </c>
      <c r="B64" s="82" t="s">
        <v>81</v>
      </c>
      <c r="C64" s="83" t="s">
        <v>153</v>
      </c>
      <c r="D64" s="84" t="s">
        <v>78</v>
      </c>
      <c r="E64" s="114" t="s">
        <v>55</v>
      </c>
      <c r="F64" s="86">
        <f t="shared" si="2"/>
        <v>0</v>
      </c>
      <c r="G64" s="94" t="s">
        <v>79</v>
      </c>
      <c r="H64" s="87">
        <f t="shared" si="3"/>
        <v>0</v>
      </c>
      <c r="I64" s="110" t="s">
        <v>66</v>
      </c>
    </row>
    <row r="65">
      <c r="A65" s="92" t="s">
        <v>154</v>
      </c>
      <c r="B65" s="93" t="s">
        <v>86</v>
      </c>
      <c r="C65" s="89">
        <v>2.02431941E9</v>
      </c>
      <c r="D65" s="90" t="s">
        <v>82</v>
      </c>
      <c r="E65" s="113" t="s">
        <v>52</v>
      </c>
      <c r="F65" s="86">
        <f t="shared" si="2"/>
        <v>215</v>
      </c>
      <c r="G65" s="90" t="s">
        <v>79</v>
      </c>
      <c r="H65" s="87">
        <f t="shared" si="3"/>
        <v>0</v>
      </c>
      <c r="I65" s="91" t="s">
        <v>11</v>
      </c>
    </row>
    <row r="66">
      <c r="A66" s="103" t="s">
        <v>155</v>
      </c>
      <c r="B66" s="82" t="s">
        <v>76</v>
      </c>
      <c r="C66" s="106">
        <v>2.025327292E9</v>
      </c>
      <c r="D66" s="84" t="s">
        <v>78</v>
      </c>
      <c r="E66" s="114" t="s">
        <v>49</v>
      </c>
      <c r="F66" s="86">
        <f t="shared" si="2"/>
        <v>300</v>
      </c>
      <c r="G66" s="98" t="s">
        <v>79</v>
      </c>
      <c r="H66" s="87">
        <f t="shared" si="3"/>
        <v>0</v>
      </c>
      <c r="I66" s="96" t="s">
        <v>11</v>
      </c>
    </row>
    <row r="67">
      <c r="A67" s="92" t="s">
        <v>156</v>
      </c>
      <c r="B67" s="93" t="s">
        <v>157</v>
      </c>
      <c r="C67" s="89">
        <v>2.024325551E9</v>
      </c>
      <c r="D67" s="104" t="s">
        <v>82</v>
      </c>
      <c r="E67" s="113" t="s">
        <v>52</v>
      </c>
      <c r="F67" s="86">
        <f t="shared" si="2"/>
        <v>215</v>
      </c>
      <c r="G67" s="104" t="s">
        <v>79</v>
      </c>
      <c r="H67" s="87">
        <f t="shared" si="3"/>
        <v>0</v>
      </c>
      <c r="I67" s="105" t="s">
        <v>11</v>
      </c>
    </row>
    <row r="68">
      <c r="A68" s="103" t="s">
        <v>158</v>
      </c>
      <c r="B68" s="82" t="s">
        <v>92</v>
      </c>
      <c r="C68" s="83" t="s">
        <v>159</v>
      </c>
      <c r="D68" s="84" t="s">
        <v>78</v>
      </c>
      <c r="E68" s="114" t="s">
        <v>49</v>
      </c>
      <c r="F68" s="86">
        <f t="shared" si="2"/>
        <v>300</v>
      </c>
      <c r="G68" s="98" t="s">
        <v>79</v>
      </c>
      <c r="H68" s="87">
        <f t="shared" si="3"/>
        <v>0</v>
      </c>
      <c r="I68" s="96" t="s">
        <v>11</v>
      </c>
    </row>
    <row r="69">
      <c r="A69" s="92" t="s">
        <v>160</v>
      </c>
      <c r="B69" s="93" t="s">
        <v>98</v>
      </c>
      <c r="C69" s="89">
        <v>2.024320985E9</v>
      </c>
      <c r="D69" s="90" t="s">
        <v>82</v>
      </c>
      <c r="E69" s="113" t="s">
        <v>52</v>
      </c>
      <c r="F69" s="86">
        <f t="shared" si="2"/>
        <v>215</v>
      </c>
      <c r="G69" s="90" t="s">
        <v>79</v>
      </c>
      <c r="H69" s="87">
        <f t="shared" si="3"/>
        <v>0</v>
      </c>
      <c r="I69" s="91" t="s">
        <v>11</v>
      </c>
    </row>
    <row r="70">
      <c r="A70" s="103" t="s">
        <v>161</v>
      </c>
      <c r="B70" s="82" t="s">
        <v>162</v>
      </c>
      <c r="C70" s="83" t="s">
        <v>163</v>
      </c>
      <c r="D70" s="84" t="s">
        <v>78</v>
      </c>
      <c r="E70" s="114" t="s">
        <v>49</v>
      </c>
      <c r="F70" s="86">
        <f t="shared" si="2"/>
        <v>300</v>
      </c>
      <c r="G70" s="94" t="s">
        <v>79</v>
      </c>
      <c r="H70" s="87">
        <f t="shared" si="3"/>
        <v>0</v>
      </c>
      <c r="I70" s="110" t="s">
        <v>11</v>
      </c>
    </row>
    <row r="71">
      <c r="A71" s="115" t="s">
        <v>164</v>
      </c>
      <c r="B71" s="82" t="s">
        <v>123</v>
      </c>
      <c r="C71" s="83" t="s">
        <v>165</v>
      </c>
      <c r="D71" s="84" t="s">
        <v>78</v>
      </c>
      <c r="E71" s="116" t="s">
        <v>49</v>
      </c>
      <c r="F71" s="86">
        <f t="shared" si="2"/>
        <v>300</v>
      </c>
      <c r="G71" s="104" t="s">
        <v>79</v>
      </c>
      <c r="H71" s="87">
        <f t="shared" si="3"/>
        <v>0</v>
      </c>
      <c r="I71" s="105" t="s">
        <v>11</v>
      </c>
    </row>
    <row r="72">
      <c r="A72" s="99" t="s">
        <v>166</v>
      </c>
      <c r="B72" s="93" t="s">
        <v>76</v>
      </c>
      <c r="C72" s="89">
        <v>2.023301662E9</v>
      </c>
      <c r="D72" s="98" t="s">
        <v>82</v>
      </c>
      <c r="E72" s="117" t="s">
        <v>55</v>
      </c>
      <c r="F72" s="86">
        <f t="shared" si="2"/>
        <v>130</v>
      </c>
      <c r="G72" s="98" t="s">
        <v>79</v>
      </c>
      <c r="H72" s="87">
        <f t="shared" si="3"/>
        <v>0</v>
      </c>
      <c r="I72" s="96" t="s">
        <v>11</v>
      </c>
    </row>
    <row r="73">
      <c r="A73" s="81" t="s">
        <v>167</v>
      </c>
      <c r="B73" s="93" t="s">
        <v>86</v>
      </c>
      <c r="C73" s="112">
        <v>2.02430228E9</v>
      </c>
      <c r="D73" s="90" t="s">
        <v>82</v>
      </c>
      <c r="E73" s="116" t="s">
        <v>52</v>
      </c>
      <c r="F73" s="86">
        <f t="shared" si="2"/>
        <v>215</v>
      </c>
      <c r="G73" s="90" t="s">
        <v>79</v>
      </c>
      <c r="H73" s="87">
        <f t="shared" si="3"/>
        <v>0</v>
      </c>
      <c r="I73" s="91" t="s">
        <v>11</v>
      </c>
    </row>
    <row r="74">
      <c r="A74" s="103" t="s">
        <v>168</v>
      </c>
      <c r="B74" s="82" t="s">
        <v>169</v>
      </c>
      <c r="C74" s="106">
        <v>2.0250137E9</v>
      </c>
      <c r="D74" s="84" t="s">
        <v>78</v>
      </c>
      <c r="E74" s="114" t="s">
        <v>55</v>
      </c>
      <c r="F74" s="86">
        <f t="shared" si="2"/>
        <v>130</v>
      </c>
      <c r="G74" s="94" t="s">
        <v>79</v>
      </c>
      <c r="H74" s="87">
        <f t="shared" si="3"/>
        <v>0</v>
      </c>
      <c r="I74" s="110" t="s">
        <v>11</v>
      </c>
    </row>
    <row r="75">
      <c r="A75" s="92" t="s">
        <v>170</v>
      </c>
      <c r="B75" s="97" t="s">
        <v>116</v>
      </c>
      <c r="C75" s="89">
        <v>2.024008714E9</v>
      </c>
      <c r="D75" s="104" t="s">
        <v>82</v>
      </c>
      <c r="E75" s="113" t="s">
        <v>49</v>
      </c>
      <c r="F75" s="86">
        <f t="shared" si="2"/>
        <v>300</v>
      </c>
      <c r="G75" s="104" t="s">
        <v>96</v>
      </c>
      <c r="H75" s="87">
        <f t="shared" si="3"/>
        <v>350</v>
      </c>
      <c r="I75" s="105" t="s">
        <v>11</v>
      </c>
    </row>
    <row r="76">
      <c r="A76" s="92" t="s">
        <v>171</v>
      </c>
      <c r="B76" s="93" t="s">
        <v>76</v>
      </c>
      <c r="C76" s="89">
        <v>2.024302566E9</v>
      </c>
      <c r="D76" s="94" t="s">
        <v>82</v>
      </c>
      <c r="E76" s="117" t="s">
        <v>58</v>
      </c>
      <c r="F76" s="86">
        <f t="shared" si="2"/>
        <v>50</v>
      </c>
      <c r="G76" s="94" t="s">
        <v>79</v>
      </c>
      <c r="H76" s="87">
        <f t="shared" si="3"/>
        <v>0</v>
      </c>
      <c r="I76" s="110" t="s">
        <v>11</v>
      </c>
    </row>
    <row r="77">
      <c r="A77" s="103" t="s">
        <v>172</v>
      </c>
      <c r="B77" s="82" t="s">
        <v>123</v>
      </c>
      <c r="C77" s="106">
        <v>2.022302997E9</v>
      </c>
      <c r="D77" s="84" t="s">
        <v>78</v>
      </c>
      <c r="E77" s="116" t="s">
        <v>55</v>
      </c>
      <c r="F77" s="86">
        <f t="shared" si="2"/>
        <v>130</v>
      </c>
      <c r="G77" s="90" t="s">
        <v>79</v>
      </c>
      <c r="H77" s="87">
        <f t="shared" si="3"/>
        <v>0</v>
      </c>
      <c r="I77" s="118" t="s">
        <v>11</v>
      </c>
    </row>
    <row r="78">
      <c r="A78" s="103" t="s">
        <v>173</v>
      </c>
      <c r="B78" s="82" t="s">
        <v>123</v>
      </c>
      <c r="C78" s="106">
        <v>2.025327336E9</v>
      </c>
      <c r="D78" s="84" t="s">
        <v>78</v>
      </c>
      <c r="E78" s="114" t="s">
        <v>55</v>
      </c>
      <c r="F78" s="86">
        <f t="shared" si="2"/>
        <v>130</v>
      </c>
      <c r="G78" s="98" t="s">
        <v>79</v>
      </c>
      <c r="H78" s="87">
        <f t="shared" si="3"/>
        <v>0</v>
      </c>
      <c r="I78" s="96" t="s">
        <v>11</v>
      </c>
    </row>
    <row r="79">
      <c r="A79" s="92" t="s">
        <v>174</v>
      </c>
      <c r="B79" s="93" t="s">
        <v>98</v>
      </c>
      <c r="C79" s="89">
        <v>2.024302987E9</v>
      </c>
      <c r="D79" s="104" t="s">
        <v>82</v>
      </c>
      <c r="E79" s="113" t="s">
        <v>52</v>
      </c>
      <c r="F79" s="86">
        <f t="shared" si="2"/>
        <v>215</v>
      </c>
      <c r="G79" s="104" t="s">
        <v>79</v>
      </c>
      <c r="H79" s="87">
        <f t="shared" si="3"/>
        <v>0</v>
      </c>
      <c r="I79" s="105" t="s">
        <v>11</v>
      </c>
    </row>
    <row r="80">
      <c r="A80" s="103" t="s">
        <v>175</v>
      </c>
      <c r="B80" s="82" t="s">
        <v>123</v>
      </c>
      <c r="C80" s="106">
        <v>2.025327345E9</v>
      </c>
      <c r="D80" s="84" t="s">
        <v>78</v>
      </c>
      <c r="E80" s="114" t="s">
        <v>55</v>
      </c>
      <c r="F80" s="86">
        <f t="shared" si="2"/>
        <v>130</v>
      </c>
      <c r="G80" s="94" t="s">
        <v>79</v>
      </c>
      <c r="H80" s="87">
        <f t="shared" si="3"/>
        <v>0</v>
      </c>
      <c r="I80" s="110" t="s">
        <v>11</v>
      </c>
    </row>
    <row r="81">
      <c r="A81" s="92" t="s">
        <v>176</v>
      </c>
      <c r="B81" s="93" t="s">
        <v>157</v>
      </c>
      <c r="C81" s="89">
        <v>2.024324714E9</v>
      </c>
      <c r="D81" s="90" t="s">
        <v>82</v>
      </c>
      <c r="E81" s="113" t="s">
        <v>55</v>
      </c>
      <c r="F81" s="86">
        <f t="shared" si="2"/>
        <v>130</v>
      </c>
      <c r="G81" s="90" t="s">
        <v>79</v>
      </c>
      <c r="H81" s="87">
        <f t="shared" si="3"/>
        <v>0</v>
      </c>
      <c r="I81" s="91" t="s">
        <v>11</v>
      </c>
    </row>
    <row r="82">
      <c r="A82" s="92" t="s">
        <v>177</v>
      </c>
      <c r="B82" s="119" t="s">
        <v>162</v>
      </c>
      <c r="C82" s="89">
        <v>2.024318619E9</v>
      </c>
      <c r="D82" s="98" t="s">
        <v>82</v>
      </c>
      <c r="E82" s="117" t="s">
        <v>55</v>
      </c>
      <c r="F82" s="86">
        <f t="shared" si="2"/>
        <v>130</v>
      </c>
      <c r="G82" s="98" t="s">
        <v>79</v>
      </c>
      <c r="H82" s="87">
        <f t="shared" si="3"/>
        <v>0</v>
      </c>
      <c r="I82" s="96" t="s">
        <v>11</v>
      </c>
    </row>
    <row r="83">
      <c r="A83" s="120" t="s">
        <v>178</v>
      </c>
      <c r="B83" s="121" t="s">
        <v>116</v>
      </c>
      <c r="C83" s="122" t="s">
        <v>179</v>
      </c>
      <c r="D83" s="84" t="s">
        <v>78</v>
      </c>
      <c r="E83" s="123" t="s">
        <v>52</v>
      </c>
      <c r="F83" s="86">
        <f t="shared" si="2"/>
        <v>215</v>
      </c>
      <c r="G83" s="124" t="s">
        <v>79</v>
      </c>
      <c r="H83" s="87">
        <f t="shared" si="3"/>
        <v>0</v>
      </c>
      <c r="I83" s="125" t="s">
        <v>11</v>
      </c>
    </row>
    <row r="84">
      <c r="A84" s="103" t="s">
        <v>180</v>
      </c>
      <c r="B84" s="82" t="s">
        <v>86</v>
      </c>
      <c r="C84" s="106">
        <v>2.025325618E9</v>
      </c>
      <c r="D84" s="84" t="s">
        <v>78</v>
      </c>
      <c r="E84" s="114" t="s">
        <v>52</v>
      </c>
      <c r="F84" s="86">
        <f t="shared" si="2"/>
        <v>215</v>
      </c>
      <c r="G84" s="94" t="s">
        <v>79</v>
      </c>
      <c r="H84" s="87">
        <f t="shared" si="3"/>
        <v>0</v>
      </c>
      <c r="I84" s="110" t="s">
        <v>11</v>
      </c>
    </row>
    <row r="85">
      <c r="A85" s="126" t="s">
        <v>181</v>
      </c>
      <c r="B85" s="82" t="s">
        <v>116</v>
      </c>
      <c r="C85" s="127">
        <v>2.02501345E9</v>
      </c>
      <c r="D85" s="84" t="s">
        <v>78</v>
      </c>
      <c r="E85" s="116" t="s">
        <v>52</v>
      </c>
      <c r="F85" s="86">
        <f t="shared" si="2"/>
        <v>215</v>
      </c>
      <c r="G85" s="104" t="s">
        <v>79</v>
      </c>
      <c r="H85" s="87">
        <f t="shared" si="3"/>
        <v>0</v>
      </c>
      <c r="I85" s="105" t="s">
        <v>11</v>
      </c>
    </row>
    <row r="86">
      <c r="A86" s="92" t="s">
        <v>182</v>
      </c>
      <c r="B86" s="93" t="s">
        <v>76</v>
      </c>
      <c r="C86" s="89">
        <v>2.023302249E9</v>
      </c>
      <c r="D86" s="94" t="s">
        <v>82</v>
      </c>
      <c r="E86" s="117" t="s">
        <v>49</v>
      </c>
      <c r="F86" s="86">
        <f t="shared" si="2"/>
        <v>300</v>
      </c>
      <c r="G86" s="94" t="s">
        <v>79</v>
      </c>
      <c r="H86" s="87">
        <f t="shared" si="3"/>
        <v>0</v>
      </c>
      <c r="I86" s="110" t="s">
        <v>11</v>
      </c>
    </row>
    <row r="87">
      <c r="A87" s="99" t="s">
        <v>183</v>
      </c>
      <c r="B87" s="93" t="s">
        <v>86</v>
      </c>
      <c r="C87" s="89">
        <v>2.023304243E9</v>
      </c>
      <c r="D87" s="104" t="s">
        <v>82</v>
      </c>
      <c r="E87" s="113" t="s">
        <v>49</v>
      </c>
      <c r="F87" s="86">
        <f t="shared" si="2"/>
        <v>300</v>
      </c>
      <c r="G87" s="104" t="s">
        <v>79</v>
      </c>
      <c r="H87" s="87">
        <f t="shared" si="3"/>
        <v>0</v>
      </c>
      <c r="I87" s="105" t="s">
        <v>11</v>
      </c>
    </row>
    <row r="88">
      <c r="A88" s="99" t="s">
        <v>184</v>
      </c>
      <c r="B88" s="93" t="s">
        <v>76</v>
      </c>
      <c r="C88" s="89">
        <v>2.023306865E9</v>
      </c>
      <c r="D88" s="94" t="s">
        <v>82</v>
      </c>
      <c r="E88" s="117" t="s">
        <v>52</v>
      </c>
      <c r="F88" s="86">
        <f t="shared" si="2"/>
        <v>215</v>
      </c>
      <c r="G88" s="94" t="s">
        <v>79</v>
      </c>
      <c r="H88" s="87">
        <f t="shared" si="3"/>
        <v>0</v>
      </c>
      <c r="I88" s="110" t="s">
        <v>11</v>
      </c>
    </row>
    <row r="89">
      <c r="A89" s="126" t="s">
        <v>185</v>
      </c>
      <c r="B89" s="82" t="s">
        <v>76</v>
      </c>
      <c r="C89" s="128">
        <v>2.025327372E9</v>
      </c>
      <c r="D89" s="84" t="s">
        <v>78</v>
      </c>
      <c r="E89" s="116" t="s">
        <v>52</v>
      </c>
      <c r="F89" s="86">
        <f t="shared" si="2"/>
        <v>215</v>
      </c>
      <c r="G89" s="104" t="s">
        <v>79</v>
      </c>
      <c r="H89" s="87">
        <f t="shared" si="3"/>
        <v>0</v>
      </c>
      <c r="I89" s="105" t="s">
        <v>11</v>
      </c>
    </row>
    <row r="90">
      <c r="A90" s="103" t="s">
        <v>186</v>
      </c>
      <c r="B90" s="82" t="s">
        <v>86</v>
      </c>
      <c r="C90" s="106">
        <v>2.02532615E9</v>
      </c>
      <c r="D90" s="84" t="s">
        <v>78</v>
      </c>
      <c r="E90" s="114" t="s">
        <v>55</v>
      </c>
      <c r="F90" s="86">
        <f t="shared" si="2"/>
        <v>130</v>
      </c>
      <c r="G90" s="94" t="s">
        <v>79</v>
      </c>
      <c r="H90" s="87">
        <f t="shared" si="3"/>
        <v>0</v>
      </c>
      <c r="I90" s="110" t="s">
        <v>11</v>
      </c>
    </row>
    <row r="91">
      <c r="A91" s="103" t="s">
        <v>187</v>
      </c>
      <c r="B91" s="82" t="s">
        <v>84</v>
      </c>
      <c r="C91" s="83" t="s">
        <v>188</v>
      </c>
      <c r="D91" s="84" t="s">
        <v>78</v>
      </c>
      <c r="E91" s="116" t="s">
        <v>52</v>
      </c>
      <c r="F91" s="86">
        <f t="shared" si="2"/>
        <v>215</v>
      </c>
      <c r="G91" s="104" t="s">
        <v>79</v>
      </c>
      <c r="H91" s="87">
        <f t="shared" si="3"/>
        <v>0</v>
      </c>
      <c r="I91" s="105" t="s">
        <v>11</v>
      </c>
    </row>
    <row r="92">
      <c r="A92" s="92" t="s">
        <v>189</v>
      </c>
      <c r="B92" s="93" t="s">
        <v>76</v>
      </c>
      <c r="C92" s="89">
        <v>2.024302833E9</v>
      </c>
      <c r="D92" s="94" t="s">
        <v>82</v>
      </c>
      <c r="E92" s="117" t="s">
        <v>49</v>
      </c>
      <c r="F92" s="86">
        <f t="shared" si="2"/>
        <v>300</v>
      </c>
      <c r="G92" s="94" t="s">
        <v>79</v>
      </c>
      <c r="H92" s="87">
        <f t="shared" si="3"/>
        <v>0</v>
      </c>
      <c r="I92" s="110" t="s">
        <v>11</v>
      </c>
    </row>
    <row r="93">
      <c r="A93" s="103" t="s">
        <v>190</v>
      </c>
      <c r="B93" s="82" t="s">
        <v>98</v>
      </c>
      <c r="C93" s="106">
        <v>2.02431615E9</v>
      </c>
      <c r="D93" s="84" t="s">
        <v>78</v>
      </c>
      <c r="E93" s="116" t="s">
        <v>49</v>
      </c>
      <c r="F93" s="86">
        <f t="shared" si="2"/>
        <v>300</v>
      </c>
      <c r="G93" s="90" t="s">
        <v>79</v>
      </c>
      <c r="H93" s="87">
        <f t="shared" si="3"/>
        <v>0</v>
      </c>
      <c r="I93" s="91" t="s">
        <v>11</v>
      </c>
    </row>
    <row r="94">
      <c r="A94" s="99" t="s">
        <v>191</v>
      </c>
      <c r="B94" s="93" t="s">
        <v>86</v>
      </c>
      <c r="C94" s="107">
        <v>2.023311954E9</v>
      </c>
      <c r="D94" s="94" t="s">
        <v>82</v>
      </c>
      <c r="E94" s="117" t="s">
        <v>55</v>
      </c>
      <c r="F94" s="86">
        <f t="shared" si="2"/>
        <v>130</v>
      </c>
      <c r="G94" s="94" t="s">
        <v>79</v>
      </c>
      <c r="H94" s="87">
        <f t="shared" si="3"/>
        <v>0</v>
      </c>
      <c r="I94" s="110" t="s">
        <v>11</v>
      </c>
    </row>
    <row r="95">
      <c r="A95" s="103" t="s">
        <v>192</v>
      </c>
      <c r="B95" s="82" t="s">
        <v>76</v>
      </c>
      <c r="C95" s="83" t="s">
        <v>193</v>
      </c>
      <c r="D95" s="84" t="s">
        <v>78</v>
      </c>
      <c r="E95" s="116" t="s">
        <v>49</v>
      </c>
      <c r="F95" s="86">
        <f t="shared" si="2"/>
        <v>300</v>
      </c>
      <c r="G95" s="90" t="s">
        <v>79</v>
      </c>
      <c r="H95" s="87">
        <f t="shared" si="3"/>
        <v>0</v>
      </c>
      <c r="I95" s="91" t="s">
        <v>11</v>
      </c>
    </row>
    <row r="96">
      <c r="A96" s="81" t="s">
        <v>194</v>
      </c>
      <c r="B96" s="97" t="s">
        <v>169</v>
      </c>
      <c r="C96" s="89">
        <v>2.018010824E9</v>
      </c>
      <c r="D96" s="98" t="s">
        <v>82</v>
      </c>
      <c r="E96" s="114" t="s">
        <v>49</v>
      </c>
      <c r="F96" s="86">
        <f t="shared" si="2"/>
        <v>300</v>
      </c>
      <c r="G96" s="98" t="s">
        <v>96</v>
      </c>
      <c r="H96" s="87">
        <f t="shared" si="3"/>
        <v>350</v>
      </c>
      <c r="I96" s="96" t="s">
        <v>11</v>
      </c>
    </row>
    <row r="97">
      <c r="A97" s="92" t="s">
        <v>195</v>
      </c>
      <c r="B97" s="93" t="s">
        <v>86</v>
      </c>
      <c r="C97" s="89">
        <v>2.02330428E9</v>
      </c>
      <c r="D97" s="104" t="s">
        <v>82</v>
      </c>
      <c r="E97" s="113" t="s">
        <v>52</v>
      </c>
      <c r="F97" s="86">
        <f t="shared" si="2"/>
        <v>215</v>
      </c>
      <c r="G97" s="104" t="s">
        <v>79</v>
      </c>
      <c r="H97" s="87">
        <f t="shared" si="3"/>
        <v>0</v>
      </c>
      <c r="I97" s="105" t="s">
        <v>11</v>
      </c>
    </row>
    <row r="98">
      <c r="A98" s="92" t="s">
        <v>196</v>
      </c>
      <c r="B98" s="97" t="s">
        <v>116</v>
      </c>
      <c r="C98" s="89">
        <v>2.0160025E9</v>
      </c>
      <c r="D98" s="98" t="s">
        <v>82</v>
      </c>
      <c r="E98" s="117" t="s">
        <v>52</v>
      </c>
      <c r="F98" s="86">
        <f t="shared" si="2"/>
        <v>215</v>
      </c>
      <c r="G98" s="98" t="s">
        <v>96</v>
      </c>
      <c r="H98" s="87">
        <f t="shared" si="3"/>
        <v>350</v>
      </c>
      <c r="I98" s="96" t="s">
        <v>11</v>
      </c>
    </row>
    <row r="99">
      <c r="A99" s="92" t="s">
        <v>197</v>
      </c>
      <c r="B99" s="93" t="s">
        <v>98</v>
      </c>
      <c r="C99" s="89">
        <v>2.024321552E9</v>
      </c>
      <c r="D99" s="90" t="s">
        <v>82</v>
      </c>
      <c r="E99" s="113" t="s">
        <v>49</v>
      </c>
      <c r="F99" s="86">
        <f t="shared" si="2"/>
        <v>300</v>
      </c>
      <c r="G99" s="90" t="s">
        <v>79</v>
      </c>
      <c r="H99" s="87">
        <f t="shared" si="3"/>
        <v>0</v>
      </c>
      <c r="I99" s="91" t="s">
        <v>11</v>
      </c>
    </row>
    <row r="100">
      <c r="A100" s="103" t="s">
        <v>198</v>
      </c>
      <c r="B100" s="82" t="s">
        <v>199</v>
      </c>
      <c r="C100" s="106">
        <v>2.025014233E9</v>
      </c>
      <c r="D100" s="84" t="s">
        <v>78</v>
      </c>
      <c r="E100" s="114" t="s">
        <v>55</v>
      </c>
      <c r="F100" s="86">
        <f t="shared" si="2"/>
        <v>130</v>
      </c>
      <c r="G100" s="94" t="s">
        <v>79</v>
      </c>
      <c r="H100" s="87">
        <f t="shared" si="3"/>
        <v>0</v>
      </c>
      <c r="I100" s="110" t="s">
        <v>11</v>
      </c>
    </row>
    <row r="101">
      <c r="A101" s="92" t="s">
        <v>200</v>
      </c>
      <c r="B101" s="93" t="s">
        <v>98</v>
      </c>
      <c r="C101" s="89">
        <v>2.024303008E9</v>
      </c>
      <c r="D101" s="90" t="s">
        <v>82</v>
      </c>
      <c r="E101" s="113" t="s">
        <v>52</v>
      </c>
      <c r="F101" s="86">
        <f t="shared" si="2"/>
        <v>215</v>
      </c>
      <c r="G101" s="90" t="s">
        <v>79</v>
      </c>
      <c r="H101" s="87">
        <f t="shared" si="3"/>
        <v>0</v>
      </c>
      <c r="I101" s="91" t="s">
        <v>11</v>
      </c>
    </row>
    <row r="102">
      <c r="A102" s="92" t="s">
        <v>201</v>
      </c>
      <c r="B102" s="93" t="s">
        <v>76</v>
      </c>
      <c r="C102" s="89">
        <v>2.02431976E9</v>
      </c>
      <c r="D102" s="94" t="s">
        <v>82</v>
      </c>
      <c r="E102" s="117" t="s">
        <v>49</v>
      </c>
      <c r="F102" s="86">
        <f t="shared" si="2"/>
        <v>300</v>
      </c>
      <c r="G102" s="94" t="s">
        <v>79</v>
      </c>
      <c r="H102" s="87">
        <f t="shared" si="3"/>
        <v>0</v>
      </c>
      <c r="I102" s="110" t="s">
        <v>11</v>
      </c>
    </row>
    <row r="103">
      <c r="A103" s="92" t="s">
        <v>202</v>
      </c>
      <c r="B103" s="93" t="s">
        <v>92</v>
      </c>
      <c r="C103" s="89">
        <v>2.024309119E9</v>
      </c>
      <c r="D103" s="104" t="s">
        <v>82</v>
      </c>
      <c r="E103" s="113" t="s">
        <v>55</v>
      </c>
      <c r="F103" s="86">
        <f t="shared" si="2"/>
        <v>130</v>
      </c>
      <c r="G103" s="104" t="s">
        <v>79</v>
      </c>
      <c r="H103" s="87">
        <f t="shared" si="3"/>
        <v>0</v>
      </c>
      <c r="I103" s="105" t="s">
        <v>11</v>
      </c>
    </row>
    <row r="104">
      <c r="A104" s="92" t="s">
        <v>203</v>
      </c>
      <c r="B104" s="93" t="s">
        <v>92</v>
      </c>
      <c r="C104" s="89">
        <v>2.024302978E9</v>
      </c>
      <c r="D104" s="94" t="s">
        <v>82</v>
      </c>
      <c r="E104" s="117" t="s">
        <v>55</v>
      </c>
      <c r="F104" s="86">
        <f t="shared" si="2"/>
        <v>130</v>
      </c>
      <c r="G104" s="94" t="s">
        <v>79</v>
      </c>
      <c r="H104" s="87">
        <f t="shared" si="3"/>
        <v>0</v>
      </c>
      <c r="I104" s="110" t="s">
        <v>11</v>
      </c>
    </row>
    <row r="105">
      <c r="A105" s="129" t="s">
        <v>204</v>
      </c>
      <c r="B105" s="130" t="s">
        <v>169</v>
      </c>
      <c r="C105" s="131">
        <v>2.019014274E9</v>
      </c>
      <c r="D105" s="132" t="s">
        <v>82</v>
      </c>
      <c r="E105" s="133" t="s">
        <v>55</v>
      </c>
      <c r="F105" s="134">
        <f t="shared" si="2"/>
        <v>130</v>
      </c>
      <c r="G105" s="135" t="s">
        <v>79</v>
      </c>
      <c r="H105" s="136">
        <f t="shared" si="3"/>
        <v>0</v>
      </c>
      <c r="I105" s="137" t="s">
        <v>11</v>
      </c>
    </row>
    <row r="106">
      <c r="A106" s="92" t="s">
        <v>205</v>
      </c>
      <c r="B106" s="93" t="s">
        <v>86</v>
      </c>
      <c r="C106" s="89">
        <v>2.023304074E9</v>
      </c>
      <c r="D106" s="94" t="s">
        <v>82</v>
      </c>
      <c r="E106" s="117" t="s">
        <v>55</v>
      </c>
      <c r="F106" s="86">
        <f t="shared" si="2"/>
        <v>130</v>
      </c>
      <c r="G106" s="94" t="s">
        <v>79</v>
      </c>
      <c r="H106" s="87">
        <f t="shared" si="3"/>
        <v>0</v>
      </c>
      <c r="I106" s="110" t="s">
        <v>11</v>
      </c>
    </row>
    <row r="107">
      <c r="A107" s="103" t="s">
        <v>206</v>
      </c>
      <c r="B107" s="82" t="s">
        <v>126</v>
      </c>
      <c r="C107" s="83" t="s">
        <v>207</v>
      </c>
      <c r="D107" s="84" t="s">
        <v>78</v>
      </c>
      <c r="E107" s="116" t="s">
        <v>55</v>
      </c>
      <c r="F107" s="86">
        <f t="shared" si="2"/>
        <v>130</v>
      </c>
      <c r="G107" s="104" t="s">
        <v>79</v>
      </c>
      <c r="H107" s="87">
        <f t="shared" si="3"/>
        <v>0</v>
      </c>
      <c r="I107" s="105" t="s">
        <v>11</v>
      </c>
    </row>
    <row r="108">
      <c r="A108" s="92" t="s">
        <v>208</v>
      </c>
      <c r="B108" s="93" t="s">
        <v>199</v>
      </c>
      <c r="C108" s="89">
        <v>2.024001956E9</v>
      </c>
      <c r="D108" s="98" t="s">
        <v>82</v>
      </c>
      <c r="E108" s="117" t="s">
        <v>55</v>
      </c>
      <c r="F108" s="86">
        <f t="shared" si="2"/>
        <v>130</v>
      </c>
      <c r="G108" s="98" t="s">
        <v>79</v>
      </c>
      <c r="H108" s="87">
        <f t="shared" si="3"/>
        <v>0</v>
      </c>
      <c r="I108" s="96" t="s">
        <v>11</v>
      </c>
    </row>
    <row r="109">
      <c r="A109" s="103" t="s">
        <v>209</v>
      </c>
      <c r="B109" s="82" t="s">
        <v>157</v>
      </c>
      <c r="C109" s="83" t="s">
        <v>210</v>
      </c>
      <c r="D109" s="84" t="s">
        <v>78</v>
      </c>
      <c r="E109" s="116" t="s">
        <v>49</v>
      </c>
      <c r="F109" s="86">
        <f t="shared" si="2"/>
        <v>300</v>
      </c>
      <c r="G109" s="104" t="s">
        <v>79</v>
      </c>
      <c r="H109" s="87">
        <f t="shared" si="3"/>
        <v>0</v>
      </c>
      <c r="I109" s="105" t="s">
        <v>11</v>
      </c>
    </row>
    <row r="110">
      <c r="A110" s="81" t="s">
        <v>211</v>
      </c>
      <c r="B110" s="93" t="s">
        <v>76</v>
      </c>
      <c r="C110" s="112">
        <v>2.023304412E9</v>
      </c>
      <c r="D110" s="94" t="s">
        <v>82</v>
      </c>
      <c r="E110" s="114" t="s">
        <v>49</v>
      </c>
      <c r="F110" s="86">
        <f t="shared" si="2"/>
        <v>300</v>
      </c>
      <c r="G110" s="94" t="s">
        <v>79</v>
      </c>
      <c r="H110" s="87">
        <f t="shared" si="3"/>
        <v>0</v>
      </c>
      <c r="I110" s="110" t="s">
        <v>11</v>
      </c>
    </row>
    <row r="111">
      <c r="A111" s="92" t="s">
        <v>212</v>
      </c>
      <c r="B111" s="93" t="s">
        <v>86</v>
      </c>
      <c r="C111" s="89">
        <v>2.023304332E9</v>
      </c>
      <c r="D111" s="90" t="s">
        <v>82</v>
      </c>
      <c r="E111" s="113" t="s">
        <v>55</v>
      </c>
      <c r="F111" s="86">
        <f t="shared" si="2"/>
        <v>130</v>
      </c>
      <c r="G111" s="90" t="s">
        <v>79</v>
      </c>
      <c r="H111" s="87">
        <f t="shared" si="3"/>
        <v>0</v>
      </c>
      <c r="I111" s="91" t="s">
        <v>11</v>
      </c>
    </row>
    <row r="112">
      <c r="A112" s="103" t="s">
        <v>213</v>
      </c>
      <c r="B112" s="82" t="s">
        <v>98</v>
      </c>
      <c r="C112" s="106">
        <v>2.02532879E9</v>
      </c>
      <c r="D112" s="84" t="s">
        <v>78</v>
      </c>
      <c r="E112" s="114" t="s">
        <v>49</v>
      </c>
      <c r="F112" s="86">
        <f t="shared" si="2"/>
        <v>300</v>
      </c>
      <c r="G112" s="94" t="s">
        <v>96</v>
      </c>
      <c r="H112" s="87">
        <f t="shared" si="3"/>
        <v>350</v>
      </c>
      <c r="I112" s="110" t="s">
        <v>11</v>
      </c>
    </row>
    <row r="113">
      <c r="A113" s="99" t="s">
        <v>214</v>
      </c>
      <c r="B113" s="97" t="s">
        <v>116</v>
      </c>
      <c r="C113" s="89">
        <v>4330092.0</v>
      </c>
      <c r="D113" s="90" t="s">
        <v>82</v>
      </c>
      <c r="E113" s="113" t="s">
        <v>52</v>
      </c>
      <c r="F113" s="86">
        <f t="shared" si="2"/>
        <v>215</v>
      </c>
      <c r="G113" s="90" t="s">
        <v>96</v>
      </c>
      <c r="H113" s="87">
        <f t="shared" si="3"/>
        <v>350</v>
      </c>
      <c r="I113" s="91" t="s">
        <v>11</v>
      </c>
    </row>
    <row r="114">
      <c r="A114" s="92" t="s">
        <v>215</v>
      </c>
      <c r="B114" s="93" t="s">
        <v>81</v>
      </c>
      <c r="C114" s="89">
        <v>2.021006995E9</v>
      </c>
      <c r="D114" s="98" t="s">
        <v>82</v>
      </c>
      <c r="E114" s="117" t="s">
        <v>52</v>
      </c>
      <c r="F114" s="86">
        <f t="shared" si="2"/>
        <v>215</v>
      </c>
      <c r="G114" s="98" t="s">
        <v>79</v>
      </c>
      <c r="H114" s="87">
        <f t="shared" si="3"/>
        <v>0</v>
      </c>
      <c r="I114" s="96" t="s">
        <v>11</v>
      </c>
    </row>
    <row r="115">
      <c r="A115" s="103" t="s">
        <v>216</v>
      </c>
      <c r="B115" s="82" t="s">
        <v>126</v>
      </c>
      <c r="C115" s="83" t="s">
        <v>217</v>
      </c>
      <c r="D115" s="84" t="s">
        <v>78</v>
      </c>
      <c r="E115" s="116" t="s">
        <v>49</v>
      </c>
      <c r="F115" s="86">
        <f t="shared" si="2"/>
        <v>300</v>
      </c>
      <c r="G115" s="104" t="s">
        <v>79</v>
      </c>
      <c r="H115" s="87">
        <f t="shared" si="3"/>
        <v>0</v>
      </c>
      <c r="I115" s="105" t="s">
        <v>11</v>
      </c>
    </row>
    <row r="116">
      <c r="A116" s="138" t="s">
        <v>218</v>
      </c>
      <c r="B116" s="93" t="s">
        <v>86</v>
      </c>
      <c r="C116" s="89">
        <v>2.023317813E9</v>
      </c>
      <c r="D116" s="94" t="s">
        <v>82</v>
      </c>
      <c r="E116" s="117" t="s">
        <v>55</v>
      </c>
      <c r="F116" s="86">
        <f t="shared" si="2"/>
        <v>130</v>
      </c>
      <c r="G116" s="94" t="s">
        <v>79</v>
      </c>
      <c r="H116" s="87">
        <f t="shared" si="3"/>
        <v>0</v>
      </c>
      <c r="I116" s="110" t="s">
        <v>11</v>
      </c>
    </row>
    <row r="117">
      <c r="A117" s="99" t="s">
        <v>219</v>
      </c>
      <c r="B117" s="93" t="s">
        <v>118</v>
      </c>
      <c r="C117" s="89">
        <v>2.02300196E9</v>
      </c>
      <c r="D117" s="104" t="s">
        <v>82</v>
      </c>
      <c r="E117" s="113" t="s">
        <v>55</v>
      </c>
      <c r="F117" s="86">
        <f t="shared" si="2"/>
        <v>130</v>
      </c>
      <c r="G117" s="104" t="s">
        <v>79</v>
      </c>
      <c r="H117" s="87">
        <f t="shared" si="3"/>
        <v>0</v>
      </c>
      <c r="I117" s="105" t="s">
        <v>11</v>
      </c>
    </row>
    <row r="118">
      <c r="A118" s="103" t="s">
        <v>220</v>
      </c>
      <c r="B118" s="82" t="s">
        <v>84</v>
      </c>
      <c r="C118" s="106">
        <v>2.025012794E9</v>
      </c>
      <c r="D118" s="84" t="s">
        <v>78</v>
      </c>
      <c r="E118" s="114" t="s">
        <v>55</v>
      </c>
      <c r="F118" s="86">
        <f t="shared" si="2"/>
        <v>130</v>
      </c>
      <c r="G118" s="98" t="s">
        <v>79</v>
      </c>
      <c r="H118" s="87">
        <f t="shared" si="3"/>
        <v>0</v>
      </c>
      <c r="I118" s="96" t="s">
        <v>11</v>
      </c>
    </row>
    <row r="119">
      <c r="A119" s="88" t="s">
        <v>221</v>
      </c>
      <c r="B119" s="93" t="s">
        <v>118</v>
      </c>
      <c r="C119" s="89">
        <v>2.02300197E9</v>
      </c>
      <c r="D119" s="90" t="s">
        <v>82</v>
      </c>
      <c r="E119" s="113" t="s">
        <v>49</v>
      </c>
      <c r="F119" s="86">
        <f t="shared" si="2"/>
        <v>300</v>
      </c>
      <c r="G119" s="90" t="s">
        <v>79</v>
      </c>
      <c r="H119" s="87">
        <f t="shared" si="3"/>
        <v>0</v>
      </c>
      <c r="I119" s="91" t="s">
        <v>11</v>
      </c>
    </row>
    <row r="120">
      <c r="A120" s="139" t="s">
        <v>222</v>
      </c>
      <c r="B120" s="82" t="s">
        <v>223</v>
      </c>
      <c r="C120" s="106">
        <v>2.025329644E9</v>
      </c>
      <c r="D120" s="84" t="s">
        <v>78</v>
      </c>
      <c r="E120" s="114" t="s">
        <v>55</v>
      </c>
      <c r="F120" s="86">
        <f t="shared" si="2"/>
        <v>0</v>
      </c>
      <c r="G120" s="98" t="s">
        <v>79</v>
      </c>
      <c r="H120" s="87">
        <f t="shared" si="3"/>
        <v>0</v>
      </c>
      <c r="I120" s="96" t="s">
        <v>66</v>
      </c>
    </row>
    <row r="121">
      <c r="A121" s="88" t="s">
        <v>224</v>
      </c>
      <c r="B121" s="93" t="s">
        <v>76</v>
      </c>
      <c r="C121" s="89">
        <v>2.024302593E9</v>
      </c>
      <c r="D121" s="104" t="s">
        <v>82</v>
      </c>
      <c r="E121" s="113" t="s">
        <v>55</v>
      </c>
      <c r="F121" s="86">
        <f t="shared" si="2"/>
        <v>130</v>
      </c>
      <c r="G121" s="104" t="s">
        <v>79</v>
      </c>
      <c r="H121" s="87">
        <f t="shared" si="3"/>
        <v>0</v>
      </c>
      <c r="I121" s="105" t="s">
        <v>11</v>
      </c>
    </row>
    <row r="122">
      <c r="A122" s="103" t="s">
        <v>225</v>
      </c>
      <c r="B122" s="82" t="s">
        <v>92</v>
      </c>
      <c r="C122" s="106">
        <v>2.025328469E9</v>
      </c>
      <c r="D122" s="84" t="s">
        <v>78</v>
      </c>
      <c r="E122" s="114" t="s">
        <v>52</v>
      </c>
      <c r="F122" s="86">
        <f t="shared" si="2"/>
        <v>215</v>
      </c>
      <c r="G122" s="94" t="s">
        <v>79</v>
      </c>
      <c r="H122" s="87">
        <f t="shared" si="3"/>
        <v>0</v>
      </c>
      <c r="I122" s="110" t="s">
        <v>11</v>
      </c>
    </row>
    <row r="123">
      <c r="A123" s="103" t="s">
        <v>226</v>
      </c>
      <c r="B123" s="82" t="s">
        <v>199</v>
      </c>
      <c r="C123" s="83" t="s">
        <v>227</v>
      </c>
      <c r="D123" s="84" t="s">
        <v>78</v>
      </c>
      <c r="E123" s="116" t="s">
        <v>55</v>
      </c>
      <c r="F123" s="86">
        <f t="shared" si="2"/>
        <v>130</v>
      </c>
      <c r="G123" s="104" t="s">
        <v>79</v>
      </c>
      <c r="H123" s="87">
        <f t="shared" si="3"/>
        <v>0</v>
      </c>
      <c r="I123" s="105" t="s">
        <v>11</v>
      </c>
    </row>
    <row r="124">
      <c r="A124" s="92" t="s">
        <v>228</v>
      </c>
      <c r="B124" s="97" t="s">
        <v>116</v>
      </c>
      <c r="C124" s="89">
        <v>2.022014196E9</v>
      </c>
      <c r="D124" s="94" t="s">
        <v>82</v>
      </c>
      <c r="E124" s="95" t="s">
        <v>52</v>
      </c>
      <c r="F124" s="86">
        <f t="shared" si="2"/>
        <v>215</v>
      </c>
      <c r="G124" s="94" t="s">
        <v>96</v>
      </c>
      <c r="H124" s="87">
        <f t="shared" si="3"/>
        <v>350</v>
      </c>
      <c r="I124" s="110" t="s">
        <v>11</v>
      </c>
    </row>
    <row r="125">
      <c r="A125" s="92" t="s">
        <v>229</v>
      </c>
      <c r="B125" s="93" t="s">
        <v>116</v>
      </c>
      <c r="C125" s="112" t="s">
        <v>230</v>
      </c>
      <c r="D125" s="90" t="s">
        <v>82</v>
      </c>
      <c r="E125" s="95" t="s">
        <v>58</v>
      </c>
      <c r="F125" s="86">
        <f t="shared" si="2"/>
        <v>50</v>
      </c>
      <c r="G125" s="90" t="s">
        <v>79</v>
      </c>
      <c r="H125" s="87">
        <f t="shared" si="3"/>
        <v>0</v>
      </c>
      <c r="I125" s="91" t="s">
        <v>11</v>
      </c>
    </row>
    <row r="126">
      <c r="A126" s="103" t="s">
        <v>231</v>
      </c>
      <c r="B126" s="82" t="s">
        <v>199</v>
      </c>
      <c r="C126" s="83" t="s">
        <v>232</v>
      </c>
      <c r="D126" s="84" t="s">
        <v>78</v>
      </c>
      <c r="E126" s="85" t="s">
        <v>49</v>
      </c>
      <c r="F126" s="86">
        <f t="shared" si="2"/>
        <v>300</v>
      </c>
      <c r="G126" s="94" t="s">
        <v>79</v>
      </c>
      <c r="H126" s="87">
        <f t="shared" si="3"/>
        <v>0</v>
      </c>
      <c r="I126" s="110" t="s">
        <v>11</v>
      </c>
    </row>
    <row r="127">
      <c r="A127" s="92" t="s">
        <v>233</v>
      </c>
      <c r="B127" s="97" t="s">
        <v>116</v>
      </c>
      <c r="C127" s="89">
        <v>2.02001009E9</v>
      </c>
      <c r="D127" s="90" t="s">
        <v>82</v>
      </c>
      <c r="E127" s="95" t="s">
        <v>55</v>
      </c>
      <c r="F127" s="86">
        <f t="shared" si="2"/>
        <v>130</v>
      </c>
      <c r="G127" s="90" t="s">
        <v>79</v>
      </c>
      <c r="H127" s="87">
        <f t="shared" si="3"/>
        <v>0</v>
      </c>
      <c r="I127" s="91" t="s">
        <v>11</v>
      </c>
    </row>
    <row r="128">
      <c r="A128" s="103" t="s">
        <v>234</v>
      </c>
      <c r="B128" s="82" t="s">
        <v>98</v>
      </c>
      <c r="C128" s="106">
        <v>2.025328807E9</v>
      </c>
      <c r="D128" s="84" t="s">
        <v>78</v>
      </c>
      <c r="E128" s="85" t="s">
        <v>49</v>
      </c>
      <c r="F128" s="86">
        <f t="shared" si="2"/>
        <v>300</v>
      </c>
      <c r="G128" s="98" t="s">
        <v>79</v>
      </c>
      <c r="H128" s="87">
        <f t="shared" si="3"/>
        <v>0</v>
      </c>
      <c r="I128" s="96" t="s">
        <v>11</v>
      </c>
    </row>
    <row r="129">
      <c r="A129" s="92" t="s">
        <v>235</v>
      </c>
      <c r="B129" s="93" t="s">
        <v>98</v>
      </c>
      <c r="C129" s="140">
        <v>2.024315608E9</v>
      </c>
      <c r="D129" s="90" t="s">
        <v>82</v>
      </c>
      <c r="E129" s="95" t="s">
        <v>49</v>
      </c>
      <c r="F129" s="86">
        <f t="shared" si="2"/>
        <v>300</v>
      </c>
      <c r="G129" s="90" t="s">
        <v>79</v>
      </c>
      <c r="H129" s="87">
        <f t="shared" si="3"/>
        <v>0</v>
      </c>
      <c r="I129" s="91" t="s">
        <v>11</v>
      </c>
    </row>
    <row r="130">
      <c r="A130" s="103" t="s">
        <v>236</v>
      </c>
      <c r="B130" s="82" t="s">
        <v>98</v>
      </c>
      <c r="C130" s="106">
        <v>2.025328816E9</v>
      </c>
      <c r="D130" s="84" t="s">
        <v>78</v>
      </c>
      <c r="E130" s="85" t="s">
        <v>49</v>
      </c>
      <c r="F130" s="86">
        <f t="shared" si="2"/>
        <v>300</v>
      </c>
      <c r="G130" s="98" t="s">
        <v>79</v>
      </c>
      <c r="H130" s="87">
        <f t="shared" si="3"/>
        <v>0</v>
      </c>
      <c r="I130" s="96" t="s">
        <v>11</v>
      </c>
    </row>
    <row r="131">
      <c r="A131" s="99" t="s">
        <v>237</v>
      </c>
      <c r="B131" s="93" t="s">
        <v>92</v>
      </c>
      <c r="C131" s="89">
        <v>2.02330354E9</v>
      </c>
      <c r="D131" s="90" t="s">
        <v>82</v>
      </c>
      <c r="E131" s="95" t="s">
        <v>49</v>
      </c>
      <c r="F131" s="86">
        <f t="shared" si="2"/>
        <v>300</v>
      </c>
      <c r="G131" s="90" t="s">
        <v>79</v>
      </c>
      <c r="H131" s="87">
        <f t="shared" si="3"/>
        <v>0</v>
      </c>
      <c r="I131" s="91" t="s">
        <v>11</v>
      </c>
    </row>
    <row r="132">
      <c r="A132" s="103" t="s">
        <v>238</v>
      </c>
      <c r="B132" s="82" t="s">
        <v>98</v>
      </c>
      <c r="C132" s="106">
        <v>2.025328852E9</v>
      </c>
      <c r="D132" s="84" t="s">
        <v>78</v>
      </c>
      <c r="E132" s="85" t="s">
        <v>52</v>
      </c>
      <c r="F132" s="86">
        <f t="shared" si="2"/>
        <v>215</v>
      </c>
      <c r="G132" s="98" t="s">
        <v>79</v>
      </c>
      <c r="H132" s="87">
        <f t="shared" si="3"/>
        <v>0</v>
      </c>
      <c r="I132" s="96" t="s">
        <v>11</v>
      </c>
    </row>
    <row r="133">
      <c r="A133" s="92" t="s">
        <v>239</v>
      </c>
      <c r="B133" s="97" t="s">
        <v>116</v>
      </c>
      <c r="C133" s="89">
        <v>2.023011199E9</v>
      </c>
      <c r="D133" s="104" t="s">
        <v>82</v>
      </c>
      <c r="E133" s="95" t="s">
        <v>52</v>
      </c>
      <c r="F133" s="86">
        <f t="shared" si="2"/>
        <v>215</v>
      </c>
      <c r="G133" s="104" t="s">
        <v>79</v>
      </c>
      <c r="H133" s="87">
        <f t="shared" si="3"/>
        <v>0</v>
      </c>
      <c r="I133" s="105" t="s">
        <v>11</v>
      </c>
    </row>
    <row r="134">
      <c r="A134" s="92" t="s">
        <v>240</v>
      </c>
      <c r="B134" s="93" t="s">
        <v>118</v>
      </c>
      <c r="C134" s="89">
        <v>2.023001998E9</v>
      </c>
      <c r="D134" s="98" t="s">
        <v>82</v>
      </c>
      <c r="E134" s="95" t="s">
        <v>49</v>
      </c>
      <c r="F134" s="86">
        <f t="shared" si="2"/>
        <v>300</v>
      </c>
      <c r="G134" s="98" t="s">
        <v>79</v>
      </c>
      <c r="H134" s="87">
        <f t="shared" si="3"/>
        <v>0</v>
      </c>
      <c r="I134" s="96" t="s">
        <v>11</v>
      </c>
    </row>
    <row r="135">
      <c r="A135" s="92" t="s">
        <v>241</v>
      </c>
      <c r="B135" s="97" t="s">
        <v>116</v>
      </c>
      <c r="C135" s="89">
        <v>2.02301044E9</v>
      </c>
      <c r="D135" s="104" t="s">
        <v>82</v>
      </c>
      <c r="E135" s="95" t="s">
        <v>52</v>
      </c>
      <c r="F135" s="86">
        <f t="shared" si="2"/>
        <v>215</v>
      </c>
      <c r="G135" s="104" t="s">
        <v>79</v>
      </c>
      <c r="H135" s="87">
        <f t="shared" si="3"/>
        <v>0</v>
      </c>
      <c r="I135" s="105" t="s">
        <v>11</v>
      </c>
    </row>
    <row r="136">
      <c r="A136" s="103" t="s">
        <v>242</v>
      </c>
      <c r="B136" s="82" t="s">
        <v>162</v>
      </c>
      <c r="C136" s="106">
        <v>2.025330171E9</v>
      </c>
      <c r="D136" s="84" t="s">
        <v>78</v>
      </c>
      <c r="E136" s="85" t="s">
        <v>52</v>
      </c>
      <c r="F136" s="86">
        <f t="shared" si="2"/>
        <v>215</v>
      </c>
      <c r="G136" s="94" t="s">
        <v>79</v>
      </c>
      <c r="H136" s="87">
        <f t="shared" si="3"/>
        <v>0</v>
      </c>
      <c r="I136" s="110" t="s">
        <v>11</v>
      </c>
    </row>
    <row r="137">
      <c r="A137" s="103" t="s">
        <v>243</v>
      </c>
      <c r="B137" s="82" t="s">
        <v>84</v>
      </c>
      <c r="C137" s="106">
        <v>2.02501338E9</v>
      </c>
      <c r="D137" s="84" t="s">
        <v>78</v>
      </c>
      <c r="E137" s="85" t="s">
        <v>49</v>
      </c>
      <c r="F137" s="86">
        <f t="shared" si="2"/>
        <v>300</v>
      </c>
      <c r="G137" s="104" t="s">
        <v>79</v>
      </c>
      <c r="H137" s="87">
        <f t="shared" si="3"/>
        <v>0</v>
      </c>
      <c r="I137" s="105" t="s">
        <v>11</v>
      </c>
    </row>
    <row r="138">
      <c r="A138" s="92" t="s">
        <v>244</v>
      </c>
      <c r="B138" s="93" t="s">
        <v>81</v>
      </c>
      <c r="C138" s="89">
        <v>2.02401405E9</v>
      </c>
      <c r="D138" s="94" t="s">
        <v>82</v>
      </c>
      <c r="E138" s="95" t="s">
        <v>55</v>
      </c>
      <c r="F138" s="86">
        <f t="shared" si="2"/>
        <v>130</v>
      </c>
      <c r="G138" s="94" t="s">
        <v>96</v>
      </c>
      <c r="H138" s="87">
        <f t="shared" si="3"/>
        <v>350</v>
      </c>
      <c r="I138" s="110" t="s">
        <v>11</v>
      </c>
    </row>
    <row r="139">
      <c r="A139" s="99" t="s">
        <v>245</v>
      </c>
      <c r="B139" s="93" t="s">
        <v>81</v>
      </c>
      <c r="C139" s="89">
        <v>2.020010151E9</v>
      </c>
      <c r="D139" s="104" t="s">
        <v>82</v>
      </c>
      <c r="E139" s="95" t="s">
        <v>49</v>
      </c>
      <c r="F139" s="86">
        <f t="shared" si="2"/>
        <v>300</v>
      </c>
      <c r="G139" s="104" t="s">
        <v>79</v>
      </c>
      <c r="H139" s="87">
        <f t="shared" si="3"/>
        <v>0</v>
      </c>
      <c r="I139" s="105" t="s">
        <v>11</v>
      </c>
    </row>
    <row r="140">
      <c r="A140" s="103" t="s">
        <v>246</v>
      </c>
      <c r="B140" s="82" t="s">
        <v>98</v>
      </c>
      <c r="C140" s="106">
        <v>2.025328861E9</v>
      </c>
      <c r="D140" s="84" t="s">
        <v>78</v>
      </c>
      <c r="E140" s="85" t="s">
        <v>49</v>
      </c>
      <c r="F140" s="86">
        <f t="shared" si="2"/>
        <v>300</v>
      </c>
      <c r="G140" s="94" t="s">
        <v>79</v>
      </c>
      <c r="H140" s="87">
        <f t="shared" si="3"/>
        <v>0</v>
      </c>
      <c r="I140" s="110" t="s">
        <v>11</v>
      </c>
    </row>
    <row r="141">
      <c r="A141" s="99" t="s">
        <v>247</v>
      </c>
      <c r="B141" s="93" t="s">
        <v>76</v>
      </c>
      <c r="C141" s="89">
        <v>2.023312871E9</v>
      </c>
      <c r="D141" s="90" t="s">
        <v>82</v>
      </c>
      <c r="E141" s="95" t="s">
        <v>52</v>
      </c>
      <c r="F141" s="86">
        <f t="shared" si="2"/>
        <v>215</v>
      </c>
      <c r="G141" s="90" t="s">
        <v>79</v>
      </c>
      <c r="H141" s="87">
        <f t="shared" si="3"/>
        <v>0</v>
      </c>
      <c r="I141" s="91" t="s">
        <v>11</v>
      </c>
    </row>
    <row r="142">
      <c r="A142" s="81" t="s">
        <v>248</v>
      </c>
      <c r="B142" s="93" t="s">
        <v>169</v>
      </c>
      <c r="C142" s="112" t="s">
        <v>249</v>
      </c>
      <c r="D142" s="98" t="s">
        <v>82</v>
      </c>
      <c r="E142" s="85" t="s">
        <v>52</v>
      </c>
      <c r="F142" s="86">
        <f t="shared" si="2"/>
        <v>215</v>
      </c>
      <c r="G142" s="98" t="s">
        <v>79</v>
      </c>
      <c r="H142" s="87">
        <f t="shared" si="3"/>
        <v>0</v>
      </c>
      <c r="I142" s="96" t="s">
        <v>11</v>
      </c>
    </row>
    <row r="143">
      <c r="A143" s="103" t="s">
        <v>250</v>
      </c>
      <c r="B143" s="82" t="s">
        <v>84</v>
      </c>
      <c r="C143" s="106">
        <v>2.025013399E9</v>
      </c>
      <c r="D143" s="84" t="s">
        <v>78</v>
      </c>
      <c r="E143" s="85" t="s">
        <v>49</v>
      </c>
      <c r="F143" s="86">
        <f t="shared" si="2"/>
        <v>0</v>
      </c>
      <c r="G143" s="90" t="s">
        <v>79</v>
      </c>
      <c r="H143" s="87">
        <f t="shared" si="3"/>
        <v>0</v>
      </c>
      <c r="I143" s="91" t="s">
        <v>65</v>
      </c>
    </row>
    <row r="144">
      <c r="A144" s="81" t="s">
        <v>251</v>
      </c>
      <c r="B144" s="93" t="s">
        <v>169</v>
      </c>
      <c r="C144" s="112">
        <v>2.024023274E9</v>
      </c>
      <c r="D144" s="94" t="s">
        <v>82</v>
      </c>
      <c r="E144" s="95" t="s">
        <v>49</v>
      </c>
      <c r="F144" s="86">
        <f t="shared" si="2"/>
        <v>300</v>
      </c>
      <c r="G144" s="94" t="s">
        <v>79</v>
      </c>
      <c r="H144" s="87">
        <f t="shared" si="3"/>
        <v>0</v>
      </c>
      <c r="I144" s="110" t="s">
        <v>11</v>
      </c>
    </row>
    <row r="145">
      <c r="A145" s="103" t="s">
        <v>252</v>
      </c>
      <c r="B145" s="82" t="s">
        <v>92</v>
      </c>
      <c r="C145" s="83" t="s">
        <v>253</v>
      </c>
      <c r="D145" s="84" t="s">
        <v>78</v>
      </c>
      <c r="E145" s="85" t="s">
        <v>55</v>
      </c>
      <c r="F145" s="86">
        <f t="shared" si="2"/>
        <v>130</v>
      </c>
      <c r="G145" s="104" t="s">
        <v>79</v>
      </c>
      <c r="H145" s="87">
        <f t="shared" si="3"/>
        <v>0</v>
      </c>
      <c r="I145" s="105" t="s">
        <v>11</v>
      </c>
    </row>
    <row r="146">
      <c r="A146" s="92" t="s">
        <v>254</v>
      </c>
      <c r="B146" s="93" t="s">
        <v>76</v>
      </c>
      <c r="C146" s="89">
        <v>2.02330444E9</v>
      </c>
      <c r="D146" s="98" t="s">
        <v>82</v>
      </c>
      <c r="E146" s="95" t="s">
        <v>49</v>
      </c>
      <c r="F146" s="86">
        <f t="shared" si="2"/>
        <v>300</v>
      </c>
      <c r="G146" s="98" t="s">
        <v>79</v>
      </c>
      <c r="H146" s="87">
        <f t="shared" si="3"/>
        <v>0</v>
      </c>
      <c r="I146" s="96" t="s">
        <v>11</v>
      </c>
    </row>
    <row r="147">
      <c r="A147" s="99" t="s">
        <v>255</v>
      </c>
      <c r="B147" s="93" t="s">
        <v>92</v>
      </c>
      <c r="C147" s="89">
        <v>2.02331202E9</v>
      </c>
      <c r="D147" s="90" t="s">
        <v>82</v>
      </c>
      <c r="E147" s="85" t="s">
        <v>52</v>
      </c>
      <c r="F147" s="86">
        <f t="shared" si="2"/>
        <v>215</v>
      </c>
      <c r="G147" s="90" t="s">
        <v>79</v>
      </c>
      <c r="H147" s="87">
        <f t="shared" si="3"/>
        <v>0</v>
      </c>
      <c r="I147" s="91" t="s">
        <v>11</v>
      </c>
    </row>
    <row r="148">
      <c r="A148" s="103" t="s">
        <v>256</v>
      </c>
      <c r="B148" s="82" t="s">
        <v>86</v>
      </c>
      <c r="C148" s="106">
        <v>2.025326043E9</v>
      </c>
      <c r="D148" s="84" t="s">
        <v>78</v>
      </c>
      <c r="E148" s="85" t="s">
        <v>49</v>
      </c>
      <c r="F148" s="86">
        <f t="shared" si="2"/>
        <v>300</v>
      </c>
      <c r="G148" s="98" t="s">
        <v>79</v>
      </c>
      <c r="H148" s="87">
        <f t="shared" si="3"/>
        <v>0</v>
      </c>
      <c r="I148" s="96" t="s">
        <v>11</v>
      </c>
    </row>
    <row r="149">
      <c r="A149" s="92" t="s">
        <v>257</v>
      </c>
      <c r="B149" s="97" t="s">
        <v>169</v>
      </c>
      <c r="C149" s="89">
        <v>4050482.0</v>
      </c>
      <c r="D149" s="104" t="s">
        <v>82</v>
      </c>
      <c r="E149" s="85" t="s">
        <v>52</v>
      </c>
      <c r="F149" s="86">
        <f t="shared" si="2"/>
        <v>215</v>
      </c>
      <c r="G149" s="104" t="s">
        <v>79</v>
      </c>
      <c r="H149" s="87">
        <f t="shared" si="3"/>
        <v>0</v>
      </c>
      <c r="I149" s="105" t="s">
        <v>11</v>
      </c>
    </row>
    <row r="150">
      <c r="A150" s="103" t="s">
        <v>258</v>
      </c>
      <c r="B150" s="82" t="s">
        <v>169</v>
      </c>
      <c r="C150" s="106">
        <v>2.025013862E9</v>
      </c>
      <c r="D150" s="84" t="s">
        <v>78</v>
      </c>
      <c r="E150" s="85" t="s">
        <v>52</v>
      </c>
      <c r="F150" s="86">
        <f t="shared" si="2"/>
        <v>215</v>
      </c>
      <c r="G150" s="94" t="s">
        <v>79</v>
      </c>
      <c r="H150" s="87">
        <f t="shared" si="3"/>
        <v>0</v>
      </c>
      <c r="I150" s="110" t="s">
        <v>11</v>
      </c>
    </row>
    <row r="151">
      <c r="A151" s="99" t="s">
        <v>259</v>
      </c>
      <c r="B151" s="97" t="s">
        <v>169</v>
      </c>
      <c r="C151" s="89">
        <v>2.023302374E9</v>
      </c>
      <c r="D151" s="104" t="s">
        <v>82</v>
      </c>
      <c r="E151" s="85" t="s">
        <v>49</v>
      </c>
      <c r="F151" s="86">
        <f t="shared" si="2"/>
        <v>300</v>
      </c>
      <c r="G151" s="104" t="s">
        <v>79</v>
      </c>
      <c r="H151" s="87">
        <f t="shared" si="3"/>
        <v>0</v>
      </c>
      <c r="I151" s="105" t="s">
        <v>11</v>
      </c>
    </row>
    <row r="152">
      <c r="A152" s="103" t="s">
        <v>260</v>
      </c>
      <c r="B152" s="141" t="s">
        <v>86</v>
      </c>
      <c r="C152" s="106">
        <v>2.023313224E9</v>
      </c>
      <c r="D152" s="94" t="s">
        <v>78</v>
      </c>
      <c r="E152" s="85" t="s">
        <v>55</v>
      </c>
      <c r="F152" s="86">
        <f t="shared" si="2"/>
        <v>130</v>
      </c>
      <c r="G152" s="94" t="s">
        <v>79</v>
      </c>
      <c r="H152" s="87">
        <f t="shared" si="3"/>
        <v>0</v>
      </c>
      <c r="I152" s="110" t="s">
        <v>11</v>
      </c>
    </row>
    <row r="153">
      <c r="D153" s="142"/>
    </row>
  </sheetData>
  <mergeCells count="9">
    <mergeCell ref="C7:E7"/>
    <mergeCell ref="B8:B13"/>
    <mergeCell ref="C1:E1"/>
    <mergeCell ref="F1:I1"/>
    <mergeCell ref="C2:E2"/>
    <mergeCell ref="C3:E3"/>
    <mergeCell ref="C4:E4"/>
    <mergeCell ref="C5:E5"/>
    <mergeCell ref="C6:E6"/>
  </mergeCells>
  <dataValidations>
    <dataValidation type="list" allowBlank="1" sqref="B16:B152">
      <formula1>"Administração,Engenharia de Alimentos,Engenharia Mecânica,Técnico Subsequente em Agroindústria,Técnico Subsequente em Alimentos,Técnico Subsequente em Finanças,Técnico Subsequente em Logística ,Técnico Subsequente em Mecânica,Técnico Subsequente em Vendas"&amp;",Técnico Subsequente em Modelagem do Vestuário,Técnico Subsequente em Produção de Moda,Técnico Integrado em Design Gráfico,Técnico Integrado em Informática,Técnico em Informática,Técnico Integrado em Mecatrônica,Técnico Integrado em Química,Técnólogo em A"&amp;"nálise e Desenvolvimento de Sistemas,Tecnólogo em Marketing,Tecnólogo em Design de Moda"</formula1>
    </dataValidation>
    <dataValidation type="list" allowBlank="1" sqref="D16:D152">
      <formula1>"Etapa 2 - Renovações Automáticas,Etapa 2 - Nova Inscrição,Etapa 4"</formula1>
    </dataValidation>
    <dataValidation type="list" allowBlank="1" sqref="E16:E152">
      <formula1>"G1,G2,G3,G4"</formula1>
    </dataValidation>
    <dataValidation type="list" allowBlank="1" sqref="G16:G152">
      <formula1>"Sim,Não"</formula1>
    </dataValidation>
    <dataValidation type="custom" allowBlank="1" showDropDown="1" sqref="F16:F152 H16:H152">
      <formula1>AND(ISNUMBER(F16),(NOT(OR(NOT(ISERROR(DATEVALUE(F16))), AND(ISNUMBER(F16), LEFT(CELL("format", F16))="D")))))</formula1>
    </dataValidation>
    <dataValidation type="list" allowBlank="1" sqref="I16:I152">
      <formula1>"Finalizado,Pendente,Atrasado,Suspenso,Cancelado"</formula1>
    </dataValidation>
    <dataValidation allowBlank="1" showDropDown="1" sqref="A16:A152"/>
  </dataValidations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1" max="1" width="35.63"/>
    <col customWidth="1" min="2" max="2" width="52.5"/>
    <col customWidth="1" min="3" max="3" width="22.25"/>
    <col customWidth="1" min="4" max="4" width="31.63"/>
    <col customWidth="1" min="5" max="5" width="20.13"/>
    <col customWidth="1" min="6" max="6" width="14.0"/>
    <col customWidth="1" min="7" max="7" width="15.13"/>
    <col customWidth="1" min="9" max="9" width="15.5"/>
  </cols>
  <sheetData>
    <row r="1">
      <c r="A1" s="13"/>
      <c r="B1" s="14" t="s">
        <v>38</v>
      </c>
      <c r="C1" s="15" t="s">
        <v>39</v>
      </c>
      <c r="D1" s="16"/>
      <c r="E1" s="17"/>
      <c r="F1" s="18" t="s">
        <v>40</v>
      </c>
    </row>
    <row r="2">
      <c r="A2" s="19"/>
      <c r="B2" s="20" t="s">
        <v>261</v>
      </c>
      <c r="C2" s="21" t="s">
        <v>42</v>
      </c>
      <c r="D2" s="16"/>
      <c r="E2" s="17"/>
      <c r="F2" s="22" t="s">
        <v>43</v>
      </c>
      <c r="G2" s="23" t="s">
        <v>44</v>
      </c>
      <c r="H2" s="24" t="s">
        <v>45</v>
      </c>
      <c r="I2" s="22" t="s">
        <v>46</v>
      </c>
    </row>
    <row r="3" ht="27.0" customHeight="1">
      <c r="A3" s="19"/>
      <c r="B3" s="25" t="s">
        <v>262</v>
      </c>
      <c r="C3" s="26" t="s">
        <v>48</v>
      </c>
      <c r="D3" s="16"/>
      <c r="E3" s="17"/>
      <c r="F3" s="27" t="s">
        <v>49</v>
      </c>
      <c r="G3" s="28">
        <f>COUNTIFS(E16:E155,"G1",I16:I155,"&lt;&gt;Atrasado",I16:I155,"&lt;&gt;Suspenso",I16:I155,"&lt;&gt;Cancelado",I16:I155, "&lt;&gt;Pendente")</f>
        <v>48</v>
      </c>
      <c r="H3" s="29">
        <v>300.0</v>
      </c>
      <c r="I3" s="30">
        <f t="shared" ref="I3:I7" si="1">SUM(G3*H3)</f>
        <v>14400</v>
      </c>
    </row>
    <row r="4" ht="27.0" customHeight="1">
      <c r="A4" s="19"/>
      <c r="B4" s="20" t="s">
        <v>263</v>
      </c>
      <c r="C4" s="31" t="s">
        <v>51</v>
      </c>
      <c r="D4" s="16"/>
      <c r="E4" s="17"/>
      <c r="F4" s="32" t="s">
        <v>52</v>
      </c>
      <c r="G4" s="33">
        <f>COUNTIFS(E16:E155,"G2",I16:I155,"&lt;&gt;Atrasado",I16:I155,"&lt;&gt;Suspenso",I16:I155,"&lt;&gt;Cancelado",I16:I155, "&lt;&gt;Pendente")</f>
        <v>38</v>
      </c>
      <c r="H4" s="34">
        <v>215.0</v>
      </c>
      <c r="I4" s="35">
        <f t="shared" si="1"/>
        <v>8170</v>
      </c>
    </row>
    <row r="5" ht="27.0" customHeight="1">
      <c r="A5" s="19"/>
      <c r="B5" s="25" t="s">
        <v>264</v>
      </c>
      <c r="C5" s="26" t="s">
        <v>54</v>
      </c>
      <c r="D5" s="16"/>
      <c r="E5" s="17"/>
      <c r="F5" s="36" t="s">
        <v>55</v>
      </c>
      <c r="G5" s="37">
        <f>COUNTIFS(E16:E155,"G3",I16:I155,"&lt;&gt;Atrasado",I16:I155,"&lt;&gt;Suspenso",I16:I155,"&lt;&gt;Cancelado",I16:I155, "&lt;&gt;Pendente")</f>
        <v>39</v>
      </c>
      <c r="H5" s="38">
        <v>130.0</v>
      </c>
      <c r="I5" s="39">
        <f t="shared" si="1"/>
        <v>5070</v>
      </c>
    </row>
    <row r="6" ht="27.0" customHeight="1">
      <c r="A6" s="19"/>
      <c r="B6" s="20" t="s">
        <v>56</v>
      </c>
      <c r="C6" s="31" t="s">
        <v>57</v>
      </c>
      <c r="D6" s="16"/>
      <c r="E6" s="17"/>
      <c r="F6" s="40" t="s">
        <v>58</v>
      </c>
      <c r="G6" s="41">
        <f>COUNTIFS(E16:E155,"G4",I16:I155,"&lt;&gt;Atrasado",I16:I155,"&lt;&gt;Suspenso",I16:I155,"&lt;&gt;Cancelado",I16:I155, "&lt;&gt;Pendente")</f>
        <v>5</v>
      </c>
      <c r="H6" s="42">
        <v>50.0</v>
      </c>
      <c r="I6" s="43">
        <f t="shared" si="1"/>
        <v>250</v>
      </c>
    </row>
    <row r="7" ht="27.0" customHeight="1">
      <c r="A7" s="19"/>
      <c r="B7" s="44" t="s">
        <v>59</v>
      </c>
      <c r="C7" s="45" t="s">
        <v>60</v>
      </c>
      <c r="D7" s="16"/>
      <c r="E7" s="17"/>
      <c r="F7" s="46" t="s">
        <v>61</v>
      </c>
      <c r="G7" s="47">
        <f>COUNTIFS(G16:G155,"Sim",I16:I155,"&lt;&gt;Atrasado",I16:I155,"&lt;&gt;Suspenso",I16:I155,"&lt;&gt;Cancelado",I16:I155, "&lt;&gt;Pendente")</f>
        <v>9</v>
      </c>
      <c r="H7" s="48">
        <v>350.0</v>
      </c>
      <c r="I7" s="49">
        <f t="shared" si="1"/>
        <v>3150</v>
      </c>
    </row>
    <row r="8" ht="27.0" customHeight="1">
      <c r="A8" s="143"/>
      <c r="B8" s="51"/>
      <c r="C8" s="53" t="s">
        <v>6</v>
      </c>
      <c r="D8" s="53" t="s">
        <v>62</v>
      </c>
      <c r="E8" s="53" t="s">
        <v>63</v>
      </c>
      <c r="F8" s="54" t="s">
        <v>46</v>
      </c>
      <c r="G8" s="55"/>
      <c r="H8" s="56" t="s">
        <v>46</v>
      </c>
      <c r="I8" s="57">
        <f>SUM(I3:I7)</f>
        <v>31040</v>
      </c>
    </row>
    <row r="9">
      <c r="A9" s="78"/>
      <c r="B9" s="59"/>
      <c r="C9" s="144" t="s">
        <v>11</v>
      </c>
      <c r="D9" s="61">
        <f>COUNTIF(I16:I154,"Finalizado")</f>
        <v>130</v>
      </c>
      <c r="E9" s="62">
        <f>countif(I16:I154,"Finalizado")/counta(I16:I154)</f>
        <v>0.9352517986</v>
      </c>
      <c r="F9" s="63"/>
      <c r="G9" s="64"/>
      <c r="H9" s="63"/>
      <c r="I9" s="64"/>
    </row>
    <row r="10">
      <c r="A10" s="78"/>
      <c r="B10" s="59"/>
      <c r="C10" s="145" t="s">
        <v>64</v>
      </c>
      <c r="D10" s="66">
        <f>COUNTIF(I16:I154,"Pendente")</f>
        <v>0</v>
      </c>
      <c r="E10" s="67">
        <f>countif(I16:I154,"Pendente")/counta(I16:I154)</f>
        <v>0</v>
      </c>
      <c r="F10" s="63"/>
      <c r="G10" s="64"/>
      <c r="H10" s="63"/>
      <c r="I10" s="64"/>
    </row>
    <row r="11">
      <c r="A11" s="78"/>
      <c r="B11" s="59"/>
      <c r="C11" s="146" t="s">
        <v>22</v>
      </c>
      <c r="D11" s="69">
        <f>COUNTIF(I16:I154,"Atrasado")</f>
        <v>0</v>
      </c>
      <c r="E11" s="70">
        <f>countif(I16:I154,"Atrasado")/counta(I16:I154)</f>
        <v>0</v>
      </c>
      <c r="F11" s="63"/>
      <c r="G11" s="64"/>
      <c r="H11" s="63"/>
      <c r="I11" s="64"/>
    </row>
    <row r="12">
      <c r="A12" s="78"/>
      <c r="B12" s="59"/>
      <c r="C12" s="147" t="s">
        <v>65</v>
      </c>
      <c r="D12" s="72">
        <f>COUNTIF(I16:I154,"Suspenso")</f>
        <v>5</v>
      </c>
      <c r="E12" s="73">
        <f>countif(I16:I154,"Suspenso")/counta(I16:I154)</f>
        <v>0.03597122302</v>
      </c>
      <c r="F12" s="63"/>
      <c r="G12" s="64"/>
      <c r="H12" s="63"/>
      <c r="I12" s="64"/>
    </row>
    <row r="13">
      <c r="A13" s="78"/>
      <c r="B13" s="74"/>
      <c r="C13" s="148" t="s">
        <v>66</v>
      </c>
      <c r="D13" s="76">
        <f>COUNTIF(I16:I154,"Cancelado")</f>
        <v>4</v>
      </c>
      <c r="E13" s="77">
        <f>countif(I16:I154,"Cancelado")/counta(I16:I154)</f>
        <v>0.02877697842</v>
      </c>
      <c r="F13" s="63"/>
      <c r="G13" s="64"/>
      <c r="H13" s="63"/>
      <c r="I13" s="64"/>
    </row>
    <row r="14">
      <c r="A14" s="78"/>
      <c r="B14" s="64"/>
      <c r="C14" s="149"/>
      <c r="D14" s="149"/>
      <c r="E14" s="150"/>
      <c r="F14" s="64"/>
      <c r="G14" s="64"/>
      <c r="H14" s="64"/>
      <c r="I14" s="64"/>
    </row>
    <row r="15">
      <c r="A15" s="151" t="s">
        <v>67</v>
      </c>
      <c r="B15" s="79" t="s">
        <v>68</v>
      </c>
      <c r="C15" s="79" t="s">
        <v>69</v>
      </c>
      <c r="D15" s="79" t="s">
        <v>70</v>
      </c>
      <c r="E15" s="80" t="s">
        <v>71</v>
      </c>
      <c r="F15" s="79" t="s">
        <v>72</v>
      </c>
      <c r="G15" s="79" t="s">
        <v>73</v>
      </c>
      <c r="H15" s="79" t="s">
        <v>72</v>
      </c>
      <c r="I15" s="79" t="s">
        <v>74</v>
      </c>
    </row>
    <row r="16">
      <c r="A16" s="139" t="s">
        <v>75</v>
      </c>
      <c r="B16" s="82" t="s">
        <v>76</v>
      </c>
      <c r="C16" s="83" t="s">
        <v>77</v>
      </c>
      <c r="D16" s="152" t="s">
        <v>265</v>
      </c>
      <c r="E16" s="85" t="s">
        <v>55</v>
      </c>
      <c r="F16" s="153">
        <f t="shared" ref="F16:F154" si="2">IF(OR(I16="pendente",I16="atrasado",I16="cancelado",I16="suspenso"),0,IF(ISBLANK(E16),"",IFERROR(VLOOKUP(E16,$F$2:$F$6:$H$2:$H$6,3,FALSE),"")))</f>
        <v>130</v>
      </c>
      <c r="G16" s="152" t="s">
        <v>79</v>
      </c>
      <c r="H16" s="154">
        <f t="shared" ref="H16:H154" si="3">IF(OR(I16="pendente",I16="atrasado",I16="cancelado",I16="suspenso"),0,IF(G16="SIM",$H$7,IF(G16="NÃO",0,"")))</f>
        <v>0</v>
      </c>
      <c r="I16" s="152" t="s">
        <v>11</v>
      </c>
    </row>
    <row r="17">
      <c r="A17" s="88" t="s">
        <v>80</v>
      </c>
      <c r="B17" s="82" t="s">
        <v>81</v>
      </c>
      <c r="C17" s="89">
        <v>2.024001929E9</v>
      </c>
      <c r="D17" s="104" t="s">
        <v>82</v>
      </c>
      <c r="E17" s="85" t="s">
        <v>58</v>
      </c>
      <c r="F17" s="153">
        <f t="shared" si="2"/>
        <v>50</v>
      </c>
      <c r="G17" s="104" t="s">
        <v>79</v>
      </c>
      <c r="H17" s="154">
        <f t="shared" si="3"/>
        <v>0</v>
      </c>
      <c r="I17" s="105" t="s">
        <v>11</v>
      </c>
    </row>
    <row r="18">
      <c r="A18" s="92" t="s">
        <v>83</v>
      </c>
      <c r="B18" s="93" t="s">
        <v>84</v>
      </c>
      <c r="C18" s="89">
        <v>2.024001508E9</v>
      </c>
      <c r="D18" s="94" t="s">
        <v>265</v>
      </c>
      <c r="E18" s="95" t="s">
        <v>49</v>
      </c>
      <c r="F18" s="153">
        <f t="shared" si="2"/>
        <v>300</v>
      </c>
      <c r="G18" s="94" t="s">
        <v>79</v>
      </c>
      <c r="H18" s="154">
        <f t="shared" si="3"/>
        <v>0</v>
      </c>
      <c r="I18" s="110" t="s">
        <v>11</v>
      </c>
    </row>
    <row r="19">
      <c r="A19" s="81" t="s">
        <v>85</v>
      </c>
      <c r="B19" s="82" t="s">
        <v>86</v>
      </c>
      <c r="C19" s="83" t="s">
        <v>87</v>
      </c>
      <c r="D19" s="90" t="s">
        <v>82</v>
      </c>
      <c r="E19" s="85" t="s">
        <v>55</v>
      </c>
      <c r="F19" s="153">
        <f t="shared" si="2"/>
        <v>130</v>
      </c>
      <c r="G19" s="90" t="s">
        <v>79</v>
      </c>
      <c r="H19" s="154">
        <f t="shared" si="3"/>
        <v>0</v>
      </c>
      <c r="I19" s="91" t="s">
        <v>11</v>
      </c>
    </row>
    <row r="20">
      <c r="A20" s="92" t="s">
        <v>88</v>
      </c>
      <c r="B20" s="97" t="s">
        <v>84</v>
      </c>
      <c r="C20" s="89">
        <v>2.024001517E9</v>
      </c>
      <c r="D20" s="98" t="s">
        <v>82</v>
      </c>
      <c r="E20" s="95" t="s">
        <v>55</v>
      </c>
      <c r="F20" s="153">
        <f t="shared" si="2"/>
        <v>130</v>
      </c>
      <c r="G20" s="98" t="s">
        <v>79</v>
      </c>
      <c r="H20" s="154">
        <f t="shared" si="3"/>
        <v>0</v>
      </c>
      <c r="I20" s="96" t="s">
        <v>11</v>
      </c>
    </row>
    <row r="21">
      <c r="A21" s="92" t="s">
        <v>89</v>
      </c>
      <c r="B21" s="93" t="s">
        <v>76</v>
      </c>
      <c r="C21" s="89">
        <v>2.024303311E9</v>
      </c>
      <c r="D21" s="90" t="s">
        <v>82</v>
      </c>
      <c r="E21" s="95" t="s">
        <v>49</v>
      </c>
      <c r="F21" s="153">
        <f t="shared" si="2"/>
        <v>300</v>
      </c>
      <c r="G21" s="90" t="s">
        <v>79</v>
      </c>
      <c r="H21" s="154">
        <f t="shared" si="3"/>
        <v>0</v>
      </c>
      <c r="I21" s="91" t="s">
        <v>11</v>
      </c>
    </row>
    <row r="22">
      <c r="A22" s="92" t="s">
        <v>90</v>
      </c>
      <c r="B22" s="93" t="s">
        <v>86</v>
      </c>
      <c r="C22" s="89">
        <v>2.023312002E9</v>
      </c>
      <c r="D22" s="98" t="s">
        <v>82</v>
      </c>
      <c r="E22" s="95" t="s">
        <v>49</v>
      </c>
      <c r="F22" s="153">
        <f t="shared" si="2"/>
        <v>300</v>
      </c>
      <c r="G22" s="98" t="s">
        <v>79</v>
      </c>
      <c r="H22" s="154">
        <f t="shared" si="3"/>
        <v>0</v>
      </c>
      <c r="I22" s="96" t="s">
        <v>11</v>
      </c>
    </row>
    <row r="23">
      <c r="A23" s="92" t="s">
        <v>91</v>
      </c>
      <c r="B23" s="93" t="s">
        <v>92</v>
      </c>
      <c r="C23" s="89">
        <v>2.02430287E9</v>
      </c>
      <c r="D23" s="104" t="s">
        <v>82</v>
      </c>
      <c r="E23" s="95" t="s">
        <v>52</v>
      </c>
      <c r="F23" s="153">
        <f t="shared" si="2"/>
        <v>215</v>
      </c>
      <c r="G23" s="90" t="s">
        <v>79</v>
      </c>
      <c r="H23" s="154">
        <f t="shared" si="3"/>
        <v>0</v>
      </c>
      <c r="I23" s="91" t="s">
        <v>11</v>
      </c>
    </row>
    <row r="24">
      <c r="A24" s="99" t="s">
        <v>93</v>
      </c>
      <c r="B24" s="100" t="s">
        <v>94</v>
      </c>
      <c r="C24" s="101" t="s">
        <v>95</v>
      </c>
      <c r="D24" s="98" t="s">
        <v>82</v>
      </c>
      <c r="E24" s="95" t="s">
        <v>55</v>
      </c>
      <c r="F24" s="153">
        <f t="shared" si="2"/>
        <v>130</v>
      </c>
      <c r="G24" s="98" t="s">
        <v>96</v>
      </c>
      <c r="H24" s="154">
        <f t="shared" si="3"/>
        <v>350</v>
      </c>
      <c r="I24" s="96" t="s">
        <v>11</v>
      </c>
    </row>
    <row r="25">
      <c r="A25" s="81" t="s">
        <v>97</v>
      </c>
      <c r="B25" s="82" t="s">
        <v>98</v>
      </c>
      <c r="C25" s="102" t="s">
        <v>99</v>
      </c>
      <c r="D25" s="90" t="s">
        <v>265</v>
      </c>
      <c r="E25" s="85" t="s">
        <v>52</v>
      </c>
      <c r="F25" s="153">
        <f t="shared" si="2"/>
        <v>215</v>
      </c>
      <c r="G25" s="90" t="s">
        <v>79</v>
      </c>
      <c r="H25" s="154">
        <f t="shared" si="3"/>
        <v>0</v>
      </c>
      <c r="I25" s="91" t="s">
        <v>11</v>
      </c>
    </row>
    <row r="26">
      <c r="A26" s="92" t="s">
        <v>100</v>
      </c>
      <c r="B26" s="93" t="s">
        <v>76</v>
      </c>
      <c r="C26" s="89">
        <v>2.02430243E9</v>
      </c>
      <c r="D26" s="94" t="s">
        <v>82</v>
      </c>
      <c r="E26" s="95" t="s">
        <v>49</v>
      </c>
      <c r="F26" s="153">
        <f t="shared" si="2"/>
        <v>300</v>
      </c>
      <c r="G26" s="94" t="s">
        <v>79</v>
      </c>
      <c r="H26" s="154">
        <f t="shared" si="3"/>
        <v>0</v>
      </c>
      <c r="I26" s="110" t="s">
        <v>11</v>
      </c>
    </row>
    <row r="27">
      <c r="A27" s="103" t="s">
        <v>101</v>
      </c>
      <c r="B27" s="82" t="s">
        <v>86</v>
      </c>
      <c r="C27" s="83" t="s">
        <v>102</v>
      </c>
      <c r="D27" s="90" t="s">
        <v>265</v>
      </c>
      <c r="E27" s="85" t="s">
        <v>55</v>
      </c>
      <c r="F27" s="153">
        <f t="shared" si="2"/>
        <v>130</v>
      </c>
      <c r="G27" s="90" t="s">
        <v>79</v>
      </c>
      <c r="H27" s="154">
        <f t="shared" si="3"/>
        <v>0</v>
      </c>
      <c r="I27" s="91" t="s">
        <v>11</v>
      </c>
    </row>
    <row r="28">
      <c r="A28" s="81" t="s">
        <v>103</v>
      </c>
      <c r="B28" s="82" t="s">
        <v>81</v>
      </c>
      <c r="C28" s="83" t="s">
        <v>104</v>
      </c>
      <c r="D28" s="98" t="s">
        <v>265</v>
      </c>
      <c r="E28" s="85" t="s">
        <v>49</v>
      </c>
      <c r="F28" s="153">
        <f t="shared" si="2"/>
        <v>300</v>
      </c>
      <c r="G28" s="98" t="s">
        <v>79</v>
      </c>
      <c r="H28" s="154">
        <f t="shared" si="3"/>
        <v>0</v>
      </c>
      <c r="I28" s="96" t="s">
        <v>11</v>
      </c>
    </row>
    <row r="29">
      <c r="A29" s="81" t="s">
        <v>105</v>
      </c>
      <c r="B29" s="82" t="s">
        <v>76</v>
      </c>
      <c r="C29" s="83" t="s">
        <v>106</v>
      </c>
      <c r="D29" s="90" t="s">
        <v>265</v>
      </c>
      <c r="E29" s="85" t="s">
        <v>55</v>
      </c>
      <c r="F29" s="153">
        <f t="shared" si="2"/>
        <v>130</v>
      </c>
      <c r="G29" s="104" t="s">
        <v>79</v>
      </c>
      <c r="H29" s="154">
        <f t="shared" si="3"/>
        <v>0</v>
      </c>
      <c r="I29" s="105" t="s">
        <v>11</v>
      </c>
    </row>
    <row r="30">
      <c r="A30" s="92" t="s">
        <v>107</v>
      </c>
      <c r="B30" s="93" t="s">
        <v>76</v>
      </c>
      <c r="C30" s="89">
        <v>2.024302842E9</v>
      </c>
      <c r="D30" s="98" t="s">
        <v>82</v>
      </c>
      <c r="E30" s="95" t="s">
        <v>52</v>
      </c>
      <c r="F30" s="153">
        <f t="shared" si="2"/>
        <v>215</v>
      </c>
      <c r="G30" s="98" t="s">
        <v>79</v>
      </c>
      <c r="H30" s="154">
        <f t="shared" si="3"/>
        <v>0</v>
      </c>
      <c r="I30" s="96" t="s">
        <v>11</v>
      </c>
    </row>
    <row r="31">
      <c r="A31" s="92" t="s">
        <v>108</v>
      </c>
      <c r="B31" s="93" t="s">
        <v>92</v>
      </c>
      <c r="C31" s="89">
        <v>2.022301757E9</v>
      </c>
      <c r="D31" s="90" t="s">
        <v>82</v>
      </c>
      <c r="E31" s="95" t="s">
        <v>49</v>
      </c>
      <c r="F31" s="153">
        <f t="shared" si="2"/>
        <v>300</v>
      </c>
      <c r="G31" s="90" t="s">
        <v>79</v>
      </c>
      <c r="H31" s="154">
        <f t="shared" si="3"/>
        <v>0</v>
      </c>
      <c r="I31" s="105" t="s">
        <v>11</v>
      </c>
    </row>
    <row r="32">
      <c r="A32" s="92" t="s">
        <v>109</v>
      </c>
      <c r="B32" s="93" t="s">
        <v>86</v>
      </c>
      <c r="C32" s="89">
        <v>2.023300502E9</v>
      </c>
      <c r="D32" s="98" t="s">
        <v>82</v>
      </c>
      <c r="E32" s="95" t="s">
        <v>52</v>
      </c>
      <c r="F32" s="153">
        <f t="shared" si="2"/>
        <v>215</v>
      </c>
      <c r="G32" s="98" t="s">
        <v>79</v>
      </c>
      <c r="H32" s="154">
        <f t="shared" si="3"/>
        <v>0</v>
      </c>
      <c r="I32" s="96" t="s">
        <v>11</v>
      </c>
    </row>
    <row r="33">
      <c r="A33" s="81" t="s">
        <v>110</v>
      </c>
      <c r="B33" s="82" t="s">
        <v>98</v>
      </c>
      <c r="C33" s="83" t="s">
        <v>111</v>
      </c>
      <c r="D33" s="90" t="s">
        <v>265</v>
      </c>
      <c r="E33" s="85" t="s">
        <v>49</v>
      </c>
      <c r="F33" s="153">
        <f t="shared" si="2"/>
        <v>300</v>
      </c>
      <c r="G33" s="90" t="s">
        <v>79</v>
      </c>
      <c r="H33" s="154">
        <f t="shared" si="3"/>
        <v>0</v>
      </c>
      <c r="I33" s="91" t="s">
        <v>11</v>
      </c>
    </row>
    <row r="34">
      <c r="A34" s="81" t="s">
        <v>112</v>
      </c>
      <c r="B34" s="82" t="s">
        <v>98</v>
      </c>
      <c r="C34" s="106">
        <v>2.025328692E9</v>
      </c>
      <c r="D34" s="98" t="s">
        <v>265</v>
      </c>
      <c r="E34" s="85" t="s">
        <v>49</v>
      </c>
      <c r="F34" s="153">
        <f t="shared" si="2"/>
        <v>300</v>
      </c>
      <c r="G34" s="98" t="s">
        <v>79</v>
      </c>
      <c r="H34" s="154">
        <f t="shared" si="3"/>
        <v>0</v>
      </c>
      <c r="I34" s="96" t="s">
        <v>11</v>
      </c>
    </row>
    <row r="35">
      <c r="A35" s="103" t="s">
        <v>113</v>
      </c>
      <c r="B35" s="82" t="s">
        <v>92</v>
      </c>
      <c r="C35" s="83" t="s">
        <v>114</v>
      </c>
      <c r="D35" s="90" t="s">
        <v>265</v>
      </c>
      <c r="E35" s="85" t="s">
        <v>49</v>
      </c>
      <c r="F35" s="153">
        <f t="shared" si="2"/>
        <v>300</v>
      </c>
      <c r="G35" s="90" t="s">
        <v>79</v>
      </c>
      <c r="H35" s="154">
        <f t="shared" si="3"/>
        <v>0</v>
      </c>
      <c r="I35" s="91" t="s">
        <v>11</v>
      </c>
    </row>
    <row r="36">
      <c r="A36" s="92" t="s">
        <v>115</v>
      </c>
      <c r="B36" s="97" t="s">
        <v>116</v>
      </c>
      <c r="C36" s="107">
        <v>2.021006977E9</v>
      </c>
      <c r="D36" s="98" t="s">
        <v>82</v>
      </c>
      <c r="E36" s="95" t="s">
        <v>55</v>
      </c>
      <c r="F36" s="153">
        <f t="shared" si="2"/>
        <v>130</v>
      </c>
      <c r="G36" s="98" t="s">
        <v>79</v>
      </c>
      <c r="H36" s="154">
        <f t="shared" si="3"/>
        <v>0</v>
      </c>
      <c r="I36" s="96" t="s">
        <v>11</v>
      </c>
    </row>
    <row r="37">
      <c r="A37" s="99" t="s">
        <v>117</v>
      </c>
      <c r="B37" s="93" t="s">
        <v>118</v>
      </c>
      <c r="C37" s="89">
        <v>2.023001414E9</v>
      </c>
      <c r="D37" s="90" t="s">
        <v>82</v>
      </c>
      <c r="E37" s="95" t="s">
        <v>52</v>
      </c>
      <c r="F37" s="153">
        <f t="shared" si="2"/>
        <v>215</v>
      </c>
      <c r="G37" s="90" t="s">
        <v>79</v>
      </c>
      <c r="H37" s="154">
        <f t="shared" si="3"/>
        <v>0</v>
      </c>
      <c r="I37" s="91" t="s">
        <v>11</v>
      </c>
    </row>
    <row r="38">
      <c r="A38" s="99" t="s">
        <v>119</v>
      </c>
      <c r="B38" s="93" t="s">
        <v>86</v>
      </c>
      <c r="C38" s="89">
        <v>2.023300511E9</v>
      </c>
      <c r="D38" s="98" t="s">
        <v>82</v>
      </c>
      <c r="E38" s="95" t="s">
        <v>52</v>
      </c>
      <c r="F38" s="153">
        <f t="shared" si="2"/>
        <v>215</v>
      </c>
      <c r="G38" s="98" t="s">
        <v>79</v>
      </c>
      <c r="H38" s="154">
        <f t="shared" si="3"/>
        <v>0</v>
      </c>
      <c r="I38" s="96" t="s">
        <v>11</v>
      </c>
    </row>
    <row r="39">
      <c r="A39" s="103" t="s">
        <v>120</v>
      </c>
      <c r="B39" s="82" t="s">
        <v>86</v>
      </c>
      <c r="C39" s="83" t="s">
        <v>121</v>
      </c>
      <c r="D39" s="90" t="s">
        <v>265</v>
      </c>
      <c r="E39" s="108" t="s">
        <v>49</v>
      </c>
      <c r="F39" s="153">
        <f t="shared" si="2"/>
        <v>300</v>
      </c>
      <c r="G39" s="90" t="s">
        <v>79</v>
      </c>
      <c r="H39" s="154">
        <f t="shared" si="3"/>
        <v>0</v>
      </c>
      <c r="I39" s="91" t="s">
        <v>11</v>
      </c>
    </row>
    <row r="40">
      <c r="A40" s="99" t="s">
        <v>122</v>
      </c>
      <c r="B40" s="97" t="s">
        <v>123</v>
      </c>
      <c r="C40" s="89">
        <v>2.02230244E9</v>
      </c>
      <c r="D40" s="98" t="s">
        <v>82</v>
      </c>
      <c r="E40" s="109" t="s">
        <v>52</v>
      </c>
      <c r="F40" s="153">
        <f t="shared" si="2"/>
        <v>215</v>
      </c>
      <c r="G40" s="98" t="s">
        <v>79</v>
      </c>
      <c r="H40" s="154">
        <f t="shared" si="3"/>
        <v>0</v>
      </c>
      <c r="I40" s="96" t="s">
        <v>11</v>
      </c>
    </row>
    <row r="41">
      <c r="A41" s="92" t="s">
        <v>124</v>
      </c>
      <c r="B41" s="93" t="s">
        <v>92</v>
      </c>
      <c r="C41" s="89">
        <v>2.023302427E9</v>
      </c>
      <c r="D41" s="90" t="s">
        <v>82</v>
      </c>
      <c r="E41" s="95" t="s">
        <v>52</v>
      </c>
      <c r="F41" s="153">
        <f t="shared" si="2"/>
        <v>215</v>
      </c>
      <c r="G41" s="90" t="s">
        <v>79</v>
      </c>
      <c r="H41" s="154">
        <f t="shared" si="3"/>
        <v>0</v>
      </c>
      <c r="I41" s="91" t="s">
        <v>11</v>
      </c>
    </row>
    <row r="42">
      <c r="A42" s="103" t="s">
        <v>125</v>
      </c>
      <c r="B42" s="82" t="s">
        <v>126</v>
      </c>
      <c r="C42" s="106">
        <v>2.025329448E9</v>
      </c>
      <c r="D42" s="98" t="s">
        <v>265</v>
      </c>
      <c r="E42" s="85" t="s">
        <v>49</v>
      </c>
      <c r="F42" s="153">
        <f t="shared" si="2"/>
        <v>0</v>
      </c>
      <c r="G42" s="98" t="s">
        <v>79</v>
      </c>
      <c r="H42" s="154">
        <f t="shared" si="3"/>
        <v>0</v>
      </c>
      <c r="I42" s="96" t="s">
        <v>66</v>
      </c>
    </row>
    <row r="43">
      <c r="A43" s="81" t="s">
        <v>127</v>
      </c>
      <c r="B43" s="82" t="s">
        <v>126</v>
      </c>
      <c r="C43" s="106">
        <v>2.025329457E9</v>
      </c>
      <c r="D43" s="90" t="s">
        <v>265</v>
      </c>
      <c r="E43" s="85" t="s">
        <v>55</v>
      </c>
      <c r="F43" s="153">
        <f t="shared" si="2"/>
        <v>130</v>
      </c>
      <c r="G43" s="104" t="s">
        <v>79</v>
      </c>
      <c r="H43" s="154">
        <f t="shared" si="3"/>
        <v>0</v>
      </c>
      <c r="I43" s="105" t="s">
        <v>11</v>
      </c>
    </row>
    <row r="44">
      <c r="A44" s="103" t="s">
        <v>128</v>
      </c>
      <c r="B44" s="82" t="s">
        <v>92</v>
      </c>
      <c r="C44" s="106">
        <v>2.025327695E9</v>
      </c>
      <c r="D44" s="98" t="s">
        <v>265</v>
      </c>
      <c r="E44" s="85" t="s">
        <v>55</v>
      </c>
      <c r="F44" s="153">
        <f t="shared" si="2"/>
        <v>130</v>
      </c>
      <c r="G44" s="94" t="s">
        <v>79</v>
      </c>
      <c r="H44" s="154">
        <f t="shared" si="3"/>
        <v>0</v>
      </c>
      <c r="I44" s="110" t="s">
        <v>11</v>
      </c>
    </row>
    <row r="45">
      <c r="A45" s="103" t="s">
        <v>129</v>
      </c>
      <c r="B45" s="82" t="s">
        <v>116</v>
      </c>
      <c r="C45" s="106">
        <v>2.025018448E9</v>
      </c>
      <c r="D45" s="90" t="s">
        <v>265</v>
      </c>
      <c r="E45" s="85" t="s">
        <v>55</v>
      </c>
      <c r="F45" s="153">
        <f t="shared" si="2"/>
        <v>130</v>
      </c>
      <c r="G45" s="104" t="s">
        <v>79</v>
      </c>
      <c r="H45" s="154">
        <f t="shared" si="3"/>
        <v>0</v>
      </c>
      <c r="I45" s="105" t="s">
        <v>11</v>
      </c>
    </row>
    <row r="46">
      <c r="A46" s="92" t="s">
        <v>130</v>
      </c>
      <c r="B46" s="97" t="s">
        <v>116</v>
      </c>
      <c r="C46" s="89">
        <v>2.024001606E9</v>
      </c>
      <c r="D46" s="94" t="s">
        <v>82</v>
      </c>
      <c r="E46" s="95" t="s">
        <v>49</v>
      </c>
      <c r="F46" s="153">
        <f t="shared" si="2"/>
        <v>300</v>
      </c>
      <c r="G46" s="94" t="s">
        <v>79</v>
      </c>
      <c r="H46" s="154">
        <f t="shared" si="3"/>
        <v>0</v>
      </c>
      <c r="I46" s="110" t="s">
        <v>11</v>
      </c>
    </row>
    <row r="47">
      <c r="A47" s="81" t="s">
        <v>266</v>
      </c>
      <c r="B47" s="155" t="s">
        <v>169</v>
      </c>
      <c r="C47" s="83" t="s">
        <v>267</v>
      </c>
      <c r="D47" s="90" t="s">
        <v>82</v>
      </c>
      <c r="E47" s="85" t="s">
        <v>49</v>
      </c>
      <c r="F47" s="153">
        <f t="shared" si="2"/>
        <v>0</v>
      </c>
      <c r="G47" s="90" t="s">
        <v>79</v>
      </c>
      <c r="H47" s="154">
        <f t="shared" si="3"/>
        <v>0</v>
      </c>
      <c r="I47" s="91" t="s">
        <v>65</v>
      </c>
    </row>
    <row r="48">
      <c r="A48" s="92" t="s">
        <v>131</v>
      </c>
      <c r="B48" s="111" t="s">
        <v>116</v>
      </c>
      <c r="C48" s="107">
        <v>2.020010026E9</v>
      </c>
      <c r="D48" s="98" t="s">
        <v>82</v>
      </c>
      <c r="E48" s="95" t="s">
        <v>55</v>
      </c>
      <c r="F48" s="153">
        <f t="shared" si="2"/>
        <v>130</v>
      </c>
      <c r="G48" s="98" t="s">
        <v>96</v>
      </c>
      <c r="H48" s="154">
        <f t="shared" si="3"/>
        <v>350</v>
      </c>
      <c r="I48" s="96" t="s">
        <v>11</v>
      </c>
    </row>
    <row r="49">
      <c r="A49" s="92" t="s">
        <v>132</v>
      </c>
      <c r="B49" s="93" t="s">
        <v>76</v>
      </c>
      <c r="C49" s="89">
        <v>2.023301125E9</v>
      </c>
      <c r="D49" s="104" t="s">
        <v>82</v>
      </c>
      <c r="E49" s="95" t="s">
        <v>49</v>
      </c>
      <c r="F49" s="153">
        <f t="shared" si="2"/>
        <v>300</v>
      </c>
      <c r="G49" s="104" t="s">
        <v>79</v>
      </c>
      <c r="H49" s="154">
        <f t="shared" si="3"/>
        <v>0</v>
      </c>
      <c r="I49" s="105" t="s">
        <v>11</v>
      </c>
    </row>
    <row r="50">
      <c r="A50" s="92" t="s">
        <v>133</v>
      </c>
      <c r="B50" s="97" t="s">
        <v>116</v>
      </c>
      <c r="C50" s="89">
        <v>2.020010035E9</v>
      </c>
      <c r="D50" s="94" t="s">
        <v>82</v>
      </c>
      <c r="E50" s="95" t="s">
        <v>52</v>
      </c>
      <c r="F50" s="153">
        <f t="shared" si="2"/>
        <v>215</v>
      </c>
      <c r="G50" s="94" t="s">
        <v>79</v>
      </c>
      <c r="H50" s="154">
        <f t="shared" si="3"/>
        <v>0</v>
      </c>
      <c r="I50" s="110" t="s">
        <v>11</v>
      </c>
    </row>
    <row r="51">
      <c r="A51" s="103" t="s">
        <v>134</v>
      </c>
      <c r="B51" s="82" t="s">
        <v>76</v>
      </c>
      <c r="C51" s="106">
        <v>2.025327541E9</v>
      </c>
      <c r="D51" s="90" t="s">
        <v>265</v>
      </c>
      <c r="E51" s="85" t="s">
        <v>49</v>
      </c>
      <c r="F51" s="153">
        <f t="shared" si="2"/>
        <v>300</v>
      </c>
      <c r="G51" s="104" t="s">
        <v>79</v>
      </c>
      <c r="H51" s="154">
        <f t="shared" si="3"/>
        <v>0</v>
      </c>
      <c r="I51" s="105" t="s">
        <v>11</v>
      </c>
    </row>
    <row r="52">
      <c r="A52" s="92" t="s">
        <v>135</v>
      </c>
      <c r="B52" s="93" t="s">
        <v>136</v>
      </c>
      <c r="C52" s="112" t="s">
        <v>137</v>
      </c>
      <c r="D52" s="98" t="s">
        <v>82</v>
      </c>
      <c r="E52" s="95" t="s">
        <v>52</v>
      </c>
      <c r="F52" s="153">
        <f t="shared" si="2"/>
        <v>215</v>
      </c>
      <c r="G52" s="98" t="s">
        <v>79</v>
      </c>
      <c r="H52" s="154">
        <f t="shared" si="3"/>
        <v>0</v>
      </c>
      <c r="I52" s="96" t="s">
        <v>11</v>
      </c>
    </row>
    <row r="53">
      <c r="A53" s="92" t="s">
        <v>138</v>
      </c>
      <c r="B53" s="93" t="s">
        <v>76</v>
      </c>
      <c r="C53" s="89">
        <v>2.023304397E9</v>
      </c>
      <c r="D53" s="90" t="s">
        <v>82</v>
      </c>
      <c r="E53" s="95" t="s">
        <v>52</v>
      </c>
      <c r="F53" s="153">
        <f t="shared" si="2"/>
        <v>215</v>
      </c>
      <c r="G53" s="90" t="s">
        <v>79</v>
      </c>
      <c r="H53" s="154">
        <f t="shared" si="3"/>
        <v>0</v>
      </c>
      <c r="I53" s="91" t="s">
        <v>11</v>
      </c>
    </row>
    <row r="54">
      <c r="A54" s="92" t="s">
        <v>139</v>
      </c>
      <c r="B54" s="97" t="s">
        <v>116</v>
      </c>
      <c r="C54" s="89">
        <v>2.024001615E9</v>
      </c>
      <c r="D54" s="98" t="s">
        <v>82</v>
      </c>
      <c r="E54" s="95" t="s">
        <v>58</v>
      </c>
      <c r="F54" s="153">
        <f t="shared" si="2"/>
        <v>50</v>
      </c>
      <c r="G54" s="98" t="s">
        <v>79</v>
      </c>
      <c r="H54" s="154">
        <f t="shared" si="3"/>
        <v>0</v>
      </c>
      <c r="I54" s="96" t="s">
        <v>11</v>
      </c>
    </row>
    <row r="55">
      <c r="A55" s="92" t="s">
        <v>140</v>
      </c>
      <c r="B55" s="93" t="s">
        <v>86</v>
      </c>
      <c r="C55" s="89">
        <v>2.023300558E9</v>
      </c>
      <c r="D55" s="90" t="s">
        <v>82</v>
      </c>
      <c r="E55" s="95" t="s">
        <v>55</v>
      </c>
      <c r="F55" s="153">
        <f t="shared" si="2"/>
        <v>130</v>
      </c>
      <c r="G55" s="90" t="s">
        <v>79</v>
      </c>
      <c r="H55" s="154">
        <f t="shared" si="3"/>
        <v>0</v>
      </c>
      <c r="I55" s="91" t="s">
        <v>11</v>
      </c>
    </row>
    <row r="56">
      <c r="A56" s="99" t="s">
        <v>141</v>
      </c>
      <c r="B56" s="97" t="s">
        <v>84</v>
      </c>
      <c r="C56" s="89">
        <v>2.023002037E9</v>
      </c>
      <c r="D56" s="98" t="s">
        <v>82</v>
      </c>
      <c r="E56" s="95" t="s">
        <v>55</v>
      </c>
      <c r="F56" s="153">
        <f t="shared" si="2"/>
        <v>130</v>
      </c>
      <c r="G56" s="98" t="s">
        <v>79</v>
      </c>
      <c r="H56" s="154">
        <f t="shared" si="3"/>
        <v>0</v>
      </c>
      <c r="I56" s="96" t="s">
        <v>11</v>
      </c>
    </row>
    <row r="57">
      <c r="A57" s="103" t="s">
        <v>142</v>
      </c>
      <c r="B57" s="82" t="s">
        <v>98</v>
      </c>
      <c r="C57" s="83" t="s">
        <v>143</v>
      </c>
      <c r="D57" s="90" t="s">
        <v>265</v>
      </c>
      <c r="E57" s="85" t="s">
        <v>49</v>
      </c>
      <c r="F57" s="153">
        <f t="shared" si="2"/>
        <v>300</v>
      </c>
      <c r="G57" s="90" t="s">
        <v>79</v>
      </c>
      <c r="H57" s="154">
        <f t="shared" si="3"/>
        <v>0</v>
      </c>
      <c r="I57" s="91" t="s">
        <v>11</v>
      </c>
    </row>
    <row r="58">
      <c r="A58" s="92" t="s">
        <v>144</v>
      </c>
      <c r="B58" s="93" t="s">
        <v>86</v>
      </c>
      <c r="C58" s="89">
        <v>2.024316089E9</v>
      </c>
      <c r="D58" s="98" t="s">
        <v>82</v>
      </c>
      <c r="E58" s="95" t="s">
        <v>49</v>
      </c>
      <c r="F58" s="153">
        <f t="shared" si="2"/>
        <v>300</v>
      </c>
      <c r="G58" s="98" t="s">
        <v>79</v>
      </c>
      <c r="H58" s="154">
        <f t="shared" si="3"/>
        <v>0</v>
      </c>
      <c r="I58" s="96" t="s">
        <v>11</v>
      </c>
    </row>
    <row r="59">
      <c r="A59" s="99" t="s">
        <v>145</v>
      </c>
      <c r="B59" s="111" t="s">
        <v>116</v>
      </c>
      <c r="C59" s="89">
        <v>2.020010053E9</v>
      </c>
      <c r="D59" s="104" t="s">
        <v>82</v>
      </c>
      <c r="E59" s="95" t="s">
        <v>52</v>
      </c>
      <c r="F59" s="153">
        <f t="shared" si="2"/>
        <v>215</v>
      </c>
      <c r="G59" s="104" t="s">
        <v>79</v>
      </c>
      <c r="H59" s="154">
        <f t="shared" si="3"/>
        <v>0</v>
      </c>
      <c r="I59" s="105" t="s">
        <v>11</v>
      </c>
    </row>
    <row r="60">
      <c r="A60" s="92" t="s">
        <v>146</v>
      </c>
      <c r="B60" s="93" t="s">
        <v>92</v>
      </c>
      <c r="C60" s="89">
        <v>2.023302436E9</v>
      </c>
      <c r="D60" s="94" t="s">
        <v>82</v>
      </c>
      <c r="E60" s="95" t="s">
        <v>58</v>
      </c>
      <c r="F60" s="153">
        <f t="shared" si="2"/>
        <v>50</v>
      </c>
      <c r="G60" s="94" t="s">
        <v>79</v>
      </c>
      <c r="H60" s="154">
        <f t="shared" si="3"/>
        <v>0</v>
      </c>
      <c r="I60" s="110" t="s">
        <v>11</v>
      </c>
    </row>
    <row r="61">
      <c r="A61" s="92" t="s">
        <v>147</v>
      </c>
      <c r="B61" s="93" t="s">
        <v>98</v>
      </c>
      <c r="C61" s="89">
        <v>2.024315653E9</v>
      </c>
      <c r="D61" s="90" t="s">
        <v>82</v>
      </c>
      <c r="E61" s="95" t="s">
        <v>55</v>
      </c>
      <c r="F61" s="153">
        <f t="shared" si="2"/>
        <v>130</v>
      </c>
      <c r="G61" s="90" t="s">
        <v>79</v>
      </c>
      <c r="H61" s="154">
        <f t="shared" si="3"/>
        <v>0</v>
      </c>
      <c r="I61" s="91" t="s">
        <v>11</v>
      </c>
    </row>
    <row r="62">
      <c r="A62" s="103" t="s">
        <v>148</v>
      </c>
      <c r="B62" s="82" t="s">
        <v>86</v>
      </c>
      <c r="C62" s="83" t="s">
        <v>149</v>
      </c>
      <c r="D62" s="98" t="s">
        <v>265</v>
      </c>
      <c r="E62" s="85" t="s">
        <v>49</v>
      </c>
      <c r="F62" s="153">
        <f t="shared" si="2"/>
        <v>300</v>
      </c>
      <c r="G62" s="94" t="s">
        <v>79</v>
      </c>
      <c r="H62" s="154">
        <f t="shared" si="3"/>
        <v>0</v>
      </c>
      <c r="I62" s="110" t="s">
        <v>11</v>
      </c>
    </row>
    <row r="63">
      <c r="A63" s="99" t="s">
        <v>150</v>
      </c>
      <c r="B63" s="93" t="s">
        <v>92</v>
      </c>
      <c r="C63" s="89">
        <v>2.02330249E9</v>
      </c>
      <c r="D63" s="90" t="s">
        <v>82</v>
      </c>
      <c r="E63" s="95" t="s">
        <v>55</v>
      </c>
      <c r="F63" s="153">
        <f t="shared" si="2"/>
        <v>130</v>
      </c>
      <c r="G63" s="90" t="s">
        <v>79</v>
      </c>
      <c r="H63" s="154">
        <f t="shared" si="3"/>
        <v>0</v>
      </c>
      <c r="I63" s="91" t="s">
        <v>11</v>
      </c>
    </row>
    <row r="64">
      <c r="A64" s="92" t="s">
        <v>151</v>
      </c>
      <c r="B64" s="93" t="s">
        <v>76</v>
      </c>
      <c r="C64" s="89">
        <v>2.024319779E9</v>
      </c>
      <c r="D64" s="98" t="s">
        <v>82</v>
      </c>
      <c r="E64" s="117" t="s">
        <v>49</v>
      </c>
      <c r="F64" s="153">
        <f t="shared" si="2"/>
        <v>300</v>
      </c>
      <c r="G64" s="98" t="s">
        <v>79</v>
      </c>
      <c r="H64" s="154">
        <f t="shared" si="3"/>
        <v>0</v>
      </c>
      <c r="I64" s="96" t="s">
        <v>11</v>
      </c>
    </row>
    <row r="65">
      <c r="A65" s="103" t="s">
        <v>152</v>
      </c>
      <c r="B65" s="82" t="s">
        <v>81</v>
      </c>
      <c r="C65" s="83" t="s">
        <v>153</v>
      </c>
      <c r="D65" s="90" t="s">
        <v>265</v>
      </c>
      <c r="E65" s="116" t="s">
        <v>55</v>
      </c>
      <c r="F65" s="153">
        <f t="shared" si="2"/>
        <v>0</v>
      </c>
      <c r="G65" s="90" t="s">
        <v>79</v>
      </c>
      <c r="H65" s="154">
        <f t="shared" si="3"/>
        <v>0</v>
      </c>
      <c r="I65" s="91" t="s">
        <v>66</v>
      </c>
    </row>
    <row r="66">
      <c r="A66" s="92" t="s">
        <v>154</v>
      </c>
      <c r="B66" s="93" t="s">
        <v>86</v>
      </c>
      <c r="C66" s="89">
        <v>2.02431941E9</v>
      </c>
      <c r="D66" s="94" t="s">
        <v>82</v>
      </c>
      <c r="E66" s="117" t="s">
        <v>52</v>
      </c>
      <c r="F66" s="153">
        <f t="shared" si="2"/>
        <v>215</v>
      </c>
      <c r="G66" s="94" t="s">
        <v>79</v>
      </c>
      <c r="H66" s="154">
        <f t="shared" si="3"/>
        <v>0</v>
      </c>
      <c r="I66" s="110" t="s">
        <v>11</v>
      </c>
    </row>
    <row r="67">
      <c r="A67" s="103" t="s">
        <v>155</v>
      </c>
      <c r="B67" s="82" t="s">
        <v>76</v>
      </c>
      <c r="C67" s="106">
        <v>2.025327292E9</v>
      </c>
      <c r="D67" s="90" t="s">
        <v>265</v>
      </c>
      <c r="E67" s="116" t="s">
        <v>49</v>
      </c>
      <c r="F67" s="153">
        <f t="shared" si="2"/>
        <v>300</v>
      </c>
      <c r="G67" s="104" t="s">
        <v>79</v>
      </c>
      <c r="H67" s="154">
        <f t="shared" si="3"/>
        <v>0</v>
      </c>
      <c r="I67" s="105" t="s">
        <v>11</v>
      </c>
    </row>
    <row r="68">
      <c r="A68" s="92" t="s">
        <v>156</v>
      </c>
      <c r="B68" s="93" t="s">
        <v>157</v>
      </c>
      <c r="C68" s="89">
        <v>2.024325551E9</v>
      </c>
      <c r="D68" s="98" t="s">
        <v>82</v>
      </c>
      <c r="E68" s="117" t="s">
        <v>52</v>
      </c>
      <c r="F68" s="153">
        <f t="shared" si="2"/>
        <v>215</v>
      </c>
      <c r="G68" s="98" t="s">
        <v>79</v>
      </c>
      <c r="H68" s="154">
        <f t="shared" si="3"/>
        <v>0</v>
      </c>
      <c r="I68" s="96" t="s">
        <v>11</v>
      </c>
    </row>
    <row r="69">
      <c r="A69" s="103" t="s">
        <v>158</v>
      </c>
      <c r="B69" s="82" t="s">
        <v>92</v>
      </c>
      <c r="C69" s="83" t="s">
        <v>159</v>
      </c>
      <c r="D69" s="90" t="s">
        <v>265</v>
      </c>
      <c r="E69" s="116" t="s">
        <v>49</v>
      </c>
      <c r="F69" s="153">
        <f t="shared" si="2"/>
        <v>300</v>
      </c>
      <c r="G69" s="90" t="s">
        <v>79</v>
      </c>
      <c r="H69" s="154">
        <f t="shared" si="3"/>
        <v>0</v>
      </c>
      <c r="I69" s="91" t="s">
        <v>11</v>
      </c>
    </row>
    <row r="70">
      <c r="A70" s="92" t="s">
        <v>160</v>
      </c>
      <c r="B70" s="93" t="s">
        <v>98</v>
      </c>
      <c r="C70" s="89">
        <v>2.024320985E9</v>
      </c>
      <c r="D70" s="94" t="s">
        <v>82</v>
      </c>
      <c r="E70" s="117" t="s">
        <v>52</v>
      </c>
      <c r="F70" s="153">
        <f t="shared" si="2"/>
        <v>215</v>
      </c>
      <c r="G70" s="94" t="s">
        <v>79</v>
      </c>
      <c r="H70" s="154">
        <f t="shared" si="3"/>
        <v>0</v>
      </c>
      <c r="I70" s="110" t="s">
        <v>11</v>
      </c>
    </row>
    <row r="71">
      <c r="A71" s="103" t="s">
        <v>161</v>
      </c>
      <c r="B71" s="82" t="s">
        <v>162</v>
      </c>
      <c r="C71" s="83" t="s">
        <v>163</v>
      </c>
      <c r="D71" s="90" t="s">
        <v>265</v>
      </c>
      <c r="E71" s="116" t="s">
        <v>49</v>
      </c>
      <c r="F71" s="153">
        <f t="shared" si="2"/>
        <v>300</v>
      </c>
      <c r="G71" s="104" t="s">
        <v>79</v>
      </c>
      <c r="H71" s="154">
        <f t="shared" si="3"/>
        <v>0</v>
      </c>
      <c r="I71" s="105" t="s">
        <v>11</v>
      </c>
    </row>
    <row r="72">
      <c r="A72" s="103" t="s">
        <v>164</v>
      </c>
      <c r="B72" s="82" t="s">
        <v>123</v>
      </c>
      <c r="C72" s="83" t="s">
        <v>165</v>
      </c>
      <c r="D72" s="98" t="s">
        <v>265</v>
      </c>
      <c r="E72" s="114" t="s">
        <v>49</v>
      </c>
      <c r="F72" s="153">
        <f t="shared" si="2"/>
        <v>300</v>
      </c>
      <c r="G72" s="94" t="s">
        <v>79</v>
      </c>
      <c r="H72" s="154">
        <f t="shared" si="3"/>
        <v>0</v>
      </c>
      <c r="I72" s="110" t="s">
        <v>11</v>
      </c>
    </row>
    <row r="73">
      <c r="A73" s="99" t="s">
        <v>166</v>
      </c>
      <c r="B73" s="93" t="s">
        <v>76</v>
      </c>
      <c r="C73" s="89">
        <v>2.023301662E9</v>
      </c>
      <c r="D73" s="104" t="s">
        <v>82</v>
      </c>
      <c r="E73" s="113" t="s">
        <v>55</v>
      </c>
      <c r="F73" s="153">
        <f t="shared" si="2"/>
        <v>130</v>
      </c>
      <c r="G73" s="104" t="s">
        <v>79</v>
      </c>
      <c r="H73" s="154">
        <f t="shared" si="3"/>
        <v>0</v>
      </c>
      <c r="I73" s="105" t="s">
        <v>11</v>
      </c>
    </row>
    <row r="74">
      <c r="A74" s="81" t="s">
        <v>167</v>
      </c>
      <c r="B74" s="93" t="s">
        <v>86</v>
      </c>
      <c r="C74" s="112">
        <v>2.02430228E9</v>
      </c>
      <c r="D74" s="94" t="s">
        <v>82</v>
      </c>
      <c r="E74" s="114" t="s">
        <v>52</v>
      </c>
      <c r="F74" s="153">
        <f t="shared" si="2"/>
        <v>215</v>
      </c>
      <c r="G74" s="94" t="s">
        <v>79</v>
      </c>
      <c r="H74" s="154">
        <f t="shared" si="3"/>
        <v>0</v>
      </c>
      <c r="I74" s="110" t="s">
        <v>11</v>
      </c>
    </row>
    <row r="75">
      <c r="A75" s="103" t="s">
        <v>168</v>
      </c>
      <c r="B75" s="82" t="s">
        <v>169</v>
      </c>
      <c r="C75" s="106">
        <v>2.0250137E9</v>
      </c>
      <c r="D75" s="90" t="s">
        <v>265</v>
      </c>
      <c r="E75" s="116" t="s">
        <v>55</v>
      </c>
      <c r="F75" s="153">
        <f t="shared" si="2"/>
        <v>130</v>
      </c>
      <c r="G75" s="104" t="s">
        <v>79</v>
      </c>
      <c r="H75" s="154">
        <f t="shared" si="3"/>
        <v>0</v>
      </c>
      <c r="I75" s="105" t="s">
        <v>11</v>
      </c>
    </row>
    <row r="76">
      <c r="A76" s="92" t="s">
        <v>170</v>
      </c>
      <c r="B76" s="97" t="s">
        <v>116</v>
      </c>
      <c r="C76" s="89">
        <v>2.024008714E9</v>
      </c>
      <c r="D76" s="98" t="s">
        <v>82</v>
      </c>
      <c r="E76" s="117" t="s">
        <v>49</v>
      </c>
      <c r="F76" s="153">
        <f t="shared" si="2"/>
        <v>300</v>
      </c>
      <c r="G76" s="98" t="s">
        <v>96</v>
      </c>
      <c r="H76" s="154">
        <f t="shared" si="3"/>
        <v>350</v>
      </c>
      <c r="I76" s="96" t="s">
        <v>11</v>
      </c>
    </row>
    <row r="77">
      <c r="A77" s="92" t="s">
        <v>171</v>
      </c>
      <c r="B77" s="93" t="s">
        <v>76</v>
      </c>
      <c r="C77" s="89">
        <v>2.024302566E9</v>
      </c>
      <c r="D77" s="90" t="s">
        <v>82</v>
      </c>
      <c r="E77" s="113" t="s">
        <v>58</v>
      </c>
      <c r="F77" s="153">
        <f t="shared" si="2"/>
        <v>50</v>
      </c>
      <c r="G77" s="90" t="s">
        <v>79</v>
      </c>
      <c r="H77" s="154">
        <f t="shared" si="3"/>
        <v>0</v>
      </c>
      <c r="I77" s="91" t="s">
        <v>11</v>
      </c>
    </row>
    <row r="78">
      <c r="A78" s="103" t="s">
        <v>172</v>
      </c>
      <c r="B78" s="82" t="s">
        <v>123</v>
      </c>
      <c r="C78" s="106">
        <v>2.022302997E9</v>
      </c>
      <c r="D78" s="98" t="s">
        <v>265</v>
      </c>
      <c r="E78" s="114" t="s">
        <v>55</v>
      </c>
      <c r="F78" s="153">
        <f t="shared" si="2"/>
        <v>130</v>
      </c>
      <c r="G78" s="98" t="s">
        <v>79</v>
      </c>
      <c r="H78" s="154">
        <f t="shared" si="3"/>
        <v>0</v>
      </c>
      <c r="I78" s="96" t="s">
        <v>11</v>
      </c>
    </row>
    <row r="79">
      <c r="A79" s="103" t="s">
        <v>173</v>
      </c>
      <c r="B79" s="82" t="s">
        <v>123</v>
      </c>
      <c r="C79" s="106">
        <v>2.025327336E9</v>
      </c>
      <c r="D79" s="90" t="s">
        <v>265</v>
      </c>
      <c r="E79" s="116" t="s">
        <v>55</v>
      </c>
      <c r="F79" s="153">
        <f t="shared" si="2"/>
        <v>130</v>
      </c>
      <c r="G79" s="90" t="s">
        <v>79</v>
      </c>
      <c r="H79" s="154">
        <f t="shared" si="3"/>
        <v>0</v>
      </c>
      <c r="I79" s="91" t="s">
        <v>11</v>
      </c>
    </row>
    <row r="80">
      <c r="A80" s="92" t="s">
        <v>174</v>
      </c>
      <c r="B80" s="93" t="s">
        <v>98</v>
      </c>
      <c r="C80" s="89">
        <v>2.024302987E9</v>
      </c>
      <c r="D80" s="98" t="s">
        <v>82</v>
      </c>
      <c r="E80" s="117" t="s">
        <v>52</v>
      </c>
      <c r="F80" s="153">
        <f t="shared" si="2"/>
        <v>0</v>
      </c>
      <c r="G80" s="98" t="s">
        <v>79</v>
      </c>
      <c r="H80" s="154">
        <f t="shared" si="3"/>
        <v>0</v>
      </c>
      <c r="I80" s="96" t="s">
        <v>65</v>
      </c>
    </row>
    <row r="81">
      <c r="A81" s="103" t="s">
        <v>175</v>
      </c>
      <c r="B81" s="156" t="s">
        <v>123</v>
      </c>
      <c r="C81" s="157">
        <v>2.025327345E9</v>
      </c>
      <c r="D81" s="90" t="s">
        <v>265</v>
      </c>
      <c r="E81" s="158" t="s">
        <v>55</v>
      </c>
      <c r="F81" s="153">
        <f t="shared" si="2"/>
        <v>130</v>
      </c>
      <c r="G81" s="159" t="s">
        <v>79</v>
      </c>
      <c r="H81" s="154">
        <f t="shared" si="3"/>
        <v>0</v>
      </c>
      <c r="I81" s="160" t="s">
        <v>11</v>
      </c>
    </row>
    <row r="82">
      <c r="A82" s="92" t="s">
        <v>176</v>
      </c>
      <c r="B82" s="93" t="s">
        <v>157</v>
      </c>
      <c r="C82" s="89">
        <v>2.024324714E9</v>
      </c>
      <c r="D82" s="98" t="s">
        <v>82</v>
      </c>
      <c r="E82" s="117" t="s">
        <v>55</v>
      </c>
      <c r="F82" s="153">
        <f t="shared" si="2"/>
        <v>130</v>
      </c>
      <c r="G82" s="98" t="s">
        <v>79</v>
      </c>
      <c r="H82" s="154">
        <f t="shared" si="3"/>
        <v>0</v>
      </c>
      <c r="I82" s="96" t="s">
        <v>11</v>
      </c>
    </row>
    <row r="83">
      <c r="A83" s="92" t="s">
        <v>177</v>
      </c>
      <c r="B83" s="119" t="s">
        <v>162</v>
      </c>
      <c r="C83" s="89">
        <v>2.024318619E9</v>
      </c>
      <c r="D83" s="104" t="s">
        <v>82</v>
      </c>
      <c r="E83" s="113" t="s">
        <v>55</v>
      </c>
      <c r="F83" s="153">
        <f t="shared" si="2"/>
        <v>130</v>
      </c>
      <c r="G83" s="104" t="s">
        <v>79</v>
      </c>
      <c r="H83" s="154">
        <f t="shared" si="3"/>
        <v>0</v>
      </c>
      <c r="I83" s="105" t="s">
        <v>11</v>
      </c>
    </row>
    <row r="84">
      <c r="A84" s="103" t="s">
        <v>178</v>
      </c>
      <c r="B84" s="82" t="s">
        <v>116</v>
      </c>
      <c r="C84" s="83" t="s">
        <v>179</v>
      </c>
      <c r="D84" s="98" t="s">
        <v>265</v>
      </c>
      <c r="E84" s="114" t="s">
        <v>52</v>
      </c>
      <c r="F84" s="153">
        <f t="shared" si="2"/>
        <v>215</v>
      </c>
      <c r="G84" s="94" t="s">
        <v>79</v>
      </c>
      <c r="H84" s="154">
        <f t="shared" si="3"/>
        <v>0</v>
      </c>
      <c r="I84" s="110" t="s">
        <v>11</v>
      </c>
    </row>
    <row r="85">
      <c r="A85" s="103" t="s">
        <v>180</v>
      </c>
      <c r="B85" s="82" t="s">
        <v>86</v>
      </c>
      <c r="C85" s="106">
        <v>2.025325618E9</v>
      </c>
      <c r="D85" s="90" t="s">
        <v>265</v>
      </c>
      <c r="E85" s="116" t="s">
        <v>52</v>
      </c>
      <c r="F85" s="153">
        <f t="shared" si="2"/>
        <v>215</v>
      </c>
      <c r="G85" s="104" t="s">
        <v>79</v>
      </c>
      <c r="H85" s="154">
        <f t="shared" si="3"/>
        <v>0</v>
      </c>
      <c r="I85" s="105" t="s">
        <v>11</v>
      </c>
    </row>
    <row r="86">
      <c r="A86" s="126" t="s">
        <v>181</v>
      </c>
      <c r="B86" s="82" t="s">
        <v>116</v>
      </c>
      <c r="C86" s="127">
        <v>2.02501345E9</v>
      </c>
      <c r="D86" s="98" t="s">
        <v>265</v>
      </c>
      <c r="E86" s="114" t="s">
        <v>52</v>
      </c>
      <c r="F86" s="153">
        <f t="shared" si="2"/>
        <v>215</v>
      </c>
      <c r="G86" s="94" t="s">
        <v>79</v>
      </c>
      <c r="H86" s="154">
        <f t="shared" si="3"/>
        <v>0</v>
      </c>
      <c r="I86" s="110" t="s">
        <v>11</v>
      </c>
    </row>
    <row r="87">
      <c r="A87" s="92" t="s">
        <v>182</v>
      </c>
      <c r="B87" s="93" t="s">
        <v>76</v>
      </c>
      <c r="C87" s="89">
        <v>2.023302249E9</v>
      </c>
      <c r="D87" s="104" t="s">
        <v>82</v>
      </c>
      <c r="E87" s="113" t="s">
        <v>49</v>
      </c>
      <c r="F87" s="153">
        <f t="shared" si="2"/>
        <v>300</v>
      </c>
      <c r="G87" s="104" t="s">
        <v>79</v>
      </c>
      <c r="H87" s="154">
        <f t="shared" si="3"/>
        <v>0</v>
      </c>
      <c r="I87" s="105" t="s">
        <v>11</v>
      </c>
    </row>
    <row r="88">
      <c r="A88" s="99" t="s">
        <v>183</v>
      </c>
      <c r="B88" s="93" t="s">
        <v>86</v>
      </c>
      <c r="C88" s="89">
        <v>2.023304243E9</v>
      </c>
      <c r="D88" s="94" t="s">
        <v>82</v>
      </c>
      <c r="E88" s="117" t="s">
        <v>49</v>
      </c>
      <c r="F88" s="153">
        <f t="shared" si="2"/>
        <v>300</v>
      </c>
      <c r="G88" s="94" t="s">
        <v>79</v>
      </c>
      <c r="H88" s="154">
        <f t="shared" si="3"/>
        <v>0</v>
      </c>
      <c r="I88" s="110" t="s">
        <v>11</v>
      </c>
    </row>
    <row r="89">
      <c r="A89" s="99" t="s">
        <v>184</v>
      </c>
      <c r="B89" s="93" t="s">
        <v>76</v>
      </c>
      <c r="C89" s="89">
        <v>2.023306865E9</v>
      </c>
      <c r="D89" s="104" t="s">
        <v>82</v>
      </c>
      <c r="E89" s="113" t="s">
        <v>52</v>
      </c>
      <c r="F89" s="153">
        <f t="shared" si="2"/>
        <v>215</v>
      </c>
      <c r="G89" s="104" t="s">
        <v>79</v>
      </c>
      <c r="H89" s="154">
        <f t="shared" si="3"/>
        <v>0</v>
      </c>
      <c r="I89" s="105" t="s">
        <v>11</v>
      </c>
    </row>
    <row r="90">
      <c r="A90" s="126" t="s">
        <v>185</v>
      </c>
      <c r="B90" s="82" t="s">
        <v>76</v>
      </c>
      <c r="C90" s="128">
        <v>2.025327372E9</v>
      </c>
      <c r="D90" s="98" t="s">
        <v>265</v>
      </c>
      <c r="E90" s="114" t="s">
        <v>52</v>
      </c>
      <c r="F90" s="153">
        <f t="shared" si="2"/>
        <v>215</v>
      </c>
      <c r="G90" s="94" t="s">
        <v>79</v>
      </c>
      <c r="H90" s="154">
        <f t="shared" si="3"/>
        <v>0</v>
      </c>
      <c r="I90" s="110" t="s">
        <v>11</v>
      </c>
    </row>
    <row r="91">
      <c r="A91" s="103" t="s">
        <v>186</v>
      </c>
      <c r="B91" s="82" t="s">
        <v>86</v>
      </c>
      <c r="C91" s="106">
        <v>2.02532615E9</v>
      </c>
      <c r="D91" s="90" t="s">
        <v>265</v>
      </c>
      <c r="E91" s="116" t="s">
        <v>55</v>
      </c>
      <c r="F91" s="153">
        <f t="shared" si="2"/>
        <v>130</v>
      </c>
      <c r="G91" s="104" t="s">
        <v>79</v>
      </c>
      <c r="H91" s="154">
        <f t="shared" si="3"/>
        <v>0</v>
      </c>
      <c r="I91" s="105" t="s">
        <v>11</v>
      </c>
    </row>
    <row r="92">
      <c r="A92" s="103" t="s">
        <v>187</v>
      </c>
      <c r="B92" s="82" t="s">
        <v>84</v>
      </c>
      <c r="C92" s="83" t="s">
        <v>188</v>
      </c>
      <c r="D92" s="98" t="s">
        <v>265</v>
      </c>
      <c r="E92" s="114" t="s">
        <v>52</v>
      </c>
      <c r="F92" s="153">
        <f t="shared" si="2"/>
        <v>215</v>
      </c>
      <c r="G92" s="94" t="s">
        <v>79</v>
      </c>
      <c r="H92" s="154">
        <f t="shared" si="3"/>
        <v>0</v>
      </c>
      <c r="I92" s="110" t="s">
        <v>11</v>
      </c>
    </row>
    <row r="93">
      <c r="A93" s="92" t="s">
        <v>189</v>
      </c>
      <c r="B93" s="93" t="s">
        <v>76</v>
      </c>
      <c r="C93" s="89">
        <v>2.024302833E9</v>
      </c>
      <c r="D93" s="104" t="s">
        <v>82</v>
      </c>
      <c r="E93" s="113" t="s">
        <v>49</v>
      </c>
      <c r="F93" s="153">
        <f t="shared" si="2"/>
        <v>300</v>
      </c>
      <c r="G93" s="104" t="s">
        <v>79</v>
      </c>
      <c r="H93" s="154">
        <f t="shared" si="3"/>
        <v>0</v>
      </c>
      <c r="I93" s="105" t="s">
        <v>11</v>
      </c>
    </row>
    <row r="94">
      <c r="A94" s="103" t="s">
        <v>190</v>
      </c>
      <c r="B94" s="82" t="s">
        <v>98</v>
      </c>
      <c r="C94" s="106">
        <v>2.02431615E9</v>
      </c>
      <c r="D94" s="98" t="s">
        <v>265</v>
      </c>
      <c r="E94" s="114" t="s">
        <v>49</v>
      </c>
      <c r="F94" s="153">
        <f t="shared" si="2"/>
        <v>300</v>
      </c>
      <c r="G94" s="98" t="s">
        <v>79</v>
      </c>
      <c r="H94" s="154">
        <f t="shared" si="3"/>
        <v>0</v>
      </c>
      <c r="I94" s="96" t="s">
        <v>11</v>
      </c>
    </row>
    <row r="95">
      <c r="A95" s="103" t="s">
        <v>192</v>
      </c>
      <c r="B95" s="82" t="s">
        <v>76</v>
      </c>
      <c r="C95" s="83" t="s">
        <v>193</v>
      </c>
      <c r="D95" s="90" t="s">
        <v>265</v>
      </c>
      <c r="E95" s="116" t="s">
        <v>49</v>
      </c>
      <c r="F95" s="153">
        <f t="shared" si="2"/>
        <v>300</v>
      </c>
      <c r="G95" s="90" t="s">
        <v>79</v>
      </c>
      <c r="H95" s="154">
        <f t="shared" si="3"/>
        <v>0</v>
      </c>
      <c r="I95" s="91" t="s">
        <v>11</v>
      </c>
    </row>
    <row r="96">
      <c r="A96" s="99" t="s">
        <v>191</v>
      </c>
      <c r="B96" s="93" t="s">
        <v>86</v>
      </c>
      <c r="C96" s="107">
        <v>2.023311954E9</v>
      </c>
      <c r="D96" s="98" t="s">
        <v>82</v>
      </c>
      <c r="E96" s="117" t="s">
        <v>55</v>
      </c>
      <c r="F96" s="153">
        <f t="shared" si="2"/>
        <v>130</v>
      </c>
      <c r="G96" s="98" t="s">
        <v>79</v>
      </c>
      <c r="H96" s="154">
        <f t="shared" si="3"/>
        <v>0</v>
      </c>
      <c r="I96" s="96" t="s">
        <v>11</v>
      </c>
    </row>
    <row r="97">
      <c r="A97" s="81" t="s">
        <v>194</v>
      </c>
      <c r="B97" s="97" t="s">
        <v>169</v>
      </c>
      <c r="C97" s="89">
        <v>2.018010824E9</v>
      </c>
      <c r="D97" s="90" t="s">
        <v>82</v>
      </c>
      <c r="E97" s="116" t="s">
        <v>49</v>
      </c>
      <c r="F97" s="153">
        <f t="shared" si="2"/>
        <v>300</v>
      </c>
      <c r="G97" s="90" t="s">
        <v>96</v>
      </c>
      <c r="H97" s="154">
        <f t="shared" si="3"/>
        <v>350</v>
      </c>
      <c r="I97" s="91" t="s">
        <v>11</v>
      </c>
    </row>
    <row r="98">
      <c r="A98" s="92" t="s">
        <v>195</v>
      </c>
      <c r="B98" s="93" t="s">
        <v>86</v>
      </c>
      <c r="C98" s="89">
        <v>2.02330428E9</v>
      </c>
      <c r="D98" s="98" t="s">
        <v>82</v>
      </c>
      <c r="E98" s="117" t="s">
        <v>52</v>
      </c>
      <c r="F98" s="153">
        <f t="shared" si="2"/>
        <v>215</v>
      </c>
      <c r="G98" s="98" t="s">
        <v>79</v>
      </c>
      <c r="H98" s="154">
        <f t="shared" si="3"/>
        <v>0</v>
      </c>
      <c r="I98" s="96" t="s">
        <v>11</v>
      </c>
    </row>
    <row r="99">
      <c r="A99" s="92" t="s">
        <v>196</v>
      </c>
      <c r="B99" s="97" t="s">
        <v>116</v>
      </c>
      <c r="C99" s="89">
        <v>2.0160025E9</v>
      </c>
      <c r="D99" s="90" t="s">
        <v>82</v>
      </c>
      <c r="E99" s="113" t="s">
        <v>52</v>
      </c>
      <c r="F99" s="153">
        <f t="shared" si="2"/>
        <v>215</v>
      </c>
      <c r="G99" s="90" t="s">
        <v>96</v>
      </c>
      <c r="H99" s="154">
        <f t="shared" si="3"/>
        <v>350</v>
      </c>
      <c r="I99" s="91" t="s">
        <v>11</v>
      </c>
    </row>
    <row r="100">
      <c r="A100" s="92" t="s">
        <v>197</v>
      </c>
      <c r="B100" s="93" t="s">
        <v>98</v>
      </c>
      <c r="C100" s="89">
        <v>2.024321552E9</v>
      </c>
      <c r="D100" s="98" t="s">
        <v>82</v>
      </c>
      <c r="E100" s="117" t="s">
        <v>49</v>
      </c>
      <c r="F100" s="153">
        <f t="shared" si="2"/>
        <v>300</v>
      </c>
      <c r="G100" s="98" t="s">
        <v>79</v>
      </c>
      <c r="H100" s="154">
        <f t="shared" si="3"/>
        <v>0</v>
      </c>
      <c r="I100" s="96" t="s">
        <v>11</v>
      </c>
    </row>
    <row r="101">
      <c r="A101" s="120" t="s">
        <v>198</v>
      </c>
      <c r="B101" s="161" t="s">
        <v>199</v>
      </c>
      <c r="C101" s="162">
        <v>2.025014233E9</v>
      </c>
      <c r="D101" s="90" t="s">
        <v>265</v>
      </c>
      <c r="E101" s="163" t="s">
        <v>55</v>
      </c>
      <c r="F101" s="153">
        <f t="shared" si="2"/>
        <v>130</v>
      </c>
      <c r="G101" s="164" t="s">
        <v>79</v>
      </c>
      <c r="H101" s="154">
        <f t="shared" si="3"/>
        <v>0</v>
      </c>
      <c r="I101" s="165" t="s">
        <v>11</v>
      </c>
    </row>
    <row r="102">
      <c r="A102" s="92" t="s">
        <v>200</v>
      </c>
      <c r="B102" s="93" t="s">
        <v>98</v>
      </c>
      <c r="C102" s="89">
        <v>2.024303008E9</v>
      </c>
      <c r="D102" s="98" t="s">
        <v>82</v>
      </c>
      <c r="E102" s="117" t="s">
        <v>52</v>
      </c>
      <c r="F102" s="153">
        <f t="shared" si="2"/>
        <v>215</v>
      </c>
      <c r="G102" s="98" t="s">
        <v>79</v>
      </c>
      <c r="H102" s="154">
        <f t="shared" si="3"/>
        <v>0</v>
      </c>
      <c r="I102" s="96" t="s">
        <v>11</v>
      </c>
    </row>
    <row r="103">
      <c r="A103" s="92" t="s">
        <v>201</v>
      </c>
      <c r="B103" s="93" t="s">
        <v>76</v>
      </c>
      <c r="C103" s="89">
        <v>2.02431976E9</v>
      </c>
      <c r="D103" s="90" t="s">
        <v>82</v>
      </c>
      <c r="E103" s="113" t="s">
        <v>49</v>
      </c>
      <c r="F103" s="153">
        <f t="shared" si="2"/>
        <v>300</v>
      </c>
      <c r="G103" s="90" t="s">
        <v>79</v>
      </c>
      <c r="H103" s="154">
        <f t="shared" si="3"/>
        <v>0</v>
      </c>
      <c r="I103" s="91" t="s">
        <v>11</v>
      </c>
    </row>
    <row r="104">
      <c r="A104" s="92" t="s">
        <v>202</v>
      </c>
      <c r="B104" s="93" t="s">
        <v>92</v>
      </c>
      <c r="C104" s="89">
        <v>2.024309119E9</v>
      </c>
      <c r="D104" s="98" t="s">
        <v>82</v>
      </c>
      <c r="E104" s="117" t="s">
        <v>55</v>
      </c>
      <c r="F104" s="153">
        <f t="shared" si="2"/>
        <v>130</v>
      </c>
      <c r="G104" s="98" t="s">
        <v>79</v>
      </c>
      <c r="H104" s="154">
        <f t="shared" si="3"/>
        <v>0</v>
      </c>
      <c r="I104" s="96" t="s">
        <v>11</v>
      </c>
    </row>
    <row r="105">
      <c r="A105" s="92" t="s">
        <v>203</v>
      </c>
      <c r="B105" s="93" t="s">
        <v>92</v>
      </c>
      <c r="C105" s="89">
        <v>2.024302978E9</v>
      </c>
      <c r="D105" s="90" t="s">
        <v>82</v>
      </c>
      <c r="E105" s="113" t="s">
        <v>55</v>
      </c>
      <c r="F105" s="153">
        <f t="shared" si="2"/>
        <v>130</v>
      </c>
      <c r="G105" s="90" t="s">
        <v>79</v>
      </c>
      <c r="H105" s="154">
        <f t="shared" si="3"/>
        <v>0</v>
      </c>
      <c r="I105" s="91" t="s">
        <v>11</v>
      </c>
    </row>
    <row r="106">
      <c r="A106" s="129" t="s">
        <v>204</v>
      </c>
      <c r="B106" s="130" t="s">
        <v>169</v>
      </c>
      <c r="C106" s="131">
        <v>2.019014274E9</v>
      </c>
      <c r="D106" s="132" t="s">
        <v>82</v>
      </c>
      <c r="E106" s="133" t="s">
        <v>55</v>
      </c>
      <c r="F106" s="134">
        <f t="shared" si="2"/>
        <v>130</v>
      </c>
      <c r="G106" s="135" t="s">
        <v>79</v>
      </c>
      <c r="H106" s="136">
        <f t="shared" si="3"/>
        <v>0</v>
      </c>
      <c r="I106" s="137" t="s">
        <v>11</v>
      </c>
    </row>
    <row r="107">
      <c r="A107" s="92" t="s">
        <v>205</v>
      </c>
      <c r="B107" s="93" t="s">
        <v>86</v>
      </c>
      <c r="C107" s="89">
        <v>2.023304074E9</v>
      </c>
      <c r="D107" s="90" t="s">
        <v>82</v>
      </c>
      <c r="E107" s="113" t="s">
        <v>55</v>
      </c>
      <c r="F107" s="153">
        <f t="shared" si="2"/>
        <v>130</v>
      </c>
      <c r="G107" s="90" t="s">
        <v>79</v>
      </c>
      <c r="H107" s="154">
        <f t="shared" si="3"/>
        <v>0</v>
      </c>
      <c r="I107" s="91" t="s">
        <v>11</v>
      </c>
    </row>
    <row r="108">
      <c r="A108" s="103" t="s">
        <v>206</v>
      </c>
      <c r="B108" s="82" t="s">
        <v>126</v>
      </c>
      <c r="C108" s="83" t="s">
        <v>207</v>
      </c>
      <c r="D108" s="98" t="s">
        <v>265</v>
      </c>
      <c r="E108" s="114" t="s">
        <v>55</v>
      </c>
      <c r="F108" s="153">
        <f t="shared" si="2"/>
        <v>130</v>
      </c>
      <c r="G108" s="98" t="s">
        <v>79</v>
      </c>
      <c r="H108" s="154">
        <f t="shared" si="3"/>
        <v>0</v>
      </c>
      <c r="I108" s="96" t="s">
        <v>11</v>
      </c>
    </row>
    <row r="109">
      <c r="A109" s="92" t="s">
        <v>208</v>
      </c>
      <c r="B109" s="93" t="s">
        <v>199</v>
      </c>
      <c r="C109" s="89">
        <v>2.024001956E9</v>
      </c>
      <c r="D109" s="90" t="s">
        <v>82</v>
      </c>
      <c r="E109" s="113" t="s">
        <v>55</v>
      </c>
      <c r="F109" s="153">
        <f t="shared" si="2"/>
        <v>130</v>
      </c>
      <c r="G109" s="90" t="s">
        <v>79</v>
      </c>
      <c r="H109" s="154">
        <f t="shared" si="3"/>
        <v>0</v>
      </c>
      <c r="I109" s="91" t="s">
        <v>11</v>
      </c>
    </row>
    <row r="110">
      <c r="A110" s="103" t="s">
        <v>209</v>
      </c>
      <c r="B110" s="82" t="s">
        <v>157</v>
      </c>
      <c r="C110" s="83" t="s">
        <v>210</v>
      </c>
      <c r="D110" s="98" t="s">
        <v>265</v>
      </c>
      <c r="E110" s="114" t="s">
        <v>49</v>
      </c>
      <c r="F110" s="153">
        <f t="shared" si="2"/>
        <v>300</v>
      </c>
      <c r="G110" s="94" t="s">
        <v>79</v>
      </c>
      <c r="H110" s="154">
        <f t="shared" si="3"/>
        <v>0</v>
      </c>
      <c r="I110" s="110" t="s">
        <v>11</v>
      </c>
    </row>
    <row r="111">
      <c r="A111" s="81" t="s">
        <v>211</v>
      </c>
      <c r="B111" s="93" t="s">
        <v>76</v>
      </c>
      <c r="C111" s="112">
        <v>2.023304412E9</v>
      </c>
      <c r="D111" s="90" t="s">
        <v>82</v>
      </c>
      <c r="E111" s="116" t="s">
        <v>49</v>
      </c>
      <c r="F111" s="153">
        <f t="shared" si="2"/>
        <v>0</v>
      </c>
      <c r="G111" s="90" t="s">
        <v>79</v>
      </c>
      <c r="H111" s="154">
        <f t="shared" si="3"/>
        <v>0</v>
      </c>
      <c r="I111" s="91" t="s">
        <v>65</v>
      </c>
    </row>
    <row r="112">
      <c r="A112" s="92" t="s">
        <v>212</v>
      </c>
      <c r="B112" s="93" t="s">
        <v>86</v>
      </c>
      <c r="C112" s="89">
        <v>2.023304332E9</v>
      </c>
      <c r="D112" s="98" t="s">
        <v>82</v>
      </c>
      <c r="E112" s="117" t="s">
        <v>55</v>
      </c>
      <c r="F112" s="153">
        <f t="shared" si="2"/>
        <v>0</v>
      </c>
      <c r="G112" s="98" t="s">
        <v>79</v>
      </c>
      <c r="H112" s="154">
        <f t="shared" si="3"/>
        <v>0</v>
      </c>
      <c r="I112" s="96" t="s">
        <v>66</v>
      </c>
    </row>
    <row r="113">
      <c r="A113" s="103" t="s">
        <v>213</v>
      </c>
      <c r="B113" s="82" t="s">
        <v>98</v>
      </c>
      <c r="C113" s="106">
        <v>2.02532879E9</v>
      </c>
      <c r="D113" s="90" t="s">
        <v>265</v>
      </c>
      <c r="E113" s="116" t="s">
        <v>49</v>
      </c>
      <c r="F113" s="153">
        <f t="shared" si="2"/>
        <v>300</v>
      </c>
      <c r="G113" s="90" t="s">
        <v>96</v>
      </c>
      <c r="H113" s="154">
        <f t="shared" si="3"/>
        <v>350</v>
      </c>
      <c r="I113" s="91" t="s">
        <v>11</v>
      </c>
    </row>
    <row r="114">
      <c r="A114" s="99" t="s">
        <v>214</v>
      </c>
      <c r="B114" s="97" t="s">
        <v>116</v>
      </c>
      <c r="C114" s="89">
        <v>4330092.0</v>
      </c>
      <c r="D114" s="94" t="s">
        <v>82</v>
      </c>
      <c r="E114" s="117" t="s">
        <v>52</v>
      </c>
      <c r="F114" s="153">
        <f t="shared" si="2"/>
        <v>215</v>
      </c>
      <c r="G114" s="94" t="s">
        <v>96</v>
      </c>
      <c r="H114" s="154">
        <f t="shared" si="3"/>
        <v>350</v>
      </c>
      <c r="I114" s="110" t="s">
        <v>11</v>
      </c>
    </row>
    <row r="115">
      <c r="A115" s="92" t="s">
        <v>215</v>
      </c>
      <c r="B115" s="93" t="s">
        <v>81</v>
      </c>
      <c r="C115" s="89">
        <v>2.021006995E9</v>
      </c>
      <c r="D115" s="104" t="s">
        <v>82</v>
      </c>
      <c r="E115" s="113" t="s">
        <v>52</v>
      </c>
      <c r="F115" s="153">
        <f t="shared" si="2"/>
        <v>215</v>
      </c>
      <c r="G115" s="104" t="s">
        <v>79</v>
      </c>
      <c r="H115" s="154">
        <f t="shared" si="3"/>
        <v>0</v>
      </c>
      <c r="I115" s="105" t="s">
        <v>11</v>
      </c>
    </row>
    <row r="116">
      <c r="A116" s="103" t="s">
        <v>216</v>
      </c>
      <c r="B116" s="82" t="s">
        <v>126</v>
      </c>
      <c r="C116" s="83" t="s">
        <v>217</v>
      </c>
      <c r="D116" s="98" t="s">
        <v>265</v>
      </c>
      <c r="E116" s="114" t="s">
        <v>49</v>
      </c>
      <c r="F116" s="153">
        <f t="shared" si="2"/>
        <v>300</v>
      </c>
      <c r="G116" s="94" t="s">
        <v>79</v>
      </c>
      <c r="H116" s="154">
        <f t="shared" si="3"/>
        <v>0</v>
      </c>
      <c r="I116" s="110" t="s">
        <v>11</v>
      </c>
    </row>
    <row r="117">
      <c r="A117" s="138" t="s">
        <v>218</v>
      </c>
      <c r="B117" s="93" t="s">
        <v>86</v>
      </c>
      <c r="C117" s="89">
        <v>2.023317813E9</v>
      </c>
      <c r="D117" s="90" t="s">
        <v>82</v>
      </c>
      <c r="E117" s="113" t="s">
        <v>55</v>
      </c>
      <c r="F117" s="153">
        <f t="shared" si="2"/>
        <v>130</v>
      </c>
      <c r="G117" s="90" t="s">
        <v>79</v>
      </c>
      <c r="H117" s="154">
        <f t="shared" si="3"/>
        <v>0</v>
      </c>
      <c r="I117" s="91" t="s">
        <v>11</v>
      </c>
    </row>
    <row r="118">
      <c r="A118" s="99" t="s">
        <v>219</v>
      </c>
      <c r="B118" s="93" t="s">
        <v>118</v>
      </c>
      <c r="C118" s="89">
        <v>2.02300196E9</v>
      </c>
      <c r="D118" s="98" t="s">
        <v>82</v>
      </c>
      <c r="E118" s="117" t="s">
        <v>55</v>
      </c>
      <c r="F118" s="153">
        <f t="shared" si="2"/>
        <v>0</v>
      </c>
      <c r="G118" s="98" t="s">
        <v>79</v>
      </c>
      <c r="H118" s="154">
        <f t="shared" si="3"/>
        <v>0</v>
      </c>
      <c r="I118" s="96" t="s">
        <v>65</v>
      </c>
    </row>
    <row r="119">
      <c r="A119" s="103" t="s">
        <v>220</v>
      </c>
      <c r="B119" s="82" t="s">
        <v>84</v>
      </c>
      <c r="C119" s="106">
        <v>2.025012794E9</v>
      </c>
      <c r="D119" s="90" t="s">
        <v>265</v>
      </c>
      <c r="E119" s="116" t="s">
        <v>55</v>
      </c>
      <c r="F119" s="153">
        <f t="shared" si="2"/>
        <v>130</v>
      </c>
      <c r="G119" s="104" t="s">
        <v>79</v>
      </c>
      <c r="H119" s="154">
        <f t="shared" si="3"/>
        <v>0</v>
      </c>
      <c r="I119" s="105" t="s">
        <v>11</v>
      </c>
    </row>
    <row r="120">
      <c r="A120" s="166" t="s">
        <v>221</v>
      </c>
      <c r="B120" s="93" t="s">
        <v>118</v>
      </c>
      <c r="C120" s="89">
        <v>2.02300197E9</v>
      </c>
      <c r="D120" s="98" t="s">
        <v>82</v>
      </c>
      <c r="E120" s="117" t="s">
        <v>49</v>
      </c>
      <c r="F120" s="153">
        <f t="shared" si="2"/>
        <v>300</v>
      </c>
      <c r="G120" s="98" t="s">
        <v>79</v>
      </c>
      <c r="H120" s="154">
        <f t="shared" si="3"/>
        <v>0</v>
      </c>
      <c r="I120" s="96" t="s">
        <v>11</v>
      </c>
    </row>
    <row r="121">
      <c r="A121" s="167" t="s">
        <v>222</v>
      </c>
      <c r="B121" s="82" t="s">
        <v>223</v>
      </c>
      <c r="C121" s="106">
        <v>2.025329644E9</v>
      </c>
      <c r="D121" s="90" t="s">
        <v>265</v>
      </c>
      <c r="E121" s="116" t="s">
        <v>55</v>
      </c>
      <c r="F121" s="153">
        <f t="shared" si="2"/>
        <v>0</v>
      </c>
      <c r="G121" s="104" t="s">
        <v>79</v>
      </c>
      <c r="H121" s="154">
        <f t="shared" si="3"/>
        <v>0</v>
      </c>
      <c r="I121" s="105" t="s">
        <v>66</v>
      </c>
    </row>
    <row r="122">
      <c r="A122" s="166" t="s">
        <v>224</v>
      </c>
      <c r="B122" s="93" t="s">
        <v>76</v>
      </c>
      <c r="C122" s="89">
        <v>2.024302593E9</v>
      </c>
      <c r="D122" s="94" t="s">
        <v>82</v>
      </c>
      <c r="E122" s="117" t="s">
        <v>55</v>
      </c>
      <c r="F122" s="153">
        <f t="shared" si="2"/>
        <v>130</v>
      </c>
      <c r="G122" s="94" t="s">
        <v>79</v>
      </c>
      <c r="H122" s="154">
        <f t="shared" si="3"/>
        <v>0</v>
      </c>
      <c r="I122" s="110" t="s">
        <v>11</v>
      </c>
    </row>
    <row r="123">
      <c r="A123" s="103" t="s">
        <v>225</v>
      </c>
      <c r="B123" s="82" t="s">
        <v>92</v>
      </c>
      <c r="C123" s="106">
        <v>2.025328469E9</v>
      </c>
      <c r="D123" s="90" t="s">
        <v>265</v>
      </c>
      <c r="E123" s="116" t="s">
        <v>52</v>
      </c>
      <c r="F123" s="153">
        <f t="shared" si="2"/>
        <v>215</v>
      </c>
      <c r="G123" s="104" t="s">
        <v>79</v>
      </c>
      <c r="H123" s="154">
        <f t="shared" si="3"/>
        <v>0</v>
      </c>
      <c r="I123" s="105" t="s">
        <v>11</v>
      </c>
    </row>
    <row r="124">
      <c r="A124" s="103" t="s">
        <v>226</v>
      </c>
      <c r="B124" s="82" t="s">
        <v>199</v>
      </c>
      <c r="C124" s="83" t="s">
        <v>227</v>
      </c>
      <c r="D124" s="98" t="s">
        <v>265</v>
      </c>
      <c r="E124" s="114" t="s">
        <v>55</v>
      </c>
      <c r="F124" s="153">
        <f t="shared" si="2"/>
        <v>130</v>
      </c>
      <c r="G124" s="94" t="s">
        <v>79</v>
      </c>
      <c r="H124" s="154">
        <f t="shared" si="3"/>
        <v>0</v>
      </c>
      <c r="I124" s="110" t="s">
        <v>11</v>
      </c>
    </row>
    <row r="125">
      <c r="A125" s="92" t="s">
        <v>228</v>
      </c>
      <c r="B125" s="97" t="s">
        <v>116</v>
      </c>
      <c r="C125" s="89">
        <v>2.022014196E9</v>
      </c>
      <c r="D125" s="90" t="s">
        <v>82</v>
      </c>
      <c r="E125" s="95" t="s">
        <v>52</v>
      </c>
      <c r="F125" s="153">
        <f t="shared" si="2"/>
        <v>215</v>
      </c>
      <c r="G125" s="90" t="s">
        <v>96</v>
      </c>
      <c r="H125" s="154">
        <f t="shared" si="3"/>
        <v>350</v>
      </c>
      <c r="I125" s="91" t="s">
        <v>11</v>
      </c>
    </row>
    <row r="126">
      <c r="A126" s="92" t="s">
        <v>229</v>
      </c>
      <c r="B126" s="93" t="s">
        <v>116</v>
      </c>
      <c r="C126" s="112" t="s">
        <v>230</v>
      </c>
      <c r="D126" s="98" t="s">
        <v>82</v>
      </c>
      <c r="E126" s="95" t="s">
        <v>58</v>
      </c>
      <c r="F126" s="153">
        <f t="shared" si="2"/>
        <v>50</v>
      </c>
      <c r="G126" s="98" t="s">
        <v>79</v>
      </c>
      <c r="H126" s="154">
        <f t="shared" si="3"/>
        <v>0</v>
      </c>
      <c r="I126" s="96" t="s">
        <v>11</v>
      </c>
    </row>
    <row r="127">
      <c r="A127" s="103" t="s">
        <v>231</v>
      </c>
      <c r="B127" s="82" t="s">
        <v>199</v>
      </c>
      <c r="C127" s="83" t="s">
        <v>232</v>
      </c>
      <c r="D127" s="90" t="s">
        <v>265</v>
      </c>
      <c r="E127" s="85" t="s">
        <v>49</v>
      </c>
      <c r="F127" s="153">
        <f t="shared" si="2"/>
        <v>300</v>
      </c>
      <c r="G127" s="90" t="s">
        <v>79</v>
      </c>
      <c r="H127" s="154">
        <f t="shared" si="3"/>
        <v>0</v>
      </c>
      <c r="I127" s="91" t="s">
        <v>11</v>
      </c>
    </row>
    <row r="128">
      <c r="A128" s="92" t="s">
        <v>233</v>
      </c>
      <c r="B128" s="97" t="s">
        <v>116</v>
      </c>
      <c r="C128" s="89">
        <v>2.02001009E9</v>
      </c>
      <c r="D128" s="94" t="s">
        <v>82</v>
      </c>
      <c r="E128" s="95" t="s">
        <v>55</v>
      </c>
      <c r="F128" s="153">
        <f t="shared" si="2"/>
        <v>130</v>
      </c>
      <c r="G128" s="94" t="s">
        <v>79</v>
      </c>
      <c r="H128" s="154">
        <f t="shared" si="3"/>
        <v>0</v>
      </c>
      <c r="I128" s="110" t="s">
        <v>11</v>
      </c>
    </row>
    <row r="129">
      <c r="A129" s="103" t="s">
        <v>234</v>
      </c>
      <c r="B129" s="82" t="s">
        <v>98</v>
      </c>
      <c r="C129" s="106">
        <v>2.025328807E9</v>
      </c>
      <c r="D129" s="90" t="s">
        <v>265</v>
      </c>
      <c r="E129" s="85" t="s">
        <v>49</v>
      </c>
      <c r="F129" s="153">
        <f t="shared" si="2"/>
        <v>300</v>
      </c>
      <c r="G129" s="90" t="s">
        <v>79</v>
      </c>
      <c r="H129" s="154">
        <f t="shared" si="3"/>
        <v>0</v>
      </c>
      <c r="I129" s="91" t="s">
        <v>11</v>
      </c>
    </row>
    <row r="130">
      <c r="A130" s="92" t="s">
        <v>235</v>
      </c>
      <c r="B130" s="93" t="s">
        <v>98</v>
      </c>
      <c r="C130" s="168">
        <v>2.024315608E9</v>
      </c>
      <c r="D130" s="98" t="s">
        <v>82</v>
      </c>
      <c r="E130" s="95" t="s">
        <v>49</v>
      </c>
      <c r="F130" s="153">
        <f t="shared" si="2"/>
        <v>300</v>
      </c>
      <c r="G130" s="98" t="s">
        <v>79</v>
      </c>
      <c r="H130" s="154">
        <f t="shared" si="3"/>
        <v>0</v>
      </c>
      <c r="I130" s="96" t="s">
        <v>11</v>
      </c>
    </row>
    <row r="131">
      <c r="A131" s="103" t="s">
        <v>236</v>
      </c>
      <c r="B131" s="82" t="s">
        <v>98</v>
      </c>
      <c r="C131" s="106">
        <v>2.025328816E9</v>
      </c>
      <c r="D131" s="90" t="s">
        <v>265</v>
      </c>
      <c r="E131" s="85" t="s">
        <v>49</v>
      </c>
      <c r="F131" s="153">
        <f t="shared" si="2"/>
        <v>300</v>
      </c>
      <c r="G131" s="104" t="s">
        <v>79</v>
      </c>
      <c r="H131" s="154">
        <f t="shared" si="3"/>
        <v>0</v>
      </c>
      <c r="I131" s="105" t="s">
        <v>11</v>
      </c>
    </row>
    <row r="132">
      <c r="A132" s="92" t="s">
        <v>268</v>
      </c>
      <c r="B132" s="82" t="s">
        <v>162</v>
      </c>
      <c r="C132" s="112">
        <v>2.02533671E9</v>
      </c>
      <c r="D132" s="98" t="s">
        <v>82</v>
      </c>
      <c r="E132" s="85" t="s">
        <v>49</v>
      </c>
      <c r="F132" s="153">
        <f t="shared" si="2"/>
        <v>300</v>
      </c>
      <c r="G132" s="98" t="s">
        <v>79</v>
      </c>
      <c r="H132" s="154">
        <f t="shared" si="3"/>
        <v>0</v>
      </c>
      <c r="I132" s="96" t="s">
        <v>11</v>
      </c>
    </row>
    <row r="133">
      <c r="A133" s="99" t="s">
        <v>237</v>
      </c>
      <c r="B133" s="93" t="s">
        <v>92</v>
      </c>
      <c r="C133" s="89">
        <v>2.02330354E9</v>
      </c>
      <c r="D133" s="90" t="s">
        <v>82</v>
      </c>
      <c r="E133" s="95" t="s">
        <v>49</v>
      </c>
      <c r="F133" s="153">
        <f t="shared" si="2"/>
        <v>300</v>
      </c>
      <c r="G133" s="90" t="s">
        <v>79</v>
      </c>
      <c r="H133" s="154">
        <f t="shared" si="3"/>
        <v>0</v>
      </c>
      <c r="I133" s="91" t="s">
        <v>11</v>
      </c>
    </row>
    <row r="134">
      <c r="A134" s="103" t="s">
        <v>238</v>
      </c>
      <c r="B134" s="82" t="s">
        <v>98</v>
      </c>
      <c r="C134" s="106">
        <v>2.025328852E9</v>
      </c>
      <c r="D134" s="98" t="s">
        <v>265</v>
      </c>
      <c r="E134" s="85" t="s">
        <v>52</v>
      </c>
      <c r="F134" s="153">
        <f t="shared" si="2"/>
        <v>215</v>
      </c>
      <c r="G134" s="98" t="s">
        <v>79</v>
      </c>
      <c r="H134" s="154">
        <f t="shared" si="3"/>
        <v>0</v>
      </c>
      <c r="I134" s="96" t="s">
        <v>11</v>
      </c>
    </row>
    <row r="135">
      <c r="A135" s="92" t="s">
        <v>239</v>
      </c>
      <c r="B135" s="97" t="s">
        <v>116</v>
      </c>
      <c r="C135" s="89">
        <v>2.023011199E9</v>
      </c>
      <c r="D135" s="104" t="s">
        <v>82</v>
      </c>
      <c r="E135" s="95" t="s">
        <v>52</v>
      </c>
      <c r="F135" s="153">
        <f t="shared" si="2"/>
        <v>215</v>
      </c>
      <c r="G135" s="104" t="s">
        <v>79</v>
      </c>
      <c r="H135" s="154">
        <f t="shared" si="3"/>
        <v>0</v>
      </c>
      <c r="I135" s="105" t="s">
        <v>11</v>
      </c>
    </row>
    <row r="136">
      <c r="A136" s="92" t="s">
        <v>240</v>
      </c>
      <c r="B136" s="93" t="s">
        <v>118</v>
      </c>
      <c r="C136" s="89">
        <v>2.023001998E9</v>
      </c>
      <c r="D136" s="98" t="s">
        <v>82</v>
      </c>
      <c r="E136" s="95" t="s">
        <v>49</v>
      </c>
      <c r="F136" s="153">
        <f t="shared" si="2"/>
        <v>300</v>
      </c>
      <c r="G136" s="98" t="s">
        <v>79</v>
      </c>
      <c r="H136" s="154">
        <f t="shared" si="3"/>
        <v>0</v>
      </c>
      <c r="I136" s="96" t="s">
        <v>11</v>
      </c>
    </row>
    <row r="137">
      <c r="A137" s="92" t="s">
        <v>241</v>
      </c>
      <c r="B137" s="97" t="s">
        <v>116</v>
      </c>
      <c r="C137" s="89">
        <v>2.02301044E9</v>
      </c>
      <c r="D137" s="104" t="s">
        <v>82</v>
      </c>
      <c r="E137" s="95" t="s">
        <v>52</v>
      </c>
      <c r="F137" s="153">
        <f t="shared" si="2"/>
        <v>215</v>
      </c>
      <c r="G137" s="104" t="s">
        <v>79</v>
      </c>
      <c r="H137" s="154">
        <f t="shared" si="3"/>
        <v>0</v>
      </c>
      <c r="I137" s="105" t="s">
        <v>11</v>
      </c>
    </row>
    <row r="138">
      <c r="A138" s="103" t="s">
        <v>242</v>
      </c>
      <c r="B138" s="82" t="s">
        <v>162</v>
      </c>
      <c r="C138" s="106">
        <v>2.025330171E9</v>
      </c>
      <c r="D138" s="98" t="s">
        <v>265</v>
      </c>
      <c r="E138" s="85" t="s">
        <v>52</v>
      </c>
      <c r="F138" s="153">
        <f t="shared" si="2"/>
        <v>215</v>
      </c>
      <c r="G138" s="94" t="s">
        <v>79</v>
      </c>
      <c r="H138" s="154">
        <f t="shared" si="3"/>
        <v>0</v>
      </c>
      <c r="I138" s="110" t="s">
        <v>11</v>
      </c>
    </row>
    <row r="139">
      <c r="A139" s="103" t="s">
        <v>243</v>
      </c>
      <c r="B139" s="82" t="s">
        <v>84</v>
      </c>
      <c r="C139" s="106">
        <v>2.02501338E9</v>
      </c>
      <c r="D139" s="90" t="s">
        <v>265</v>
      </c>
      <c r="E139" s="85" t="s">
        <v>49</v>
      </c>
      <c r="F139" s="153">
        <f t="shared" si="2"/>
        <v>300</v>
      </c>
      <c r="G139" s="104" t="s">
        <v>79</v>
      </c>
      <c r="H139" s="154">
        <f t="shared" si="3"/>
        <v>0</v>
      </c>
      <c r="I139" s="105" t="s">
        <v>11</v>
      </c>
    </row>
    <row r="140">
      <c r="A140" s="92" t="s">
        <v>244</v>
      </c>
      <c r="B140" s="93" t="s">
        <v>81</v>
      </c>
      <c r="C140" s="89">
        <v>2.02401405E9</v>
      </c>
      <c r="D140" s="94" t="s">
        <v>82</v>
      </c>
      <c r="E140" s="95" t="s">
        <v>55</v>
      </c>
      <c r="F140" s="153">
        <f t="shared" si="2"/>
        <v>130</v>
      </c>
      <c r="G140" s="94" t="s">
        <v>96</v>
      </c>
      <c r="H140" s="154">
        <f t="shared" si="3"/>
        <v>350</v>
      </c>
      <c r="I140" s="110" t="s">
        <v>11</v>
      </c>
    </row>
    <row r="141">
      <c r="A141" s="99" t="s">
        <v>245</v>
      </c>
      <c r="B141" s="93" t="s">
        <v>81</v>
      </c>
      <c r="C141" s="89">
        <v>2.020010151E9</v>
      </c>
      <c r="D141" s="104" t="s">
        <v>82</v>
      </c>
      <c r="E141" s="95" t="s">
        <v>49</v>
      </c>
      <c r="F141" s="153">
        <f t="shared" si="2"/>
        <v>300</v>
      </c>
      <c r="G141" s="104" t="s">
        <v>79</v>
      </c>
      <c r="H141" s="154">
        <f t="shared" si="3"/>
        <v>0</v>
      </c>
      <c r="I141" s="105" t="s">
        <v>11</v>
      </c>
    </row>
    <row r="142">
      <c r="A142" s="103" t="s">
        <v>246</v>
      </c>
      <c r="B142" s="82" t="s">
        <v>98</v>
      </c>
      <c r="C142" s="106">
        <v>2.025328861E9</v>
      </c>
      <c r="D142" s="98" t="s">
        <v>265</v>
      </c>
      <c r="E142" s="85" t="s">
        <v>49</v>
      </c>
      <c r="F142" s="153">
        <f t="shared" si="2"/>
        <v>300</v>
      </c>
      <c r="G142" s="94" t="s">
        <v>79</v>
      </c>
      <c r="H142" s="154">
        <f t="shared" si="3"/>
        <v>0</v>
      </c>
      <c r="I142" s="110" t="s">
        <v>11</v>
      </c>
    </row>
    <row r="143">
      <c r="A143" s="99" t="s">
        <v>247</v>
      </c>
      <c r="B143" s="93" t="s">
        <v>76</v>
      </c>
      <c r="C143" s="89">
        <v>2.023312871E9</v>
      </c>
      <c r="D143" s="104" t="s">
        <v>82</v>
      </c>
      <c r="E143" s="95" t="s">
        <v>52</v>
      </c>
      <c r="F143" s="153">
        <f t="shared" si="2"/>
        <v>215</v>
      </c>
      <c r="G143" s="104" t="s">
        <v>79</v>
      </c>
      <c r="H143" s="154">
        <f t="shared" si="3"/>
        <v>0</v>
      </c>
      <c r="I143" s="105" t="s">
        <v>11</v>
      </c>
    </row>
    <row r="144">
      <c r="A144" s="81" t="s">
        <v>248</v>
      </c>
      <c r="B144" s="93" t="s">
        <v>169</v>
      </c>
      <c r="C144" s="112" t="s">
        <v>249</v>
      </c>
      <c r="D144" s="98" t="s">
        <v>82</v>
      </c>
      <c r="E144" s="85" t="s">
        <v>52</v>
      </c>
      <c r="F144" s="153">
        <f t="shared" si="2"/>
        <v>215</v>
      </c>
      <c r="G144" s="98" t="s">
        <v>79</v>
      </c>
      <c r="H144" s="154">
        <f t="shared" si="3"/>
        <v>0</v>
      </c>
      <c r="I144" s="96" t="s">
        <v>11</v>
      </c>
    </row>
    <row r="145">
      <c r="A145" s="103" t="s">
        <v>250</v>
      </c>
      <c r="B145" s="82" t="s">
        <v>84</v>
      </c>
      <c r="C145" s="106">
        <v>2.025013399E9</v>
      </c>
      <c r="D145" s="90" t="s">
        <v>265</v>
      </c>
      <c r="E145" s="85" t="s">
        <v>49</v>
      </c>
      <c r="F145" s="153">
        <f t="shared" si="2"/>
        <v>0</v>
      </c>
      <c r="G145" s="90" t="s">
        <v>79</v>
      </c>
      <c r="H145" s="154">
        <f t="shared" si="3"/>
        <v>0</v>
      </c>
      <c r="I145" s="91" t="s">
        <v>65</v>
      </c>
    </row>
    <row r="146">
      <c r="A146" s="81" t="s">
        <v>251</v>
      </c>
      <c r="B146" s="93" t="s">
        <v>169</v>
      </c>
      <c r="C146" s="112">
        <v>2.024023274E9</v>
      </c>
      <c r="D146" s="94" t="s">
        <v>82</v>
      </c>
      <c r="E146" s="95" t="s">
        <v>49</v>
      </c>
      <c r="F146" s="153">
        <f t="shared" si="2"/>
        <v>300</v>
      </c>
      <c r="G146" s="94" t="s">
        <v>79</v>
      </c>
      <c r="H146" s="154">
        <f t="shared" si="3"/>
        <v>0</v>
      </c>
      <c r="I146" s="110" t="s">
        <v>11</v>
      </c>
    </row>
    <row r="147">
      <c r="A147" s="103" t="s">
        <v>252</v>
      </c>
      <c r="B147" s="82" t="s">
        <v>92</v>
      </c>
      <c r="C147" s="83" t="s">
        <v>253</v>
      </c>
      <c r="D147" s="90" t="s">
        <v>265</v>
      </c>
      <c r="E147" s="85" t="s">
        <v>55</v>
      </c>
      <c r="F147" s="153">
        <f t="shared" si="2"/>
        <v>130</v>
      </c>
      <c r="G147" s="104" t="s">
        <v>79</v>
      </c>
      <c r="H147" s="154">
        <f t="shared" si="3"/>
        <v>0</v>
      </c>
      <c r="I147" s="105" t="s">
        <v>11</v>
      </c>
    </row>
    <row r="148">
      <c r="A148" s="92" t="s">
        <v>254</v>
      </c>
      <c r="B148" s="93" t="s">
        <v>76</v>
      </c>
      <c r="C148" s="89">
        <v>2.02330444E9</v>
      </c>
      <c r="D148" s="98" t="s">
        <v>82</v>
      </c>
      <c r="E148" s="95" t="s">
        <v>49</v>
      </c>
      <c r="F148" s="153">
        <f t="shared" si="2"/>
        <v>300</v>
      </c>
      <c r="G148" s="98" t="s">
        <v>79</v>
      </c>
      <c r="H148" s="154">
        <f t="shared" si="3"/>
        <v>0</v>
      </c>
      <c r="I148" s="96" t="s">
        <v>11</v>
      </c>
    </row>
    <row r="149">
      <c r="A149" s="99" t="s">
        <v>255</v>
      </c>
      <c r="B149" s="93" t="s">
        <v>92</v>
      </c>
      <c r="C149" s="89">
        <v>2.02331202E9</v>
      </c>
      <c r="D149" s="90" t="s">
        <v>82</v>
      </c>
      <c r="E149" s="85" t="s">
        <v>52</v>
      </c>
      <c r="F149" s="153">
        <f t="shared" si="2"/>
        <v>215</v>
      </c>
      <c r="G149" s="90" t="s">
        <v>79</v>
      </c>
      <c r="H149" s="154">
        <f t="shared" si="3"/>
        <v>0</v>
      </c>
      <c r="I149" s="91" t="s">
        <v>11</v>
      </c>
    </row>
    <row r="150">
      <c r="A150" s="103" t="s">
        <v>256</v>
      </c>
      <c r="B150" s="82" t="s">
        <v>86</v>
      </c>
      <c r="C150" s="106">
        <v>2.025326043E9</v>
      </c>
      <c r="D150" s="98" t="s">
        <v>265</v>
      </c>
      <c r="E150" s="85" t="s">
        <v>49</v>
      </c>
      <c r="F150" s="153">
        <f t="shared" si="2"/>
        <v>300</v>
      </c>
      <c r="G150" s="98" t="s">
        <v>79</v>
      </c>
      <c r="H150" s="154">
        <f t="shared" si="3"/>
        <v>0</v>
      </c>
      <c r="I150" s="96" t="s">
        <v>11</v>
      </c>
    </row>
    <row r="151">
      <c r="A151" s="92" t="s">
        <v>257</v>
      </c>
      <c r="B151" s="97" t="s">
        <v>169</v>
      </c>
      <c r="C151" s="89">
        <v>4050482.0</v>
      </c>
      <c r="D151" s="104" t="s">
        <v>82</v>
      </c>
      <c r="E151" s="85" t="s">
        <v>52</v>
      </c>
      <c r="F151" s="153">
        <f t="shared" si="2"/>
        <v>215</v>
      </c>
      <c r="G151" s="104" t="s">
        <v>79</v>
      </c>
      <c r="H151" s="154">
        <f t="shared" si="3"/>
        <v>0</v>
      </c>
      <c r="I151" s="105" t="s">
        <v>11</v>
      </c>
    </row>
    <row r="152">
      <c r="A152" s="103" t="s">
        <v>258</v>
      </c>
      <c r="B152" s="82" t="s">
        <v>169</v>
      </c>
      <c r="C152" s="106">
        <v>2.025013862E9</v>
      </c>
      <c r="D152" s="98" t="s">
        <v>265</v>
      </c>
      <c r="E152" s="85" t="s">
        <v>52</v>
      </c>
      <c r="F152" s="153">
        <f t="shared" si="2"/>
        <v>215</v>
      </c>
      <c r="G152" s="94" t="s">
        <v>79</v>
      </c>
      <c r="H152" s="154">
        <f t="shared" si="3"/>
        <v>0</v>
      </c>
      <c r="I152" s="110" t="s">
        <v>11</v>
      </c>
    </row>
    <row r="153">
      <c r="A153" s="99" t="s">
        <v>259</v>
      </c>
      <c r="B153" s="97" t="s">
        <v>169</v>
      </c>
      <c r="C153" s="89">
        <v>2.023302374E9</v>
      </c>
      <c r="D153" s="90" t="s">
        <v>82</v>
      </c>
      <c r="E153" s="85" t="s">
        <v>49</v>
      </c>
      <c r="F153" s="153">
        <f t="shared" si="2"/>
        <v>300</v>
      </c>
      <c r="G153" s="90" t="s">
        <v>79</v>
      </c>
      <c r="H153" s="154">
        <f t="shared" si="3"/>
        <v>0</v>
      </c>
      <c r="I153" s="91" t="s">
        <v>11</v>
      </c>
    </row>
    <row r="154">
      <c r="A154" s="103" t="s">
        <v>260</v>
      </c>
      <c r="B154" s="141" t="s">
        <v>86</v>
      </c>
      <c r="C154" s="106">
        <v>2.023313224E9</v>
      </c>
      <c r="D154" s="98" t="s">
        <v>265</v>
      </c>
      <c r="E154" s="169" t="s">
        <v>55</v>
      </c>
      <c r="F154" s="153">
        <f t="shared" si="2"/>
        <v>130</v>
      </c>
      <c r="G154" s="84" t="s">
        <v>79</v>
      </c>
      <c r="H154" s="154">
        <f t="shared" si="3"/>
        <v>0</v>
      </c>
      <c r="I154" s="84" t="s">
        <v>11</v>
      </c>
    </row>
    <row r="155">
      <c r="A155" s="170"/>
      <c r="B155" s="170"/>
      <c r="C155" s="170"/>
      <c r="D155" s="170"/>
      <c r="E155" s="170"/>
      <c r="F155" s="170"/>
      <c r="G155" s="170"/>
      <c r="H155" s="170"/>
      <c r="I155" s="170"/>
    </row>
  </sheetData>
  <mergeCells count="9">
    <mergeCell ref="C7:E7"/>
    <mergeCell ref="B8:B13"/>
    <mergeCell ref="C1:E1"/>
    <mergeCell ref="F1:I1"/>
    <mergeCell ref="C2:E2"/>
    <mergeCell ref="C3:E3"/>
    <mergeCell ref="C4:E4"/>
    <mergeCell ref="C5:E5"/>
    <mergeCell ref="C6:E6"/>
  </mergeCells>
  <dataValidations>
    <dataValidation type="list" allowBlank="1" sqref="B16:B154">
      <formula1>"Administração,Engenharia de Alimentos,Engenharia Mecânica,Técnico Subsequente em Agroindústria,Técnico Subsequente em Alimentos,Técnico Subsequente em Finanças,Técnico Subsequente em Logística ,Técnico Subsequente em Mecânica,Técnico Subsequente em Vendas"&amp;",Técnico Subsequente em Modelagem do Vestuário,Técnico Subsequente em Produção de Moda,Técnico Integrado em Design Gráfico,Técnico Integrado em Informática,Técnico em Informática,Técnico Integrado em Mecatrônica,Técnico Integrado em Química,Técnólogo em A"&amp;"nálise e Desenvolvimento de Sistemas,Tecnólogo em Marketing,Tecnólogo em Design de Moda"</formula1>
    </dataValidation>
    <dataValidation type="list" allowBlank="1" sqref="D16:D154">
      <formula1>"Etapa 2 - Renovações Automáticas,Etapa 2 - Novas Inscrições,Etapa 4"</formula1>
    </dataValidation>
    <dataValidation type="list" allowBlank="1" sqref="E16:E154">
      <formula1>"G1,G2,G3,G4"</formula1>
    </dataValidation>
    <dataValidation type="list" allowBlank="1" sqref="G16:G154">
      <formula1>"Sim,Não"</formula1>
    </dataValidation>
    <dataValidation type="custom" allowBlank="1" showDropDown="1" sqref="F16:F154 H16:H154">
      <formula1>AND(ISNUMBER(F16),(NOT(OR(NOT(ISERROR(DATEVALUE(F16))), AND(ISNUMBER(F16), LEFT(CELL("format", F16))="D")))))</formula1>
    </dataValidation>
    <dataValidation type="list" allowBlank="1" sqref="I16:I154">
      <formula1>"Finalizado,Pendente,Atrasado,Suspenso,Cancelado"</formula1>
    </dataValidation>
    <dataValidation allowBlank="1" showDropDown="1" sqref="A16:A154"/>
  </dataValidations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1" max="1" width="35.63"/>
    <col customWidth="1" min="2" max="2" width="52.5"/>
    <col customWidth="1" min="3" max="3" width="22.25"/>
    <col customWidth="1" min="4" max="4" width="31.63"/>
    <col customWidth="1" min="5" max="5" width="20.13"/>
    <col customWidth="1" min="6" max="6" width="14.0"/>
    <col customWidth="1" min="7" max="7" width="15.13"/>
    <col customWidth="1" min="9" max="9" width="15.5"/>
  </cols>
  <sheetData>
    <row r="1">
      <c r="A1" s="13"/>
      <c r="B1" s="14" t="s">
        <v>38</v>
      </c>
      <c r="C1" s="15" t="s">
        <v>39</v>
      </c>
      <c r="D1" s="16"/>
      <c r="E1" s="17"/>
      <c r="F1" s="18" t="s">
        <v>40</v>
      </c>
    </row>
    <row r="2">
      <c r="A2" s="19"/>
      <c r="B2" s="20" t="s">
        <v>269</v>
      </c>
      <c r="C2" s="21" t="s">
        <v>42</v>
      </c>
      <c r="D2" s="16"/>
      <c r="E2" s="17"/>
      <c r="F2" s="22" t="s">
        <v>43</v>
      </c>
      <c r="G2" s="23" t="s">
        <v>44</v>
      </c>
      <c r="H2" s="24" t="s">
        <v>45</v>
      </c>
      <c r="I2" s="22" t="s">
        <v>46</v>
      </c>
    </row>
    <row r="3" ht="27.0" customHeight="1">
      <c r="A3" s="19"/>
      <c r="B3" s="25" t="s">
        <v>270</v>
      </c>
      <c r="C3" s="26" t="s">
        <v>48</v>
      </c>
      <c r="D3" s="16"/>
      <c r="E3" s="17"/>
      <c r="F3" s="27" t="s">
        <v>49</v>
      </c>
      <c r="G3" s="28">
        <f>COUNTIFS(E16:E155,"G1",I16:I155,"&lt;&gt;Atrasado",I16:I155,"&lt;&gt;Suspenso",I16:I155,"&lt;&gt;Cancelado",I16:I155, "&lt;&gt;Pendente")</f>
        <v>46</v>
      </c>
      <c r="H3" s="29">
        <v>300.0</v>
      </c>
      <c r="I3" s="30">
        <f t="shared" ref="I3:I7" si="1">SUM(G3*H3)</f>
        <v>13800</v>
      </c>
    </row>
    <row r="4" ht="27.0" customHeight="1">
      <c r="A4" s="19"/>
      <c r="B4" s="20" t="s">
        <v>271</v>
      </c>
      <c r="C4" s="31" t="s">
        <v>51</v>
      </c>
      <c r="D4" s="16"/>
      <c r="E4" s="17"/>
      <c r="F4" s="32" t="s">
        <v>52</v>
      </c>
      <c r="G4" s="33">
        <f>COUNTIFS(E16:E155,"G2",I16:I155,"&lt;&gt;Atrasado",I16:I155,"&lt;&gt;Suspenso",I16:I155,"&lt;&gt;Cancelado",I16:I155, "&lt;&gt;Pendente")</f>
        <v>37</v>
      </c>
      <c r="H4" s="34">
        <v>215.0</v>
      </c>
      <c r="I4" s="35">
        <f t="shared" si="1"/>
        <v>7955</v>
      </c>
    </row>
    <row r="5" ht="27.0" customHeight="1">
      <c r="A5" s="19"/>
      <c r="B5" s="25" t="s">
        <v>272</v>
      </c>
      <c r="C5" s="26" t="s">
        <v>54</v>
      </c>
      <c r="D5" s="16"/>
      <c r="E5" s="17"/>
      <c r="F5" s="36" t="s">
        <v>55</v>
      </c>
      <c r="G5" s="37">
        <f>COUNTIFS(E16:E155,"G3",I16:I155,"&lt;&gt;Atrasado",I16:I155,"&lt;&gt;Suspenso",I16:I155,"&lt;&gt;Cancelado",I16:I155, "&lt;&gt;Pendente")</f>
        <v>37</v>
      </c>
      <c r="H5" s="38">
        <v>130.0</v>
      </c>
      <c r="I5" s="39">
        <f t="shared" si="1"/>
        <v>4810</v>
      </c>
    </row>
    <row r="6" ht="27.0" customHeight="1">
      <c r="A6" s="19"/>
      <c r="B6" s="20" t="s">
        <v>56</v>
      </c>
      <c r="C6" s="31" t="s">
        <v>57</v>
      </c>
      <c r="D6" s="16"/>
      <c r="E6" s="17"/>
      <c r="F6" s="40" t="s">
        <v>58</v>
      </c>
      <c r="G6" s="41">
        <f>COUNTIFS(E16:E155,"G4",I16:I155,"&lt;&gt;Atrasado",I16:I155,"&lt;&gt;Suspenso",I16:I155,"&lt;&gt;Cancelado",I16:I155, "&lt;&gt;Pendente")</f>
        <v>5</v>
      </c>
      <c r="H6" s="42">
        <v>50.0</v>
      </c>
      <c r="I6" s="43">
        <f t="shared" si="1"/>
        <v>250</v>
      </c>
    </row>
    <row r="7" ht="27.0" customHeight="1">
      <c r="A7" s="19"/>
      <c r="B7" s="44" t="s">
        <v>59</v>
      </c>
      <c r="C7" s="45" t="s">
        <v>60</v>
      </c>
      <c r="D7" s="16"/>
      <c r="E7" s="17"/>
      <c r="F7" s="46" t="s">
        <v>61</v>
      </c>
      <c r="G7" s="47">
        <f>COUNTIFS(G16:G155,"Sim",I16:I155,"&lt;&gt;Atrasado",I16:I155,"&lt;&gt;Suspenso",I16:I155,"&lt;&gt;Cancelado",I16:I155, "&lt;&gt;Pendente")</f>
        <v>8</v>
      </c>
      <c r="H7" s="48">
        <v>350.0</v>
      </c>
      <c r="I7" s="49">
        <f t="shared" si="1"/>
        <v>2800</v>
      </c>
    </row>
    <row r="8" ht="27.0" customHeight="1">
      <c r="A8" s="143"/>
      <c r="B8" s="171"/>
      <c r="C8" s="53" t="s">
        <v>6</v>
      </c>
      <c r="D8" s="53" t="s">
        <v>62</v>
      </c>
      <c r="E8" s="53" t="s">
        <v>63</v>
      </c>
      <c r="F8" s="54" t="s">
        <v>46</v>
      </c>
      <c r="G8" s="55"/>
      <c r="H8" s="56" t="s">
        <v>46</v>
      </c>
      <c r="I8" s="57">
        <f>SUM(I3:I7)</f>
        <v>29615</v>
      </c>
    </row>
    <row r="9">
      <c r="A9" s="78"/>
      <c r="B9" s="59"/>
      <c r="C9" s="144" t="s">
        <v>11</v>
      </c>
      <c r="D9" s="61">
        <f>COUNTIF(I16:I154,"Finalizado")</f>
        <v>125</v>
      </c>
      <c r="E9" s="62">
        <f>countif(I16:I154,"Finalizado")/counta(I16:I154)</f>
        <v>0.8992805755</v>
      </c>
      <c r="F9" s="63"/>
      <c r="G9" s="64"/>
      <c r="H9" s="63"/>
      <c r="I9" s="64"/>
    </row>
    <row r="10">
      <c r="A10" s="78"/>
      <c r="B10" s="59"/>
      <c r="C10" s="145" t="s">
        <v>64</v>
      </c>
      <c r="D10" s="66">
        <f>COUNTIF(I16:I154,"Pendente")</f>
        <v>0</v>
      </c>
      <c r="E10" s="67">
        <f>countif(I16:I154,"Pendente")/counta(I16:I154)</f>
        <v>0</v>
      </c>
      <c r="F10" s="63"/>
      <c r="G10" s="64"/>
      <c r="H10" s="63"/>
      <c r="I10" s="64"/>
    </row>
    <row r="11">
      <c r="A11" s="78"/>
      <c r="B11" s="59"/>
      <c r="C11" s="146" t="s">
        <v>22</v>
      </c>
      <c r="D11" s="69">
        <f>COUNTIF(I16:I154,"Atrasado")</f>
        <v>0</v>
      </c>
      <c r="E11" s="70">
        <f>countif(I16:I154,"Atrasado")/counta(I16:I154)</f>
        <v>0</v>
      </c>
      <c r="F11" s="63"/>
      <c r="G11" s="64"/>
      <c r="H11" s="63"/>
      <c r="I11" s="64"/>
    </row>
    <row r="12">
      <c r="A12" s="78"/>
      <c r="B12" s="59"/>
      <c r="C12" s="147" t="s">
        <v>65</v>
      </c>
      <c r="D12" s="72">
        <f>COUNTIF(I16:I154,"Suspenso")</f>
        <v>10</v>
      </c>
      <c r="E12" s="73">
        <f>countif(I16:I154,"Suspenso")/counta(I16:I154)</f>
        <v>0.07194244604</v>
      </c>
      <c r="F12" s="63"/>
      <c r="G12" s="64"/>
      <c r="H12" s="63"/>
      <c r="I12" s="64"/>
    </row>
    <row r="13">
      <c r="A13" s="78"/>
      <c r="B13" s="74"/>
      <c r="C13" s="148" t="s">
        <v>66</v>
      </c>
      <c r="D13" s="76">
        <f>COUNTIF(I16:I154,"Cancelado")</f>
        <v>4</v>
      </c>
      <c r="E13" s="77">
        <f>countif(I16:I154,"Cancelado")/counta(I16:I154)</f>
        <v>0.02877697842</v>
      </c>
      <c r="F13" s="63"/>
      <c r="G13" s="64"/>
      <c r="H13" s="63"/>
      <c r="I13" s="64"/>
    </row>
    <row r="14">
      <c r="A14" s="78"/>
      <c r="B14" s="64"/>
      <c r="C14" s="149"/>
      <c r="D14" s="149"/>
      <c r="E14" s="150"/>
      <c r="F14" s="64"/>
      <c r="G14" s="64"/>
      <c r="H14" s="64"/>
      <c r="I14" s="64"/>
    </row>
    <row r="15">
      <c r="A15" s="151" t="s">
        <v>67</v>
      </c>
      <c r="B15" s="79" t="s">
        <v>68</v>
      </c>
      <c r="C15" s="79" t="s">
        <v>69</v>
      </c>
      <c r="D15" s="79" t="s">
        <v>70</v>
      </c>
      <c r="E15" s="80" t="s">
        <v>71</v>
      </c>
      <c r="F15" s="79" t="s">
        <v>72</v>
      </c>
      <c r="G15" s="79" t="s">
        <v>73</v>
      </c>
      <c r="H15" s="79" t="s">
        <v>72</v>
      </c>
      <c r="I15" s="79" t="s">
        <v>74</v>
      </c>
    </row>
    <row r="16">
      <c r="A16" s="139" t="s">
        <v>75</v>
      </c>
      <c r="B16" s="82" t="s">
        <v>76</v>
      </c>
      <c r="C16" s="83" t="s">
        <v>77</v>
      </c>
      <c r="D16" s="152" t="s">
        <v>265</v>
      </c>
      <c r="E16" s="85" t="s">
        <v>55</v>
      </c>
      <c r="F16" s="153">
        <f t="shared" ref="F16:F154" si="2">IF(OR(I16="pendente",I16="atrasado",I16="cancelado",I16="suspenso"),0,IF(ISBLANK(E16),"",IFERROR(VLOOKUP(E16,$F$2:$F$6:$H$2:$H$6,3,FALSE),"")))</f>
        <v>130</v>
      </c>
      <c r="G16" s="152" t="s">
        <v>79</v>
      </c>
      <c r="H16" s="154">
        <f t="shared" ref="H16:H154" si="3">IF(OR(I16="pendente",I16="atrasado",I16="cancelado",I16="suspenso"),0,IF(G16="SIM",$H$7,IF(G16="NÃO",0,"")))</f>
        <v>0</v>
      </c>
      <c r="I16" s="152" t="s">
        <v>11</v>
      </c>
    </row>
    <row r="17">
      <c r="A17" s="88" t="s">
        <v>80</v>
      </c>
      <c r="B17" s="82" t="s">
        <v>81</v>
      </c>
      <c r="C17" s="89">
        <v>2.024001929E9</v>
      </c>
      <c r="D17" s="104" t="s">
        <v>82</v>
      </c>
      <c r="E17" s="85" t="s">
        <v>58</v>
      </c>
      <c r="F17" s="153">
        <f t="shared" si="2"/>
        <v>50</v>
      </c>
      <c r="G17" s="104" t="s">
        <v>79</v>
      </c>
      <c r="H17" s="154">
        <f t="shared" si="3"/>
        <v>0</v>
      </c>
      <c r="I17" s="105" t="s">
        <v>11</v>
      </c>
    </row>
    <row r="18">
      <c r="A18" s="92" t="s">
        <v>83</v>
      </c>
      <c r="B18" s="93" t="s">
        <v>84</v>
      </c>
      <c r="C18" s="89">
        <v>2.024001508E9</v>
      </c>
      <c r="D18" s="152" t="s">
        <v>265</v>
      </c>
      <c r="E18" s="95" t="s">
        <v>49</v>
      </c>
      <c r="F18" s="153">
        <f t="shared" si="2"/>
        <v>300</v>
      </c>
      <c r="G18" s="94" t="s">
        <v>79</v>
      </c>
      <c r="H18" s="154">
        <f t="shared" si="3"/>
        <v>0</v>
      </c>
      <c r="I18" s="110" t="s">
        <v>11</v>
      </c>
    </row>
    <row r="19">
      <c r="A19" s="81" t="s">
        <v>85</v>
      </c>
      <c r="B19" s="82" t="s">
        <v>86</v>
      </c>
      <c r="C19" s="83" t="s">
        <v>87</v>
      </c>
      <c r="D19" s="90" t="s">
        <v>82</v>
      </c>
      <c r="E19" s="85" t="s">
        <v>55</v>
      </c>
      <c r="F19" s="153">
        <f t="shared" si="2"/>
        <v>130</v>
      </c>
      <c r="G19" s="104" t="s">
        <v>79</v>
      </c>
      <c r="H19" s="154">
        <f t="shared" si="3"/>
        <v>0</v>
      </c>
      <c r="I19" s="91" t="s">
        <v>11</v>
      </c>
    </row>
    <row r="20">
      <c r="A20" s="92" t="s">
        <v>88</v>
      </c>
      <c r="B20" s="97" t="s">
        <v>84</v>
      </c>
      <c r="C20" s="89">
        <v>2.024001517E9</v>
      </c>
      <c r="D20" s="98" t="s">
        <v>82</v>
      </c>
      <c r="E20" s="95" t="s">
        <v>55</v>
      </c>
      <c r="F20" s="153">
        <f t="shared" si="2"/>
        <v>130</v>
      </c>
      <c r="G20" s="98" t="s">
        <v>79</v>
      </c>
      <c r="H20" s="154">
        <f t="shared" si="3"/>
        <v>0</v>
      </c>
      <c r="I20" s="96" t="s">
        <v>11</v>
      </c>
    </row>
    <row r="21">
      <c r="A21" s="92" t="s">
        <v>89</v>
      </c>
      <c r="B21" s="93" t="s">
        <v>76</v>
      </c>
      <c r="C21" s="89">
        <v>2.024303311E9</v>
      </c>
      <c r="D21" s="90" t="s">
        <v>82</v>
      </c>
      <c r="E21" s="95" t="s">
        <v>49</v>
      </c>
      <c r="F21" s="153">
        <f t="shared" si="2"/>
        <v>300</v>
      </c>
      <c r="G21" s="104" t="s">
        <v>79</v>
      </c>
      <c r="H21" s="154">
        <f t="shared" si="3"/>
        <v>0</v>
      </c>
      <c r="I21" s="91" t="s">
        <v>11</v>
      </c>
    </row>
    <row r="22">
      <c r="A22" s="92" t="s">
        <v>90</v>
      </c>
      <c r="B22" s="93" t="s">
        <v>86</v>
      </c>
      <c r="C22" s="89">
        <v>2.023312002E9</v>
      </c>
      <c r="D22" s="98" t="s">
        <v>82</v>
      </c>
      <c r="E22" s="95" t="s">
        <v>49</v>
      </c>
      <c r="F22" s="153">
        <f t="shared" si="2"/>
        <v>300</v>
      </c>
      <c r="G22" s="98" t="s">
        <v>79</v>
      </c>
      <c r="H22" s="154">
        <f t="shared" si="3"/>
        <v>0</v>
      </c>
      <c r="I22" s="96" t="s">
        <v>11</v>
      </c>
    </row>
    <row r="23">
      <c r="A23" s="92" t="s">
        <v>91</v>
      </c>
      <c r="B23" s="93" t="s">
        <v>92</v>
      </c>
      <c r="C23" s="89">
        <v>2.02430287E9</v>
      </c>
      <c r="D23" s="104" t="s">
        <v>82</v>
      </c>
      <c r="E23" s="95" t="s">
        <v>52</v>
      </c>
      <c r="F23" s="153">
        <f t="shared" si="2"/>
        <v>215</v>
      </c>
      <c r="G23" s="90" t="s">
        <v>79</v>
      </c>
      <c r="H23" s="154">
        <f t="shared" si="3"/>
        <v>0</v>
      </c>
      <c r="I23" s="91" t="s">
        <v>11</v>
      </c>
    </row>
    <row r="24">
      <c r="A24" s="99" t="s">
        <v>93</v>
      </c>
      <c r="B24" s="100" t="s">
        <v>94</v>
      </c>
      <c r="C24" s="101" t="s">
        <v>95</v>
      </c>
      <c r="D24" s="98" t="s">
        <v>82</v>
      </c>
      <c r="E24" s="95" t="s">
        <v>55</v>
      </c>
      <c r="F24" s="153">
        <f t="shared" si="2"/>
        <v>130</v>
      </c>
      <c r="G24" s="98" t="s">
        <v>96</v>
      </c>
      <c r="H24" s="154">
        <f t="shared" si="3"/>
        <v>350</v>
      </c>
      <c r="I24" s="96" t="s">
        <v>11</v>
      </c>
    </row>
    <row r="25">
      <c r="A25" s="81" t="s">
        <v>97</v>
      </c>
      <c r="B25" s="82" t="s">
        <v>98</v>
      </c>
      <c r="C25" s="102" t="s">
        <v>99</v>
      </c>
      <c r="D25" s="152" t="s">
        <v>265</v>
      </c>
      <c r="E25" s="85" t="s">
        <v>52</v>
      </c>
      <c r="F25" s="153">
        <f t="shared" si="2"/>
        <v>215</v>
      </c>
      <c r="G25" s="90" t="s">
        <v>79</v>
      </c>
      <c r="H25" s="154">
        <f t="shared" si="3"/>
        <v>0</v>
      </c>
      <c r="I25" s="91" t="s">
        <v>11</v>
      </c>
    </row>
    <row r="26">
      <c r="A26" s="92" t="s">
        <v>100</v>
      </c>
      <c r="B26" s="93" t="s">
        <v>76</v>
      </c>
      <c r="C26" s="89">
        <v>2.02430243E9</v>
      </c>
      <c r="D26" s="94" t="s">
        <v>82</v>
      </c>
      <c r="E26" s="95" t="s">
        <v>49</v>
      </c>
      <c r="F26" s="153">
        <f t="shared" si="2"/>
        <v>300</v>
      </c>
      <c r="G26" s="94" t="s">
        <v>79</v>
      </c>
      <c r="H26" s="154">
        <f t="shared" si="3"/>
        <v>0</v>
      </c>
      <c r="I26" s="110" t="s">
        <v>11</v>
      </c>
    </row>
    <row r="27">
      <c r="A27" s="103" t="s">
        <v>101</v>
      </c>
      <c r="B27" s="82" t="s">
        <v>86</v>
      </c>
      <c r="C27" s="83" t="s">
        <v>102</v>
      </c>
      <c r="D27" s="152" t="s">
        <v>265</v>
      </c>
      <c r="E27" s="85" t="s">
        <v>55</v>
      </c>
      <c r="F27" s="153">
        <f t="shared" si="2"/>
        <v>130</v>
      </c>
      <c r="G27" s="90" t="s">
        <v>79</v>
      </c>
      <c r="H27" s="154">
        <f t="shared" si="3"/>
        <v>0</v>
      </c>
      <c r="I27" s="91" t="s">
        <v>11</v>
      </c>
    </row>
    <row r="28">
      <c r="A28" s="81" t="s">
        <v>103</v>
      </c>
      <c r="B28" s="82" t="s">
        <v>81</v>
      </c>
      <c r="C28" s="83" t="s">
        <v>104</v>
      </c>
      <c r="D28" s="152" t="s">
        <v>265</v>
      </c>
      <c r="E28" s="85" t="s">
        <v>49</v>
      </c>
      <c r="F28" s="153">
        <f t="shared" si="2"/>
        <v>300</v>
      </c>
      <c r="G28" s="98" t="s">
        <v>79</v>
      </c>
      <c r="H28" s="154">
        <f t="shared" si="3"/>
        <v>0</v>
      </c>
      <c r="I28" s="96" t="s">
        <v>11</v>
      </c>
    </row>
    <row r="29">
      <c r="A29" s="81" t="s">
        <v>105</v>
      </c>
      <c r="B29" s="82" t="s">
        <v>76</v>
      </c>
      <c r="C29" s="83" t="s">
        <v>106</v>
      </c>
      <c r="D29" s="152" t="s">
        <v>265</v>
      </c>
      <c r="E29" s="85" t="s">
        <v>55</v>
      </c>
      <c r="F29" s="153">
        <f t="shared" si="2"/>
        <v>130</v>
      </c>
      <c r="G29" s="104" t="s">
        <v>79</v>
      </c>
      <c r="H29" s="154">
        <f t="shared" si="3"/>
        <v>0</v>
      </c>
      <c r="I29" s="105" t="s">
        <v>11</v>
      </c>
    </row>
    <row r="30">
      <c r="A30" s="92" t="s">
        <v>107</v>
      </c>
      <c r="B30" s="93" t="s">
        <v>76</v>
      </c>
      <c r="C30" s="89">
        <v>2.024302842E9</v>
      </c>
      <c r="D30" s="98" t="s">
        <v>82</v>
      </c>
      <c r="E30" s="95" t="s">
        <v>52</v>
      </c>
      <c r="F30" s="153">
        <f t="shared" si="2"/>
        <v>215</v>
      </c>
      <c r="G30" s="98" t="s">
        <v>79</v>
      </c>
      <c r="H30" s="154">
        <f t="shared" si="3"/>
        <v>0</v>
      </c>
      <c r="I30" s="96" t="s">
        <v>11</v>
      </c>
    </row>
    <row r="31">
      <c r="A31" s="92" t="s">
        <v>108</v>
      </c>
      <c r="B31" s="93" t="s">
        <v>92</v>
      </c>
      <c r="C31" s="89">
        <v>2.022301757E9</v>
      </c>
      <c r="D31" s="90" t="s">
        <v>82</v>
      </c>
      <c r="E31" s="95" t="s">
        <v>49</v>
      </c>
      <c r="F31" s="153">
        <f t="shared" si="2"/>
        <v>300</v>
      </c>
      <c r="G31" s="90" t="s">
        <v>79</v>
      </c>
      <c r="H31" s="154">
        <f t="shared" si="3"/>
        <v>0</v>
      </c>
      <c r="I31" s="105" t="s">
        <v>11</v>
      </c>
    </row>
    <row r="32">
      <c r="A32" s="92" t="s">
        <v>109</v>
      </c>
      <c r="B32" s="93" t="s">
        <v>86</v>
      </c>
      <c r="C32" s="89">
        <v>2.023300502E9</v>
      </c>
      <c r="D32" s="98" t="s">
        <v>82</v>
      </c>
      <c r="E32" s="95" t="s">
        <v>52</v>
      </c>
      <c r="F32" s="153">
        <f t="shared" si="2"/>
        <v>215</v>
      </c>
      <c r="G32" s="98" t="s">
        <v>79</v>
      </c>
      <c r="H32" s="154">
        <f t="shared" si="3"/>
        <v>0</v>
      </c>
      <c r="I32" s="96" t="s">
        <v>11</v>
      </c>
    </row>
    <row r="33">
      <c r="A33" s="81" t="s">
        <v>110</v>
      </c>
      <c r="B33" s="82" t="s">
        <v>98</v>
      </c>
      <c r="C33" s="83" t="s">
        <v>111</v>
      </c>
      <c r="D33" s="152" t="s">
        <v>265</v>
      </c>
      <c r="E33" s="85" t="s">
        <v>49</v>
      </c>
      <c r="F33" s="153">
        <f t="shared" si="2"/>
        <v>300</v>
      </c>
      <c r="G33" s="90" t="s">
        <v>79</v>
      </c>
      <c r="H33" s="154">
        <f t="shared" si="3"/>
        <v>0</v>
      </c>
      <c r="I33" s="91" t="s">
        <v>11</v>
      </c>
    </row>
    <row r="34">
      <c r="A34" s="81" t="s">
        <v>112</v>
      </c>
      <c r="B34" s="82" t="s">
        <v>98</v>
      </c>
      <c r="C34" s="106">
        <v>2.025328692E9</v>
      </c>
      <c r="D34" s="152" t="s">
        <v>265</v>
      </c>
      <c r="E34" s="85" t="s">
        <v>49</v>
      </c>
      <c r="F34" s="153">
        <f t="shared" si="2"/>
        <v>300</v>
      </c>
      <c r="G34" s="98" t="s">
        <v>79</v>
      </c>
      <c r="H34" s="154">
        <f t="shared" si="3"/>
        <v>0</v>
      </c>
      <c r="I34" s="96" t="s">
        <v>11</v>
      </c>
    </row>
    <row r="35">
      <c r="A35" s="103" t="s">
        <v>113</v>
      </c>
      <c r="B35" s="82" t="s">
        <v>92</v>
      </c>
      <c r="C35" s="83" t="s">
        <v>114</v>
      </c>
      <c r="D35" s="152" t="s">
        <v>265</v>
      </c>
      <c r="E35" s="85" t="s">
        <v>49</v>
      </c>
      <c r="F35" s="153">
        <f t="shared" si="2"/>
        <v>300</v>
      </c>
      <c r="G35" s="90" t="s">
        <v>79</v>
      </c>
      <c r="H35" s="154">
        <f t="shared" si="3"/>
        <v>0</v>
      </c>
      <c r="I35" s="91" t="s">
        <v>11</v>
      </c>
    </row>
    <row r="36">
      <c r="A36" s="92" t="s">
        <v>115</v>
      </c>
      <c r="B36" s="97" t="s">
        <v>116</v>
      </c>
      <c r="C36" s="107">
        <v>2.021006977E9</v>
      </c>
      <c r="D36" s="98" t="s">
        <v>82</v>
      </c>
      <c r="E36" s="95" t="s">
        <v>55</v>
      </c>
      <c r="F36" s="153">
        <f t="shared" si="2"/>
        <v>130</v>
      </c>
      <c r="G36" s="98" t="s">
        <v>79</v>
      </c>
      <c r="H36" s="154">
        <f t="shared" si="3"/>
        <v>0</v>
      </c>
      <c r="I36" s="96" t="s">
        <v>11</v>
      </c>
    </row>
    <row r="37">
      <c r="A37" s="99" t="s">
        <v>117</v>
      </c>
      <c r="B37" s="93" t="s">
        <v>118</v>
      </c>
      <c r="C37" s="89">
        <v>2.023001414E9</v>
      </c>
      <c r="D37" s="90" t="s">
        <v>82</v>
      </c>
      <c r="E37" s="95" t="s">
        <v>52</v>
      </c>
      <c r="F37" s="153">
        <f t="shared" si="2"/>
        <v>215</v>
      </c>
      <c r="G37" s="90" t="s">
        <v>79</v>
      </c>
      <c r="H37" s="154">
        <f t="shared" si="3"/>
        <v>0</v>
      </c>
      <c r="I37" s="91" t="s">
        <v>11</v>
      </c>
    </row>
    <row r="38">
      <c r="A38" s="99" t="s">
        <v>119</v>
      </c>
      <c r="B38" s="93" t="s">
        <v>86</v>
      </c>
      <c r="C38" s="89">
        <v>2.023300511E9</v>
      </c>
      <c r="D38" s="98" t="s">
        <v>82</v>
      </c>
      <c r="E38" s="95" t="s">
        <v>52</v>
      </c>
      <c r="F38" s="153">
        <f t="shared" si="2"/>
        <v>215</v>
      </c>
      <c r="G38" s="98" t="s">
        <v>79</v>
      </c>
      <c r="H38" s="154">
        <f t="shared" si="3"/>
        <v>0</v>
      </c>
      <c r="I38" s="96" t="s">
        <v>11</v>
      </c>
    </row>
    <row r="39">
      <c r="A39" s="103" t="s">
        <v>120</v>
      </c>
      <c r="B39" s="82" t="s">
        <v>86</v>
      </c>
      <c r="C39" s="83" t="s">
        <v>121</v>
      </c>
      <c r="D39" s="152" t="s">
        <v>265</v>
      </c>
      <c r="E39" s="108" t="s">
        <v>49</v>
      </c>
      <c r="F39" s="153">
        <f t="shared" si="2"/>
        <v>300</v>
      </c>
      <c r="G39" s="90" t="s">
        <v>79</v>
      </c>
      <c r="H39" s="154">
        <f t="shared" si="3"/>
        <v>0</v>
      </c>
      <c r="I39" s="91" t="s">
        <v>11</v>
      </c>
    </row>
    <row r="40">
      <c r="A40" s="99" t="s">
        <v>122</v>
      </c>
      <c r="B40" s="97" t="s">
        <v>123</v>
      </c>
      <c r="C40" s="89">
        <v>2.02230244E9</v>
      </c>
      <c r="D40" s="98" t="s">
        <v>82</v>
      </c>
      <c r="E40" s="109" t="s">
        <v>52</v>
      </c>
      <c r="F40" s="153">
        <f t="shared" si="2"/>
        <v>215</v>
      </c>
      <c r="G40" s="98" t="s">
        <v>79</v>
      </c>
      <c r="H40" s="154">
        <f t="shared" si="3"/>
        <v>0</v>
      </c>
      <c r="I40" s="96" t="s">
        <v>11</v>
      </c>
    </row>
    <row r="41">
      <c r="A41" s="92" t="s">
        <v>124</v>
      </c>
      <c r="B41" s="93" t="s">
        <v>92</v>
      </c>
      <c r="C41" s="89">
        <v>2.023302427E9</v>
      </c>
      <c r="D41" s="90" t="s">
        <v>82</v>
      </c>
      <c r="E41" s="95" t="s">
        <v>52</v>
      </c>
      <c r="F41" s="153">
        <f t="shared" si="2"/>
        <v>215</v>
      </c>
      <c r="G41" s="90" t="s">
        <v>79</v>
      </c>
      <c r="H41" s="154">
        <f t="shared" si="3"/>
        <v>0</v>
      </c>
      <c r="I41" s="91" t="s">
        <v>11</v>
      </c>
    </row>
    <row r="42">
      <c r="A42" s="103" t="s">
        <v>125</v>
      </c>
      <c r="B42" s="82" t="s">
        <v>126</v>
      </c>
      <c r="C42" s="106">
        <v>2.025329448E9</v>
      </c>
      <c r="D42" s="152" t="s">
        <v>265</v>
      </c>
      <c r="E42" s="85" t="s">
        <v>49</v>
      </c>
      <c r="F42" s="153">
        <f t="shared" si="2"/>
        <v>0</v>
      </c>
      <c r="G42" s="98" t="s">
        <v>79</v>
      </c>
      <c r="H42" s="154">
        <f t="shared" si="3"/>
        <v>0</v>
      </c>
      <c r="I42" s="96" t="s">
        <v>66</v>
      </c>
    </row>
    <row r="43">
      <c r="A43" s="81" t="s">
        <v>127</v>
      </c>
      <c r="B43" s="82" t="s">
        <v>126</v>
      </c>
      <c r="C43" s="106">
        <v>2.025329457E9</v>
      </c>
      <c r="D43" s="152" t="s">
        <v>265</v>
      </c>
      <c r="E43" s="85" t="s">
        <v>55</v>
      </c>
      <c r="F43" s="153">
        <f t="shared" si="2"/>
        <v>130</v>
      </c>
      <c r="G43" s="104" t="s">
        <v>79</v>
      </c>
      <c r="H43" s="154">
        <f t="shared" si="3"/>
        <v>0</v>
      </c>
      <c r="I43" s="105" t="s">
        <v>11</v>
      </c>
    </row>
    <row r="44">
      <c r="A44" s="103" t="s">
        <v>128</v>
      </c>
      <c r="B44" s="82" t="s">
        <v>92</v>
      </c>
      <c r="C44" s="106">
        <v>2.025327695E9</v>
      </c>
      <c r="D44" s="152" t="s">
        <v>265</v>
      </c>
      <c r="E44" s="85" t="s">
        <v>55</v>
      </c>
      <c r="F44" s="153">
        <f t="shared" si="2"/>
        <v>130</v>
      </c>
      <c r="G44" s="94" t="s">
        <v>79</v>
      </c>
      <c r="H44" s="154">
        <f t="shared" si="3"/>
        <v>0</v>
      </c>
      <c r="I44" s="110" t="s">
        <v>11</v>
      </c>
    </row>
    <row r="45">
      <c r="A45" s="103" t="s">
        <v>129</v>
      </c>
      <c r="B45" s="82" t="s">
        <v>116</v>
      </c>
      <c r="C45" s="106">
        <v>2.025018448E9</v>
      </c>
      <c r="D45" s="152" t="s">
        <v>265</v>
      </c>
      <c r="E45" s="85" t="s">
        <v>55</v>
      </c>
      <c r="F45" s="153">
        <f t="shared" si="2"/>
        <v>130</v>
      </c>
      <c r="G45" s="104" t="s">
        <v>79</v>
      </c>
      <c r="H45" s="154">
        <f t="shared" si="3"/>
        <v>0</v>
      </c>
      <c r="I45" s="105" t="s">
        <v>11</v>
      </c>
    </row>
    <row r="46">
      <c r="A46" s="92" t="s">
        <v>130</v>
      </c>
      <c r="B46" s="97" t="s">
        <v>116</v>
      </c>
      <c r="C46" s="89">
        <v>2.024001606E9</v>
      </c>
      <c r="D46" s="94" t="s">
        <v>82</v>
      </c>
      <c r="E46" s="95" t="s">
        <v>49</v>
      </c>
      <c r="F46" s="153">
        <f t="shared" si="2"/>
        <v>300</v>
      </c>
      <c r="G46" s="94" t="s">
        <v>79</v>
      </c>
      <c r="H46" s="154">
        <f t="shared" si="3"/>
        <v>0</v>
      </c>
      <c r="I46" s="110" t="s">
        <v>11</v>
      </c>
    </row>
    <row r="47">
      <c r="A47" s="81" t="s">
        <v>266</v>
      </c>
      <c r="B47" s="155" t="s">
        <v>169</v>
      </c>
      <c r="C47" s="83" t="s">
        <v>267</v>
      </c>
      <c r="D47" s="90" t="s">
        <v>82</v>
      </c>
      <c r="E47" s="85" t="s">
        <v>49</v>
      </c>
      <c r="F47" s="153">
        <f t="shared" si="2"/>
        <v>0</v>
      </c>
      <c r="G47" s="90" t="s">
        <v>79</v>
      </c>
      <c r="H47" s="154">
        <f t="shared" si="3"/>
        <v>0</v>
      </c>
      <c r="I47" s="91" t="s">
        <v>65</v>
      </c>
    </row>
    <row r="48">
      <c r="A48" s="92" t="s">
        <v>131</v>
      </c>
      <c r="B48" s="111" t="s">
        <v>116</v>
      </c>
      <c r="C48" s="107">
        <v>2.020010026E9</v>
      </c>
      <c r="D48" s="98" t="s">
        <v>82</v>
      </c>
      <c r="E48" s="95" t="s">
        <v>55</v>
      </c>
      <c r="F48" s="153">
        <f t="shared" si="2"/>
        <v>130</v>
      </c>
      <c r="G48" s="98" t="s">
        <v>96</v>
      </c>
      <c r="H48" s="154">
        <f t="shared" si="3"/>
        <v>350</v>
      </c>
      <c r="I48" s="96" t="s">
        <v>11</v>
      </c>
    </row>
    <row r="49">
      <c r="A49" s="92" t="s">
        <v>132</v>
      </c>
      <c r="B49" s="93" t="s">
        <v>76</v>
      </c>
      <c r="C49" s="89">
        <v>2.023301125E9</v>
      </c>
      <c r="D49" s="104" t="s">
        <v>82</v>
      </c>
      <c r="E49" s="95" t="s">
        <v>49</v>
      </c>
      <c r="F49" s="153">
        <f t="shared" si="2"/>
        <v>300</v>
      </c>
      <c r="G49" s="104" t="s">
        <v>79</v>
      </c>
      <c r="H49" s="154">
        <f t="shared" si="3"/>
        <v>0</v>
      </c>
      <c r="I49" s="105" t="s">
        <v>11</v>
      </c>
    </row>
    <row r="50">
      <c r="A50" s="92" t="s">
        <v>133</v>
      </c>
      <c r="B50" s="97" t="s">
        <v>116</v>
      </c>
      <c r="C50" s="89">
        <v>2.020010035E9</v>
      </c>
      <c r="D50" s="94" t="s">
        <v>82</v>
      </c>
      <c r="E50" s="95" t="s">
        <v>52</v>
      </c>
      <c r="F50" s="153">
        <f t="shared" si="2"/>
        <v>215</v>
      </c>
      <c r="G50" s="94" t="s">
        <v>79</v>
      </c>
      <c r="H50" s="154">
        <f t="shared" si="3"/>
        <v>0</v>
      </c>
      <c r="I50" s="110" t="s">
        <v>11</v>
      </c>
    </row>
    <row r="51">
      <c r="A51" s="103" t="s">
        <v>134</v>
      </c>
      <c r="B51" s="82" t="s">
        <v>76</v>
      </c>
      <c r="C51" s="106">
        <v>2.025327541E9</v>
      </c>
      <c r="D51" s="152" t="s">
        <v>265</v>
      </c>
      <c r="E51" s="85" t="s">
        <v>49</v>
      </c>
      <c r="F51" s="153">
        <f t="shared" si="2"/>
        <v>300</v>
      </c>
      <c r="G51" s="104" t="s">
        <v>79</v>
      </c>
      <c r="H51" s="154">
        <f t="shared" si="3"/>
        <v>0</v>
      </c>
      <c r="I51" s="105" t="s">
        <v>11</v>
      </c>
    </row>
    <row r="52">
      <c r="A52" s="92" t="s">
        <v>135</v>
      </c>
      <c r="B52" s="93" t="s">
        <v>136</v>
      </c>
      <c r="C52" s="112" t="s">
        <v>137</v>
      </c>
      <c r="D52" s="98" t="s">
        <v>82</v>
      </c>
      <c r="E52" s="95" t="s">
        <v>52</v>
      </c>
      <c r="F52" s="153">
        <f t="shared" si="2"/>
        <v>0</v>
      </c>
      <c r="G52" s="98" t="s">
        <v>79</v>
      </c>
      <c r="H52" s="154">
        <f t="shared" si="3"/>
        <v>0</v>
      </c>
      <c r="I52" s="96" t="s">
        <v>65</v>
      </c>
    </row>
    <row r="53">
      <c r="A53" s="92" t="s">
        <v>138</v>
      </c>
      <c r="B53" s="93" t="s">
        <v>76</v>
      </c>
      <c r="C53" s="89">
        <v>2.023304397E9</v>
      </c>
      <c r="D53" s="90" t="s">
        <v>82</v>
      </c>
      <c r="E53" s="95" t="s">
        <v>52</v>
      </c>
      <c r="F53" s="153">
        <f t="shared" si="2"/>
        <v>215</v>
      </c>
      <c r="G53" s="90" t="s">
        <v>79</v>
      </c>
      <c r="H53" s="154">
        <f t="shared" si="3"/>
        <v>0</v>
      </c>
      <c r="I53" s="91" t="s">
        <v>11</v>
      </c>
    </row>
    <row r="54">
      <c r="A54" s="92" t="s">
        <v>139</v>
      </c>
      <c r="B54" s="97" t="s">
        <v>116</v>
      </c>
      <c r="C54" s="89">
        <v>2.024001615E9</v>
      </c>
      <c r="D54" s="98" t="s">
        <v>82</v>
      </c>
      <c r="E54" s="95" t="s">
        <v>58</v>
      </c>
      <c r="F54" s="153">
        <f t="shared" si="2"/>
        <v>50</v>
      </c>
      <c r="G54" s="98" t="s">
        <v>79</v>
      </c>
      <c r="H54" s="154">
        <f t="shared" si="3"/>
        <v>0</v>
      </c>
      <c r="I54" s="96" t="s">
        <v>11</v>
      </c>
    </row>
    <row r="55">
      <c r="A55" s="92" t="s">
        <v>140</v>
      </c>
      <c r="B55" s="93" t="s">
        <v>86</v>
      </c>
      <c r="C55" s="89">
        <v>2.023300558E9</v>
      </c>
      <c r="D55" s="90" t="s">
        <v>82</v>
      </c>
      <c r="E55" s="95" t="s">
        <v>55</v>
      </c>
      <c r="F55" s="153">
        <f t="shared" si="2"/>
        <v>130</v>
      </c>
      <c r="G55" s="90" t="s">
        <v>79</v>
      </c>
      <c r="H55" s="154">
        <f t="shared" si="3"/>
        <v>0</v>
      </c>
      <c r="I55" s="91" t="s">
        <v>11</v>
      </c>
    </row>
    <row r="56">
      <c r="A56" s="99" t="s">
        <v>141</v>
      </c>
      <c r="B56" s="97" t="s">
        <v>84</v>
      </c>
      <c r="C56" s="89">
        <v>2.023002037E9</v>
      </c>
      <c r="D56" s="98" t="s">
        <v>82</v>
      </c>
      <c r="E56" s="95" t="s">
        <v>55</v>
      </c>
      <c r="F56" s="153">
        <f t="shared" si="2"/>
        <v>130</v>
      </c>
      <c r="G56" s="98" t="s">
        <v>79</v>
      </c>
      <c r="H56" s="154">
        <f t="shared" si="3"/>
        <v>0</v>
      </c>
      <c r="I56" s="96" t="s">
        <v>11</v>
      </c>
    </row>
    <row r="57">
      <c r="A57" s="103" t="s">
        <v>142</v>
      </c>
      <c r="B57" s="82" t="s">
        <v>98</v>
      </c>
      <c r="C57" s="83" t="s">
        <v>143</v>
      </c>
      <c r="D57" s="152" t="s">
        <v>265</v>
      </c>
      <c r="E57" s="85" t="s">
        <v>49</v>
      </c>
      <c r="F57" s="153">
        <f t="shared" si="2"/>
        <v>300</v>
      </c>
      <c r="G57" s="90" t="s">
        <v>79</v>
      </c>
      <c r="H57" s="154">
        <f t="shared" si="3"/>
        <v>0</v>
      </c>
      <c r="I57" s="91" t="s">
        <v>11</v>
      </c>
    </row>
    <row r="58">
      <c r="A58" s="92" t="s">
        <v>144</v>
      </c>
      <c r="B58" s="93" t="s">
        <v>86</v>
      </c>
      <c r="C58" s="89">
        <v>2.024316089E9</v>
      </c>
      <c r="D58" s="98" t="s">
        <v>82</v>
      </c>
      <c r="E58" s="95" t="s">
        <v>49</v>
      </c>
      <c r="F58" s="153">
        <f t="shared" si="2"/>
        <v>300</v>
      </c>
      <c r="G58" s="98" t="s">
        <v>79</v>
      </c>
      <c r="H58" s="154">
        <f t="shared" si="3"/>
        <v>0</v>
      </c>
      <c r="I58" s="96" t="s">
        <v>11</v>
      </c>
    </row>
    <row r="59">
      <c r="A59" s="99" t="s">
        <v>145</v>
      </c>
      <c r="B59" s="111" t="s">
        <v>116</v>
      </c>
      <c r="C59" s="89">
        <v>2.020010053E9</v>
      </c>
      <c r="D59" s="104" t="s">
        <v>82</v>
      </c>
      <c r="E59" s="95" t="s">
        <v>52</v>
      </c>
      <c r="F59" s="153">
        <f t="shared" si="2"/>
        <v>215</v>
      </c>
      <c r="G59" s="104" t="s">
        <v>79</v>
      </c>
      <c r="H59" s="154">
        <f t="shared" si="3"/>
        <v>0</v>
      </c>
      <c r="I59" s="105" t="s">
        <v>11</v>
      </c>
    </row>
    <row r="60">
      <c r="A60" s="92" t="s">
        <v>146</v>
      </c>
      <c r="B60" s="93" t="s">
        <v>92</v>
      </c>
      <c r="C60" s="89">
        <v>2.023302436E9</v>
      </c>
      <c r="D60" s="94" t="s">
        <v>82</v>
      </c>
      <c r="E60" s="95" t="s">
        <v>58</v>
      </c>
      <c r="F60" s="153">
        <f t="shared" si="2"/>
        <v>50</v>
      </c>
      <c r="G60" s="94" t="s">
        <v>79</v>
      </c>
      <c r="H60" s="154">
        <f t="shared" si="3"/>
        <v>0</v>
      </c>
      <c r="I60" s="110" t="s">
        <v>11</v>
      </c>
    </row>
    <row r="61">
      <c r="A61" s="92" t="s">
        <v>147</v>
      </c>
      <c r="B61" s="93" t="s">
        <v>98</v>
      </c>
      <c r="C61" s="89">
        <v>2.024315653E9</v>
      </c>
      <c r="D61" s="90" t="s">
        <v>82</v>
      </c>
      <c r="E61" s="95" t="s">
        <v>55</v>
      </c>
      <c r="F61" s="153">
        <f t="shared" si="2"/>
        <v>130</v>
      </c>
      <c r="G61" s="90" t="s">
        <v>79</v>
      </c>
      <c r="H61" s="154">
        <f t="shared" si="3"/>
        <v>0</v>
      </c>
      <c r="I61" s="91" t="s">
        <v>11</v>
      </c>
    </row>
    <row r="62">
      <c r="A62" s="103" t="s">
        <v>148</v>
      </c>
      <c r="B62" s="82" t="s">
        <v>86</v>
      </c>
      <c r="C62" s="83" t="s">
        <v>149</v>
      </c>
      <c r="D62" s="152" t="s">
        <v>265</v>
      </c>
      <c r="E62" s="85" t="s">
        <v>49</v>
      </c>
      <c r="F62" s="153">
        <f t="shared" si="2"/>
        <v>300</v>
      </c>
      <c r="G62" s="94" t="s">
        <v>79</v>
      </c>
      <c r="H62" s="154">
        <f t="shared" si="3"/>
        <v>0</v>
      </c>
      <c r="I62" s="110" t="s">
        <v>11</v>
      </c>
    </row>
    <row r="63">
      <c r="A63" s="99" t="s">
        <v>150</v>
      </c>
      <c r="B63" s="93" t="s">
        <v>92</v>
      </c>
      <c r="C63" s="89">
        <v>2.02330249E9</v>
      </c>
      <c r="D63" s="90" t="s">
        <v>82</v>
      </c>
      <c r="E63" s="95" t="s">
        <v>55</v>
      </c>
      <c r="F63" s="153">
        <f t="shared" si="2"/>
        <v>130</v>
      </c>
      <c r="G63" s="90" t="s">
        <v>79</v>
      </c>
      <c r="H63" s="154">
        <f t="shared" si="3"/>
        <v>0</v>
      </c>
      <c r="I63" s="91" t="s">
        <v>11</v>
      </c>
    </row>
    <row r="64">
      <c r="A64" s="92" t="s">
        <v>151</v>
      </c>
      <c r="B64" s="93" t="s">
        <v>76</v>
      </c>
      <c r="C64" s="89">
        <v>2.024319779E9</v>
      </c>
      <c r="D64" s="98" t="s">
        <v>82</v>
      </c>
      <c r="E64" s="117" t="s">
        <v>49</v>
      </c>
      <c r="F64" s="153">
        <f t="shared" si="2"/>
        <v>300</v>
      </c>
      <c r="G64" s="98" t="s">
        <v>79</v>
      </c>
      <c r="H64" s="154">
        <f t="shared" si="3"/>
        <v>0</v>
      </c>
      <c r="I64" s="96" t="s">
        <v>11</v>
      </c>
    </row>
    <row r="65">
      <c r="A65" s="103" t="s">
        <v>152</v>
      </c>
      <c r="B65" s="82" t="s">
        <v>81</v>
      </c>
      <c r="C65" s="83" t="s">
        <v>153</v>
      </c>
      <c r="D65" s="152" t="s">
        <v>265</v>
      </c>
      <c r="E65" s="116" t="s">
        <v>55</v>
      </c>
      <c r="F65" s="153">
        <f t="shared" si="2"/>
        <v>0</v>
      </c>
      <c r="G65" s="90" t="s">
        <v>79</v>
      </c>
      <c r="H65" s="154">
        <f t="shared" si="3"/>
        <v>0</v>
      </c>
      <c r="I65" s="91" t="s">
        <v>66</v>
      </c>
    </row>
    <row r="66">
      <c r="A66" s="92" t="s">
        <v>154</v>
      </c>
      <c r="B66" s="93" t="s">
        <v>86</v>
      </c>
      <c r="C66" s="89">
        <v>2.02431941E9</v>
      </c>
      <c r="D66" s="94" t="s">
        <v>82</v>
      </c>
      <c r="E66" s="117" t="s">
        <v>52</v>
      </c>
      <c r="F66" s="153">
        <f t="shared" si="2"/>
        <v>215</v>
      </c>
      <c r="G66" s="94" t="s">
        <v>79</v>
      </c>
      <c r="H66" s="154">
        <f t="shared" si="3"/>
        <v>0</v>
      </c>
      <c r="I66" s="110" t="s">
        <v>11</v>
      </c>
    </row>
    <row r="67">
      <c r="A67" s="103" t="s">
        <v>155</v>
      </c>
      <c r="B67" s="82" t="s">
        <v>76</v>
      </c>
      <c r="C67" s="106">
        <v>2.025327292E9</v>
      </c>
      <c r="D67" s="152" t="s">
        <v>265</v>
      </c>
      <c r="E67" s="116" t="s">
        <v>49</v>
      </c>
      <c r="F67" s="153">
        <f t="shared" si="2"/>
        <v>300</v>
      </c>
      <c r="G67" s="104" t="s">
        <v>79</v>
      </c>
      <c r="H67" s="154">
        <f t="shared" si="3"/>
        <v>0</v>
      </c>
      <c r="I67" s="105" t="s">
        <v>11</v>
      </c>
    </row>
    <row r="68">
      <c r="A68" s="92" t="s">
        <v>156</v>
      </c>
      <c r="B68" s="93" t="s">
        <v>157</v>
      </c>
      <c r="C68" s="89">
        <v>2.024325551E9</v>
      </c>
      <c r="D68" s="98" t="s">
        <v>82</v>
      </c>
      <c r="E68" s="117" t="s">
        <v>52</v>
      </c>
      <c r="F68" s="153">
        <f t="shared" si="2"/>
        <v>215</v>
      </c>
      <c r="G68" s="98" t="s">
        <v>79</v>
      </c>
      <c r="H68" s="154">
        <f t="shared" si="3"/>
        <v>0</v>
      </c>
      <c r="I68" s="96" t="s">
        <v>11</v>
      </c>
    </row>
    <row r="69">
      <c r="A69" s="103" t="s">
        <v>158</v>
      </c>
      <c r="B69" s="82" t="s">
        <v>92</v>
      </c>
      <c r="C69" s="83" t="s">
        <v>159</v>
      </c>
      <c r="D69" s="152" t="s">
        <v>265</v>
      </c>
      <c r="E69" s="116" t="s">
        <v>49</v>
      </c>
      <c r="F69" s="153">
        <f t="shared" si="2"/>
        <v>300</v>
      </c>
      <c r="G69" s="90" t="s">
        <v>79</v>
      </c>
      <c r="H69" s="154">
        <f t="shared" si="3"/>
        <v>0</v>
      </c>
      <c r="I69" s="91" t="s">
        <v>11</v>
      </c>
    </row>
    <row r="70">
      <c r="A70" s="92" t="s">
        <v>160</v>
      </c>
      <c r="B70" s="93" t="s">
        <v>98</v>
      </c>
      <c r="C70" s="89">
        <v>2.024320985E9</v>
      </c>
      <c r="D70" s="94" t="s">
        <v>82</v>
      </c>
      <c r="E70" s="117" t="s">
        <v>52</v>
      </c>
      <c r="F70" s="153">
        <f t="shared" si="2"/>
        <v>215</v>
      </c>
      <c r="G70" s="94" t="s">
        <v>79</v>
      </c>
      <c r="H70" s="154">
        <f t="shared" si="3"/>
        <v>0</v>
      </c>
      <c r="I70" s="110" t="s">
        <v>11</v>
      </c>
    </row>
    <row r="71">
      <c r="A71" s="103" t="s">
        <v>161</v>
      </c>
      <c r="B71" s="82" t="s">
        <v>162</v>
      </c>
      <c r="C71" s="83" t="s">
        <v>163</v>
      </c>
      <c r="D71" s="152" t="s">
        <v>265</v>
      </c>
      <c r="E71" s="116" t="s">
        <v>49</v>
      </c>
      <c r="F71" s="153">
        <f t="shared" si="2"/>
        <v>300</v>
      </c>
      <c r="G71" s="104" t="s">
        <v>79</v>
      </c>
      <c r="H71" s="154">
        <f t="shared" si="3"/>
        <v>0</v>
      </c>
      <c r="I71" s="105" t="s">
        <v>11</v>
      </c>
    </row>
    <row r="72">
      <c r="A72" s="103" t="s">
        <v>164</v>
      </c>
      <c r="B72" s="82" t="s">
        <v>123</v>
      </c>
      <c r="C72" s="83" t="s">
        <v>165</v>
      </c>
      <c r="D72" s="152" t="s">
        <v>265</v>
      </c>
      <c r="E72" s="114" t="s">
        <v>49</v>
      </c>
      <c r="F72" s="153">
        <f t="shared" si="2"/>
        <v>300</v>
      </c>
      <c r="G72" s="94" t="s">
        <v>79</v>
      </c>
      <c r="H72" s="154">
        <f t="shared" si="3"/>
        <v>0</v>
      </c>
      <c r="I72" s="110" t="s">
        <v>11</v>
      </c>
    </row>
    <row r="73">
      <c r="A73" s="99" t="s">
        <v>166</v>
      </c>
      <c r="B73" s="93" t="s">
        <v>76</v>
      </c>
      <c r="C73" s="89">
        <v>2.023301662E9</v>
      </c>
      <c r="D73" s="104" t="s">
        <v>82</v>
      </c>
      <c r="E73" s="113" t="s">
        <v>55</v>
      </c>
      <c r="F73" s="153">
        <f t="shared" si="2"/>
        <v>130</v>
      </c>
      <c r="G73" s="104" t="s">
        <v>79</v>
      </c>
      <c r="H73" s="154">
        <f t="shared" si="3"/>
        <v>0</v>
      </c>
      <c r="I73" s="105" t="s">
        <v>11</v>
      </c>
    </row>
    <row r="74">
      <c r="A74" s="81" t="s">
        <v>167</v>
      </c>
      <c r="B74" s="93" t="s">
        <v>86</v>
      </c>
      <c r="C74" s="112">
        <v>2.02430228E9</v>
      </c>
      <c r="D74" s="94" t="s">
        <v>82</v>
      </c>
      <c r="E74" s="114" t="s">
        <v>52</v>
      </c>
      <c r="F74" s="153">
        <f t="shared" si="2"/>
        <v>215</v>
      </c>
      <c r="G74" s="94" t="s">
        <v>79</v>
      </c>
      <c r="H74" s="154">
        <f t="shared" si="3"/>
        <v>0</v>
      </c>
      <c r="I74" s="110" t="s">
        <v>11</v>
      </c>
    </row>
    <row r="75">
      <c r="A75" s="103" t="s">
        <v>168</v>
      </c>
      <c r="B75" s="82" t="s">
        <v>169</v>
      </c>
      <c r="C75" s="106">
        <v>2.0250137E9</v>
      </c>
      <c r="D75" s="152" t="s">
        <v>265</v>
      </c>
      <c r="E75" s="116" t="s">
        <v>55</v>
      </c>
      <c r="F75" s="153">
        <f t="shared" si="2"/>
        <v>0</v>
      </c>
      <c r="G75" s="104" t="s">
        <v>79</v>
      </c>
      <c r="H75" s="154">
        <f t="shared" si="3"/>
        <v>0</v>
      </c>
      <c r="I75" s="105" t="s">
        <v>65</v>
      </c>
    </row>
    <row r="76">
      <c r="A76" s="92" t="s">
        <v>170</v>
      </c>
      <c r="B76" s="97" t="s">
        <v>116</v>
      </c>
      <c r="C76" s="89">
        <v>2.024008714E9</v>
      </c>
      <c r="D76" s="98" t="s">
        <v>82</v>
      </c>
      <c r="E76" s="117" t="s">
        <v>49</v>
      </c>
      <c r="F76" s="153">
        <f t="shared" si="2"/>
        <v>0</v>
      </c>
      <c r="G76" s="98" t="s">
        <v>96</v>
      </c>
      <c r="H76" s="154">
        <f t="shared" si="3"/>
        <v>0</v>
      </c>
      <c r="I76" s="96" t="s">
        <v>65</v>
      </c>
    </row>
    <row r="77">
      <c r="A77" s="92" t="s">
        <v>171</v>
      </c>
      <c r="B77" s="93" t="s">
        <v>76</v>
      </c>
      <c r="C77" s="89">
        <v>2.024302566E9</v>
      </c>
      <c r="D77" s="90" t="s">
        <v>82</v>
      </c>
      <c r="E77" s="113" t="s">
        <v>58</v>
      </c>
      <c r="F77" s="153">
        <f t="shared" si="2"/>
        <v>50</v>
      </c>
      <c r="G77" s="90" t="s">
        <v>79</v>
      </c>
      <c r="H77" s="154">
        <f t="shared" si="3"/>
        <v>0</v>
      </c>
      <c r="I77" s="91" t="s">
        <v>11</v>
      </c>
    </row>
    <row r="78">
      <c r="A78" s="103" t="s">
        <v>172</v>
      </c>
      <c r="B78" s="82" t="s">
        <v>123</v>
      </c>
      <c r="C78" s="106">
        <v>2.022302997E9</v>
      </c>
      <c r="D78" s="152" t="s">
        <v>265</v>
      </c>
      <c r="E78" s="114" t="s">
        <v>55</v>
      </c>
      <c r="F78" s="153">
        <f t="shared" si="2"/>
        <v>130</v>
      </c>
      <c r="G78" s="98" t="s">
        <v>79</v>
      </c>
      <c r="H78" s="154">
        <f t="shared" si="3"/>
        <v>0</v>
      </c>
      <c r="I78" s="96" t="s">
        <v>11</v>
      </c>
    </row>
    <row r="79">
      <c r="A79" s="103" t="s">
        <v>173</v>
      </c>
      <c r="B79" s="82" t="s">
        <v>123</v>
      </c>
      <c r="C79" s="106">
        <v>2.025327336E9</v>
      </c>
      <c r="D79" s="152" t="s">
        <v>265</v>
      </c>
      <c r="E79" s="116" t="s">
        <v>55</v>
      </c>
      <c r="F79" s="153">
        <f t="shared" si="2"/>
        <v>130</v>
      </c>
      <c r="G79" s="90" t="s">
        <v>79</v>
      </c>
      <c r="H79" s="154">
        <f t="shared" si="3"/>
        <v>0</v>
      </c>
      <c r="I79" s="91" t="s">
        <v>11</v>
      </c>
    </row>
    <row r="80">
      <c r="A80" s="92" t="s">
        <v>174</v>
      </c>
      <c r="B80" s="93" t="s">
        <v>98</v>
      </c>
      <c r="C80" s="89">
        <v>2.024302987E9</v>
      </c>
      <c r="D80" s="98" t="s">
        <v>82</v>
      </c>
      <c r="E80" s="117" t="s">
        <v>52</v>
      </c>
      <c r="F80" s="153">
        <f t="shared" si="2"/>
        <v>0</v>
      </c>
      <c r="G80" s="98" t="s">
        <v>79</v>
      </c>
      <c r="H80" s="154">
        <f t="shared" si="3"/>
        <v>0</v>
      </c>
      <c r="I80" s="96" t="s">
        <v>65</v>
      </c>
    </row>
    <row r="81">
      <c r="A81" s="103" t="s">
        <v>175</v>
      </c>
      <c r="B81" s="156" t="s">
        <v>123</v>
      </c>
      <c r="C81" s="157">
        <v>2.025327345E9</v>
      </c>
      <c r="D81" s="152" t="s">
        <v>265</v>
      </c>
      <c r="E81" s="158" t="s">
        <v>55</v>
      </c>
      <c r="F81" s="153">
        <f t="shared" si="2"/>
        <v>130</v>
      </c>
      <c r="G81" s="159" t="s">
        <v>79</v>
      </c>
      <c r="H81" s="154">
        <f t="shared" si="3"/>
        <v>0</v>
      </c>
      <c r="I81" s="160" t="s">
        <v>11</v>
      </c>
    </row>
    <row r="82">
      <c r="A82" s="92" t="s">
        <v>176</v>
      </c>
      <c r="B82" s="93" t="s">
        <v>157</v>
      </c>
      <c r="C82" s="89">
        <v>2.024324714E9</v>
      </c>
      <c r="D82" s="98" t="s">
        <v>82</v>
      </c>
      <c r="E82" s="117" t="s">
        <v>55</v>
      </c>
      <c r="F82" s="153">
        <f t="shared" si="2"/>
        <v>130</v>
      </c>
      <c r="G82" s="98" t="s">
        <v>79</v>
      </c>
      <c r="H82" s="154">
        <f t="shared" si="3"/>
        <v>0</v>
      </c>
      <c r="I82" s="96" t="s">
        <v>11</v>
      </c>
    </row>
    <row r="83">
      <c r="A83" s="92" t="s">
        <v>177</v>
      </c>
      <c r="B83" s="119" t="s">
        <v>162</v>
      </c>
      <c r="C83" s="89">
        <v>2.024318619E9</v>
      </c>
      <c r="D83" s="104" t="s">
        <v>82</v>
      </c>
      <c r="E83" s="113" t="s">
        <v>55</v>
      </c>
      <c r="F83" s="153">
        <f t="shared" si="2"/>
        <v>130</v>
      </c>
      <c r="G83" s="104" t="s">
        <v>79</v>
      </c>
      <c r="H83" s="154">
        <f t="shared" si="3"/>
        <v>0</v>
      </c>
      <c r="I83" s="105" t="s">
        <v>11</v>
      </c>
    </row>
    <row r="84">
      <c r="A84" s="103" t="s">
        <v>178</v>
      </c>
      <c r="B84" s="82" t="s">
        <v>116</v>
      </c>
      <c r="C84" s="83" t="s">
        <v>179</v>
      </c>
      <c r="D84" s="152" t="s">
        <v>265</v>
      </c>
      <c r="E84" s="114" t="s">
        <v>52</v>
      </c>
      <c r="F84" s="153">
        <f t="shared" si="2"/>
        <v>215</v>
      </c>
      <c r="G84" s="94" t="s">
        <v>79</v>
      </c>
      <c r="H84" s="154">
        <f t="shared" si="3"/>
        <v>0</v>
      </c>
      <c r="I84" s="110" t="s">
        <v>11</v>
      </c>
    </row>
    <row r="85">
      <c r="A85" s="103" t="s">
        <v>180</v>
      </c>
      <c r="B85" s="82" t="s">
        <v>86</v>
      </c>
      <c r="C85" s="106">
        <v>2.025325618E9</v>
      </c>
      <c r="D85" s="152" t="s">
        <v>265</v>
      </c>
      <c r="E85" s="116" t="s">
        <v>52</v>
      </c>
      <c r="F85" s="153">
        <f t="shared" si="2"/>
        <v>215</v>
      </c>
      <c r="G85" s="104" t="s">
        <v>79</v>
      </c>
      <c r="H85" s="154">
        <f t="shared" si="3"/>
        <v>0</v>
      </c>
      <c r="I85" s="105" t="s">
        <v>11</v>
      </c>
    </row>
    <row r="86">
      <c r="A86" s="126" t="s">
        <v>181</v>
      </c>
      <c r="B86" s="82" t="s">
        <v>116</v>
      </c>
      <c r="C86" s="127">
        <v>2.02501345E9</v>
      </c>
      <c r="D86" s="152" t="s">
        <v>265</v>
      </c>
      <c r="E86" s="114" t="s">
        <v>52</v>
      </c>
      <c r="F86" s="153">
        <f t="shared" si="2"/>
        <v>215</v>
      </c>
      <c r="G86" s="94" t="s">
        <v>79</v>
      </c>
      <c r="H86" s="154">
        <f t="shared" si="3"/>
        <v>0</v>
      </c>
      <c r="I86" s="110" t="s">
        <v>11</v>
      </c>
    </row>
    <row r="87">
      <c r="A87" s="92" t="s">
        <v>182</v>
      </c>
      <c r="B87" s="93" t="s">
        <v>76</v>
      </c>
      <c r="C87" s="89">
        <v>2.023302249E9</v>
      </c>
      <c r="D87" s="104" t="s">
        <v>82</v>
      </c>
      <c r="E87" s="113" t="s">
        <v>49</v>
      </c>
      <c r="F87" s="153">
        <f t="shared" si="2"/>
        <v>300</v>
      </c>
      <c r="G87" s="104" t="s">
        <v>79</v>
      </c>
      <c r="H87" s="154">
        <f t="shared" si="3"/>
        <v>0</v>
      </c>
      <c r="I87" s="105" t="s">
        <v>11</v>
      </c>
    </row>
    <row r="88">
      <c r="A88" s="99" t="s">
        <v>183</v>
      </c>
      <c r="B88" s="93" t="s">
        <v>86</v>
      </c>
      <c r="C88" s="89">
        <v>2.023304243E9</v>
      </c>
      <c r="D88" s="94" t="s">
        <v>82</v>
      </c>
      <c r="E88" s="117" t="s">
        <v>49</v>
      </c>
      <c r="F88" s="153">
        <f t="shared" si="2"/>
        <v>300</v>
      </c>
      <c r="G88" s="94" t="s">
        <v>79</v>
      </c>
      <c r="H88" s="154">
        <f t="shared" si="3"/>
        <v>0</v>
      </c>
      <c r="I88" s="110" t="s">
        <v>11</v>
      </c>
    </row>
    <row r="89">
      <c r="A89" s="99" t="s">
        <v>184</v>
      </c>
      <c r="B89" s="93" t="s">
        <v>76</v>
      </c>
      <c r="C89" s="89">
        <v>2.023306865E9</v>
      </c>
      <c r="D89" s="104" t="s">
        <v>82</v>
      </c>
      <c r="E89" s="113" t="s">
        <v>52</v>
      </c>
      <c r="F89" s="153">
        <f t="shared" si="2"/>
        <v>215</v>
      </c>
      <c r="G89" s="104" t="s">
        <v>79</v>
      </c>
      <c r="H89" s="154">
        <f t="shared" si="3"/>
        <v>0</v>
      </c>
      <c r="I89" s="105" t="s">
        <v>11</v>
      </c>
    </row>
    <row r="90">
      <c r="A90" s="126" t="s">
        <v>185</v>
      </c>
      <c r="B90" s="82" t="s">
        <v>76</v>
      </c>
      <c r="C90" s="128">
        <v>2.025327372E9</v>
      </c>
      <c r="D90" s="152" t="s">
        <v>265</v>
      </c>
      <c r="E90" s="114" t="s">
        <v>52</v>
      </c>
      <c r="F90" s="153">
        <f t="shared" si="2"/>
        <v>215</v>
      </c>
      <c r="G90" s="94" t="s">
        <v>79</v>
      </c>
      <c r="H90" s="154">
        <f t="shared" si="3"/>
        <v>0</v>
      </c>
      <c r="I90" s="110" t="s">
        <v>11</v>
      </c>
    </row>
    <row r="91">
      <c r="A91" s="103" t="s">
        <v>186</v>
      </c>
      <c r="B91" s="82" t="s">
        <v>86</v>
      </c>
      <c r="C91" s="106">
        <v>2.02532615E9</v>
      </c>
      <c r="D91" s="152" t="s">
        <v>265</v>
      </c>
      <c r="E91" s="116" t="s">
        <v>55</v>
      </c>
      <c r="F91" s="153">
        <f t="shared" si="2"/>
        <v>130</v>
      </c>
      <c r="G91" s="104" t="s">
        <v>79</v>
      </c>
      <c r="H91" s="154">
        <f t="shared" si="3"/>
        <v>0</v>
      </c>
      <c r="I91" s="105" t="s">
        <v>11</v>
      </c>
    </row>
    <row r="92">
      <c r="A92" s="103" t="s">
        <v>187</v>
      </c>
      <c r="B92" s="82" t="s">
        <v>84</v>
      </c>
      <c r="C92" s="83" t="s">
        <v>188</v>
      </c>
      <c r="D92" s="152" t="s">
        <v>265</v>
      </c>
      <c r="E92" s="114" t="s">
        <v>52</v>
      </c>
      <c r="F92" s="153">
        <f t="shared" si="2"/>
        <v>215</v>
      </c>
      <c r="G92" s="94" t="s">
        <v>79</v>
      </c>
      <c r="H92" s="154">
        <f t="shared" si="3"/>
        <v>0</v>
      </c>
      <c r="I92" s="110" t="s">
        <v>11</v>
      </c>
    </row>
    <row r="93">
      <c r="A93" s="92" t="s">
        <v>189</v>
      </c>
      <c r="B93" s="93" t="s">
        <v>76</v>
      </c>
      <c r="C93" s="89">
        <v>2.024302833E9</v>
      </c>
      <c r="D93" s="104" t="s">
        <v>82</v>
      </c>
      <c r="E93" s="113" t="s">
        <v>49</v>
      </c>
      <c r="F93" s="153">
        <f t="shared" si="2"/>
        <v>300</v>
      </c>
      <c r="G93" s="104" t="s">
        <v>79</v>
      </c>
      <c r="H93" s="154">
        <f t="shared" si="3"/>
        <v>0</v>
      </c>
      <c r="I93" s="105" t="s">
        <v>11</v>
      </c>
    </row>
    <row r="94">
      <c r="A94" s="103" t="s">
        <v>190</v>
      </c>
      <c r="B94" s="82" t="s">
        <v>98</v>
      </c>
      <c r="C94" s="106">
        <v>2.02431615E9</v>
      </c>
      <c r="D94" s="152" t="s">
        <v>265</v>
      </c>
      <c r="E94" s="114" t="s">
        <v>49</v>
      </c>
      <c r="F94" s="153">
        <f t="shared" si="2"/>
        <v>300</v>
      </c>
      <c r="G94" s="98" t="s">
        <v>79</v>
      </c>
      <c r="H94" s="154">
        <f t="shared" si="3"/>
        <v>0</v>
      </c>
      <c r="I94" s="96" t="s">
        <v>11</v>
      </c>
    </row>
    <row r="95">
      <c r="A95" s="103" t="s">
        <v>192</v>
      </c>
      <c r="B95" s="82" t="s">
        <v>76</v>
      </c>
      <c r="C95" s="83" t="s">
        <v>193</v>
      </c>
      <c r="D95" s="152" t="s">
        <v>265</v>
      </c>
      <c r="E95" s="116" t="s">
        <v>49</v>
      </c>
      <c r="F95" s="153">
        <f t="shared" si="2"/>
        <v>300</v>
      </c>
      <c r="G95" s="90" t="s">
        <v>79</v>
      </c>
      <c r="H95" s="154">
        <f t="shared" si="3"/>
        <v>0</v>
      </c>
      <c r="I95" s="91" t="s">
        <v>11</v>
      </c>
    </row>
    <row r="96">
      <c r="A96" s="99" t="s">
        <v>191</v>
      </c>
      <c r="B96" s="93" t="s">
        <v>86</v>
      </c>
      <c r="C96" s="107">
        <v>2.023311954E9</v>
      </c>
      <c r="D96" s="98" t="s">
        <v>82</v>
      </c>
      <c r="E96" s="117" t="s">
        <v>55</v>
      </c>
      <c r="F96" s="153">
        <f t="shared" si="2"/>
        <v>130</v>
      </c>
      <c r="G96" s="98" t="s">
        <v>79</v>
      </c>
      <c r="H96" s="154">
        <f t="shared" si="3"/>
        <v>0</v>
      </c>
      <c r="I96" s="96" t="s">
        <v>11</v>
      </c>
    </row>
    <row r="97">
      <c r="A97" s="81" t="s">
        <v>194</v>
      </c>
      <c r="B97" s="97" t="s">
        <v>169</v>
      </c>
      <c r="C97" s="89">
        <v>2.018010824E9</v>
      </c>
      <c r="D97" s="90" t="s">
        <v>82</v>
      </c>
      <c r="E97" s="116" t="s">
        <v>49</v>
      </c>
      <c r="F97" s="153">
        <f t="shared" si="2"/>
        <v>300</v>
      </c>
      <c r="G97" s="90" t="s">
        <v>96</v>
      </c>
      <c r="H97" s="154">
        <f t="shared" si="3"/>
        <v>350</v>
      </c>
      <c r="I97" s="91" t="s">
        <v>11</v>
      </c>
    </row>
    <row r="98">
      <c r="A98" s="92" t="s">
        <v>195</v>
      </c>
      <c r="B98" s="93" t="s">
        <v>86</v>
      </c>
      <c r="C98" s="89">
        <v>2.02330428E9</v>
      </c>
      <c r="D98" s="98" t="s">
        <v>82</v>
      </c>
      <c r="E98" s="117" t="s">
        <v>52</v>
      </c>
      <c r="F98" s="153">
        <f t="shared" si="2"/>
        <v>215</v>
      </c>
      <c r="G98" s="98" t="s">
        <v>79</v>
      </c>
      <c r="H98" s="154">
        <f t="shared" si="3"/>
        <v>0</v>
      </c>
      <c r="I98" s="96" t="s">
        <v>11</v>
      </c>
    </row>
    <row r="99">
      <c r="A99" s="92" t="s">
        <v>196</v>
      </c>
      <c r="B99" s="97" t="s">
        <v>116</v>
      </c>
      <c r="C99" s="89">
        <v>2.0160025E9</v>
      </c>
      <c r="D99" s="90" t="s">
        <v>82</v>
      </c>
      <c r="E99" s="113" t="s">
        <v>52</v>
      </c>
      <c r="F99" s="153">
        <f t="shared" si="2"/>
        <v>215</v>
      </c>
      <c r="G99" s="90" t="s">
        <v>96</v>
      </c>
      <c r="H99" s="154">
        <f t="shared" si="3"/>
        <v>350</v>
      </c>
      <c r="I99" s="91" t="s">
        <v>11</v>
      </c>
    </row>
    <row r="100">
      <c r="A100" s="92" t="s">
        <v>197</v>
      </c>
      <c r="B100" s="93" t="s">
        <v>98</v>
      </c>
      <c r="C100" s="89">
        <v>2.024321552E9</v>
      </c>
      <c r="D100" s="98" t="s">
        <v>82</v>
      </c>
      <c r="E100" s="117" t="s">
        <v>49</v>
      </c>
      <c r="F100" s="153">
        <f t="shared" si="2"/>
        <v>300</v>
      </c>
      <c r="G100" s="98" t="s">
        <v>79</v>
      </c>
      <c r="H100" s="154">
        <f t="shared" si="3"/>
        <v>0</v>
      </c>
      <c r="I100" s="96" t="s">
        <v>11</v>
      </c>
    </row>
    <row r="101">
      <c r="A101" s="120" t="s">
        <v>198</v>
      </c>
      <c r="B101" s="121" t="s">
        <v>199</v>
      </c>
      <c r="C101" s="162">
        <v>2.025014233E9</v>
      </c>
      <c r="D101" s="152" t="s">
        <v>265</v>
      </c>
      <c r="E101" s="163" t="s">
        <v>55</v>
      </c>
      <c r="F101" s="153">
        <f t="shared" si="2"/>
        <v>130</v>
      </c>
      <c r="G101" s="164" t="s">
        <v>79</v>
      </c>
      <c r="H101" s="154">
        <f t="shared" si="3"/>
        <v>0</v>
      </c>
      <c r="I101" s="165" t="s">
        <v>11</v>
      </c>
    </row>
    <row r="102">
      <c r="A102" s="92" t="s">
        <v>200</v>
      </c>
      <c r="B102" s="93" t="s">
        <v>98</v>
      </c>
      <c r="C102" s="89">
        <v>2.024303008E9</v>
      </c>
      <c r="D102" s="98" t="s">
        <v>82</v>
      </c>
      <c r="E102" s="117" t="s">
        <v>52</v>
      </c>
      <c r="F102" s="153">
        <f t="shared" si="2"/>
        <v>215</v>
      </c>
      <c r="G102" s="98" t="s">
        <v>79</v>
      </c>
      <c r="H102" s="154">
        <f t="shared" si="3"/>
        <v>0</v>
      </c>
      <c r="I102" s="96" t="s">
        <v>11</v>
      </c>
    </row>
    <row r="103">
      <c r="A103" s="92" t="s">
        <v>201</v>
      </c>
      <c r="B103" s="93" t="s">
        <v>76</v>
      </c>
      <c r="C103" s="89">
        <v>2.02431976E9</v>
      </c>
      <c r="D103" s="90" t="s">
        <v>82</v>
      </c>
      <c r="E103" s="113" t="s">
        <v>49</v>
      </c>
      <c r="F103" s="153">
        <f t="shared" si="2"/>
        <v>300</v>
      </c>
      <c r="G103" s="90" t="s">
        <v>79</v>
      </c>
      <c r="H103" s="154">
        <f t="shared" si="3"/>
        <v>0</v>
      </c>
      <c r="I103" s="91" t="s">
        <v>11</v>
      </c>
    </row>
    <row r="104">
      <c r="A104" s="92" t="s">
        <v>202</v>
      </c>
      <c r="B104" s="93" t="s">
        <v>92</v>
      </c>
      <c r="C104" s="89">
        <v>2.024309119E9</v>
      </c>
      <c r="D104" s="98" t="s">
        <v>82</v>
      </c>
      <c r="E104" s="117" t="s">
        <v>55</v>
      </c>
      <c r="F104" s="153">
        <f t="shared" si="2"/>
        <v>130</v>
      </c>
      <c r="G104" s="98" t="s">
        <v>79</v>
      </c>
      <c r="H104" s="154">
        <f t="shared" si="3"/>
        <v>0</v>
      </c>
      <c r="I104" s="96" t="s">
        <v>11</v>
      </c>
    </row>
    <row r="105">
      <c r="A105" s="92" t="s">
        <v>203</v>
      </c>
      <c r="B105" s="93" t="s">
        <v>92</v>
      </c>
      <c r="C105" s="89">
        <v>2.024302978E9</v>
      </c>
      <c r="D105" s="90" t="s">
        <v>82</v>
      </c>
      <c r="E105" s="113" t="s">
        <v>55</v>
      </c>
      <c r="F105" s="153">
        <f t="shared" si="2"/>
        <v>130</v>
      </c>
      <c r="G105" s="90" t="s">
        <v>79</v>
      </c>
      <c r="H105" s="154">
        <f t="shared" si="3"/>
        <v>0</v>
      </c>
      <c r="I105" s="91" t="s">
        <v>11</v>
      </c>
    </row>
    <row r="106">
      <c r="A106" s="129" t="s">
        <v>204</v>
      </c>
      <c r="B106" s="130" t="s">
        <v>169</v>
      </c>
      <c r="C106" s="131">
        <v>2.019014274E9</v>
      </c>
      <c r="D106" s="132" t="s">
        <v>82</v>
      </c>
      <c r="E106" s="133" t="s">
        <v>55</v>
      </c>
      <c r="F106" s="134">
        <f t="shared" si="2"/>
        <v>130</v>
      </c>
      <c r="G106" s="135" t="s">
        <v>79</v>
      </c>
      <c r="H106" s="136">
        <f t="shared" si="3"/>
        <v>0</v>
      </c>
      <c r="I106" s="137" t="s">
        <v>11</v>
      </c>
    </row>
    <row r="107">
      <c r="A107" s="92" t="s">
        <v>205</v>
      </c>
      <c r="B107" s="93" t="s">
        <v>86</v>
      </c>
      <c r="C107" s="89">
        <v>2.023304074E9</v>
      </c>
      <c r="D107" s="90" t="s">
        <v>82</v>
      </c>
      <c r="E107" s="113" t="s">
        <v>55</v>
      </c>
      <c r="F107" s="153">
        <f t="shared" si="2"/>
        <v>130</v>
      </c>
      <c r="G107" s="90" t="s">
        <v>79</v>
      </c>
      <c r="H107" s="154">
        <f t="shared" si="3"/>
        <v>0</v>
      </c>
      <c r="I107" s="91" t="s">
        <v>11</v>
      </c>
    </row>
    <row r="108">
      <c r="A108" s="103" t="s">
        <v>206</v>
      </c>
      <c r="B108" s="82" t="s">
        <v>126</v>
      </c>
      <c r="C108" s="83" t="s">
        <v>207</v>
      </c>
      <c r="D108" s="152" t="s">
        <v>265</v>
      </c>
      <c r="E108" s="114" t="s">
        <v>55</v>
      </c>
      <c r="F108" s="153">
        <f t="shared" si="2"/>
        <v>130</v>
      </c>
      <c r="G108" s="98" t="s">
        <v>79</v>
      </c>
      <c r="H108" s="154">
        <f t="shared" si="3"/>
        <v>0</v>
      </c>
      <c r="I108" s="96" t="s">
        <v>11</v>
      </c>
    </row>
    <row r="109">
      <c r="A109" s="92" t="s">
        <v>208</v>
      </c>
      <c r="B109" s="93" t="s">
        <v>199</v>
      </c>
      <c r="C109" s="89">
        <v>2.024001956E9</v>
      </c>
      <c r="D109" s="90" t="s">
        <v>82</v>
      </c>
      <c r="E109" s="113" t="s">
        <v>55</v>
      </c>
      <c r="F109" s="153">
        <f t="shared" si="2"/>
        <v>130</v>
      </c>
      <c r="G109" s="90" t="s">
        <v>79</v>
      </c>
      <c r="H109" s="154">
        <f t="shared" si="3"/>
        <v>0</v>
      </c>
      <c r="I109" s="91" t="s">
        <v>11</v>
      </c>
    </row>
    <row r="110">
      <c r="A110" s="103" t="s">
        <v>209</v>
      </c>
      <c r="B110" s="82" t="s">
        <v>157</v>
      </c>
      <c r="C110" s="83" t="s">
        <v>210</v>
      </c>
      <c r="D110" s="152" t="s">
        <v>265</v>
      </c>
      <c r="E110" s="114" t="s">
        <v>49</v>
      </c>
      <c r="F110" s="153">
        <f t="shared" si="2"/>
        <v>0</v>
      </c>
      <c r="G110" s="94" t="s">
        <v>79</v>
      </c>
      <c r="H110" s="154">
        <f t="shared" si="3"/>
        <v>0</v>
      </c>
      <c r="I110" s="110" t="s">
        <v>65</v>
      </c>
    </row>
    <row r="111">
      <c r="A111" s="81" t="s">
        <v>211</v>
      </c>
      <c r="B111" s="93" t="s">
        <v>76</v>
      </c>
      <c r="C111" s="112">
        <v>2.023304412E9</v>
      </c>
      <c r="D111" s="90" t="s">
        <v>82</v>
      </c>
      <c r="E111" s="116" t="s">
        <v>49</v>
      </c>
      <c r="F111" s="153">
        <f t="shared" si="2"/>
        <v>0</v>
      </c>
      <c r="G111" s="90" t="s">
        <v>79</v>
      </c>
      <c r="H111" s="154">
        <f t="shared" si="3"/>
        <v>0</v>
      </c>
      <c r="I111" s="91" t="s">
        <v>65</v>
      </c>
    </row>
    <row r="112">
      <c r="A112" s="92" t="s">
        <v>212</v>
      </c>
      <c r="B112" s="93" t="s">
        <v>86</v>
      </c>
      <c r="C112" s="89">
        <v>2.023304332E9</v>
      </c>
      <c r="D112" s="98" t="s">
        <v>82</v>
      </c>
      <c r="E112" s="117" t="s">
        <v>55</v>
      </c>
      <c r="F112" s="153">
        <f t="shared" si="2"/>
        <v>0</v>
      </c>
      <c r="G112" s="98" t="s">
        <v>79</v>
      </c>
      <c r="H112" s="154">
        <f t="shared" si="3"/>
        <v>0</v>
      </c>
      <c r="I112" s="96" t="s">
        <v>66</v>
      </c>
    </row>
    <row r="113">
      <c r="A113" s="103" t="s">
        <v>213</v>
      </c>
      <c r="B113" s="82" t="s">
        <v>98</v>
      </c>
      <c r="C113" s="106">
        <v>2.02532879E9</v>
      </c>
      <c r="D113" s="152" t="s">
        <v>265</v>
      </c>
      <c r="E113" s="116" t="s">
        <v>49</v>
      </c>
      <c r="F113" s="153">
        <f t="shared" si="2"/>
        <v>300</v>
      </c>
      <c r="G113" s="90" t="s">
        <v>96</v>
      </c>
      <c r="H113" s="154">
        <f t="shared" si="3"/>
        <v>350</v>
      </c>
      <c r="I113" s="91" t="s">
        <v>11</v>
      </c>
    </row>
    <row r="114">
      <c r="A114" s="99" t="s">
        <v>214</v>
      </c>
      <c r="B114" s="97" t="s">
        <v>116</v>
      </c>
      <c r="C114" s="89">
        <v>4330092.0</v>
      </c>
      <c r="D114" s="94" t="s">
        <v>82</v>
      </c>
      <c r="E114" s="117" t="s">
        <v>52</v>
      </c>
      <c r="F114" s="153">
        <f t="shared" si="2"/>
        <v>215</v>
      </c>
      <c r="G114" s="94" t="s">
        <v>96</v>
      </c>
      <c r="H114" s="154">
        <f t="shared" si="3"/>
        <v>350</v>
      </c>
      <c r="I114" s="110" t="s">
        <v>11</v>
      </c>
    </row>
    <row r="115">
      <c r="A115" s="92" t="s">
        <v>215</v>
      </c>
      <c r="B115" s="93" t="s">
        <v>81</v>
      </c>
      <c r="C115" s="89">
        <v>2.021006995E9</v>
      </c>
      <c r="D115" s="104" t="s">
        <v>82</v>
      </c>
      <c r="E115" s="113" t="s">
        <v>52</v>
      </c>
      <c r="F115" s="153">
        <f t="shared" si="2"/>
        <v>215</v>
      </c>
      <c r="G115" s="104" t="s">
        <v>79</v>
      </c>
      <c r="H115" s="154">
        <f t="shared" si="3"/>
        <v>0</v>
      </c>
      <c r="I115" s="105" t="s">
        <v>11</v>
      </c>
    </row>
    <row r="116">
      <c r="A116" s="103" t="s">
        <v>216</v>
      </c>
      <c r="B116" s="82" t="s">
        <v>126</v>
      </c>
      <c r="C116" s="83" t="s">
        <v>217</v>
      </c>
      <c r="D116" s="152" t="s">
        <v>265</v>
      </c>
      <c r="E116" s="114" t="s">
        <v>49</v>
      </c>
      <c r="F116" s="153">
        <f t="shared" si="2"/>
        <v>300</v>
      </c>
      <c r="G116" s="94" t="s">
        <v>79</v>
      </c>
      <c r="H116" s="154">
        <f t="shared" si="3"/>
        <v>0</v>
      </c>
      <c r="I116" s="110" t="s">
        <v>11</v>
      </c>
    </row>
    <row r="117">
      <c r="A117" s="138" t="s">
        <v>218</v>
      </c>
      <c r="B117" s="93" t="s">
        <v>86</v>
      </c>
      <c r="C117" s="89">
        <v>2.023317813E9</v>
      </c>
      <c r="D117" s="90" t="s">
        <v>82</v>
      </c>
      <c r="E117" s="113" t="s">
        <v>55</v>
      </c>
      <c r="F117" s="153">
        <f t="shared" si="2"/>
        <v>0</v>
      </c>
      <c r="G117" s="90" t="s">
        <v>79</v>
      </c>
      <c r="H117" s="154">
        <f t="shared" si="3"/>
        <v>0</v>
      </c>
      <c r="I117" s="91" t="s">
        <v>65</v>
      </c>
    </row>
    <row r="118">
      <c r="A118" s="99" t="s">
        <v>219</v>
      </c>
      <c r="B118" s="93" t="s">
        <v>118</v>
      </c>
      <c r="C118" s="89">
        <v>2.02300196E9</v>
      </c>
      <c r="D118" s="98" t="s">
        <v>82</v>
      </c>
      <c r="E118" s="117" t="s">
        <v>55</v>
      </c>
      <c r="F118" s="153">
        <f t="shared" si="2"/>
        <v>0</v>
      </c>
      <c r="G118" s="98" t="s">
        <v>79</v>
      </c>
      <c r="H118" s="154">
        <f t="shared" si="3"/>
        <v>0</v>
      </c>
      <c r="I118" s="96" t="s">
        <v>65</v>
      </c>
    </row>
    <row r="119">
      <c r="A119" s="103" t="s">
        <v>220</v>
      </c>
      <c r="B119" s="82" t="s">
        <v>84</v>
      </c>
      <c r="C119" s="106">
        <v>2.025012794E9</v>
      </c>
      <c r="D119" s="152" t="s">
        <v>265</v>
      </c>
      <c r="E119" s="116" t="s">
        <v>55</v>
      </c>
      <c r="F119" s="153">
        <f t="shared" si="2"/>
        <v>130</v>
      </c>
      <c r="G119" s="104" t="s">
        <v>79</v>
      </c>
      <c r="H119" s="154">
        <f t="shared" si="3"/>
        <v>0</v>
      </c>
      <c r="I119" s="105" t="s">
        <v>11</v>
      </c>
    </row>
    <row r="120">
      <c r="A120" s="166" t="s">
        <v>221</v>
      </c>
      <c r="B120" s="93" t="s">
        <v>118</v>
      </c>
      <c r="C120" s="89">
        <v>2.02300197E9</v>
      </c>
      <c r="D120" s="98" t="s">
        <v>82</v>
      </c>
      <c r="E120" s="117" t="s">
        <v>49</v>
      </c>
      <c r="F120" s="153">
        <f t="shared" si="2"/>
        <v>300</v>
      </c>
      <c r="G120" s="98" t="s">
        <v>79</v>
      </c>
      <c r="H120" s="154">
        <f t="shared" si="3"/>
        <v>0</v>
      </c>
      <c r="I120" s="96" t="s">
        <v>11</v>
      </c>
    </row>
    <row r="121">
      <c r="A121" s="167" t="s">
        <v>222</v>
      </c>
      <c r="B121" s="82" t="s">
        <v>223</v>
      </c>
      <c r="C121" s="106">
        <v>2.025329644E9</v>
      </c>
      <c r="D121" s="152" t="s">
        <v>265</v>
      </c>
      <c r="E121" s="116" t="s">
        <v>55</v>
      </c>
      <c r="F121" s="153">
        <f t="shared" si="2"/>
        <v>0</v>
      </c>
      <c r="G121" s="104" t="s">
        <v>79</v>
      </c>
      <c r="H121" s="154">
        <f t="shared" si="3"/>
        <v>0</v>
      </c>
      <c r="I121" s="105" t="s">
        <v>66</v>
      </c>
    </row>
    <row r="122">
      <c r="A122" s="166" t="s">
        <v>224</v>
      </c>
      <c r="B122" s="93" t="s">
        <v>76</v>
      </c>
      <c r="C122" s="89">
        <v>2.024302593E9</v>
      </c>
      <c r="D122" s="94" t="s">
        <v>82</v>
      </c>
      <c r="E122" s="117" t="s">
        <v>55</v>
      </c>
      <c r="F122" s="153">
        <f t="shared" si="2"/>
        <v>130</v>
      </c>
      <c r="G122" s="94" t="s">
        <v>79</v>
      </c>
      <c r="H122" s="154">
        <f t="shared" si="3"/>
        <v>0</v>
      </c>
      <c r="I122" s="110" t="s">
        <v>11</v>
      </c>
    </row>
    <row r="123">
      <c r="A123" s="103" t="s">
        <v>225</v>
      </c>
      <c r="B123" s="82" t="s">
        <v>92</v>
      </c>
      <c r="C123" s="106">
        <v>2.025328469E9</v>
      </c>
      <c r="D123" s="152" t="s">
        <v>265</v>
      </c>
      <c r="E123" s="116" t="s">
        <v>52</v>
      </c>
      <c r="F123" s="153">
        <f t="shared" si="2"/>
        <v>215</v>
      </c>
      <c r="G123" s="104" t="s">
        <v>79</v>
      </c>
      <c r="H123" s="154">
        <f t="shared" si="3"/>
        <v>0</v>
      </c>
      <c r="I123" s="105" t="s">
        <v>11</v>
      </c>
    </row>
    <row r="124">
      <c r="A124" s="103" t="s">
        <v>226</v>
      </c>
      <c r="B124" s="82" t="s">
        <v>199</v>
      </c>
      <c r="C124" s="83" t="s">
        <v>227</v>
      </c>
      <c r="D124" s="152" t="s">
        <v>265</v>
      </c>
      <c r="E124" s="114" t="s">
        <v>55</v>
      </c>
      <c r="F124" s="153">
        <f t="shared" si="2"/>
        <v>130</v>
      </c>
      <c r="G124" s="94" t="s">
        <v>79</v>
      </c>
      <c r="H124" s="154">
        <f t="shared" si="3"/>
        <v>0</v>
      </c>
      <c r="I124" s="110" t="s">
        <v>11</v>
      </c>
    </row>
    <row r="125">
      <c r="A125" s="92" t="s">
        <v>228</v>
      </c>
      <c r="B125" s="97" t="s">
        <v>116</v>
      </c>
      <c r="C125" s="89">
        <v>2.022014196E9</v>
      </c>
      <c r="D125" s="90" t="s">
        <v>82</v>
      </c>
      <c r="E125" s="95" t="s">
        <v>52</v>
      </c>
      <c r="F125" s="153">
        <f t="shared" si="2"/>
        <v>215</v>
      </c>
      <c r="G125" s="90" t="s">
        <v>96</v>
      </c>
      <c r="H125" s="154">
        <f t="shared" si="3"/>
        <v>350</v>
      </c>
      <c r="I125" s="91" t="s">
        <v>11</v>
      </c>
    </row>
    <row r="126">
      <c r="A126" s="92" t="s">
        <v>229</v>
      </c>
      <c r="B126" s="93" t="s">
        <v>116</v>
      </c>
      <c r="C126" s="112" t="s">
        <v>230</v>
      </c>
      <c r="D126" s="98" t="s">
        <v>82</v>
      </c>
      <c r="E126" s="95" t="s">
        <v>58</v>
      </c>
      <c r="F126" s="153">
        <f t="shared" si="2"/>
        <v>50</v>
      </c>
      <c r="G126" s="98" t="s">
        <v>79</v>
      </c>
      <c r="H126" s="154">
        <f t="shared" si="3"/>
        <v>0</v>
      </c>
      <c r="I126" s="96" t="s">
        <v>11</v>
      </c>
    </row>
    <row r="127">
      <c r="A127" s="103" t="s">
        <v>231</v>
      </c>
      <c r="B127" s="82" t="s">
        <v>199</v>
      </c>
      <c r="C127" s="83" t="s">
        <v>232</v>
      </c>
      <c r="D127" s="152" t="s">
        <v>265</v>
      </c>
      <c r="E127" s="85" t="s">
        <v>49</v>
      </c>
      <c r="F127" s="153">
        <f t="shared" si="2"/>
        <v>300</v>
      </c>
      <c r="G127" s="90" t="s">
        <v>79</v>
      </c>
      <c r="H127" s="154">
        <f t="shared" si="3"/>
        <v>0</v>
      </c>
      <c r="I127" s="91" t="s">
        <v>11</v>
      </c>
    </row>
    <row r="128">
      <c r="A128" s="92" t="s">
        <v>233</v>
      </c>
      <c r="B128" s="97" t="s">
        <v>116</v>
      </c>
      <c r="C128" s="89">
        <v>2.02001009E9</v>
      </c>
      <c r="D128" s="94" t="s">
        <v>82</v>
      </c>
      <c r="E128" s="95" t="s">
        <v>55</v>
      </c>
      <c r="F128" s="153">
        <f t="shared" si="2"/>
        <v>130</v>
      </c>
      <c r="G128" s="94" t="s">
        <v>79</v>
      </c>
      <c r="H128" s="154">
        <f t="shared" si="3"/>
        <v>0</v>
      </c>
      <c r="I128" s="110" t="s">
        <v>11</v>
      </c>
    </row>
    <row r="129">
      <c r="A129" s="103" t="s">
        <v>234</v>
      </c>
      <c r="B129" s="82" t="s">
        <v>98</v>
      </c>
      <c r="C129" s="106">
        <v>2.025328807E9</v>
      </c>
      <c r="D129" s="152" t="s">
        <v>265</v>
      </c>
      <c r="E129" s="85" t="s">
        <v>49</v>
      </c>
      <c r="F129" s="153">
        <f t="shared" si="2"/>
        <v>300</v>
      </c>
      <c r="G129" s="90" t="s">
        <v>79</v>
      </c>
      <c r="H129" s="154">
        <f t="shared" si="3"/>
        <v>0</v>
      </c>
      <c r="I129" s="91" t="s">
        <v>11</v>
      </c>
    </row>
    <row r="130">
      <c r="A130" s="92" t="s">
        <v>235</v>
      </c>
      <c r="B130" s="93" t="s">
        <v>98</v>
      </c>
      <c r="C130" s="168">
        <v>2.024315608E9</v>
      </c>
      <c r="D130" s="98" t="s">
        <v>82</v>
      </c>
      <c r="E130" s="95" t="s">
        <v>49</v>
      </c>
      <c r="F130" s="153">
        <f t="shared" si="2"/>
        <v>300</v>
      </c>
      <c r="G130" s="98" t="s">
        <v>79</v>
      </c>
      <c r="H130" s="154">
        <f t="shared" si="3"/>
        <v>0</v>
      </c>
      <c r="I130" s="96" t="s">
        <v>11</v>
      </c>
    </row>
    <row r="131">
      <c r="A131" s="103" t="s">
        <v>236</v>
      </c>
      <c r="B131" s="82" t="s">
        <v>98</v>
      </c>
      <c r="C131" s="106">
        <v>2.025328816E9</v>
      </c>
      <c r="D131" s="152" t="s">
        <v>265</v>
      </c>
      <c r="E131" s="85" t="s">
        <v>49</v>
      </c>
      <c r="F131" s="153">
        <f t="shared" si="2"/>
        <v>300</v>
      </c>
      <c r="G131" s="104" t="s">
        <v>79</v>
      </c>
      <c r="H131" s="154">
        <f t="shared" si="3"/>
        <v>0</v>
      </c>
      <c r="I131" s="105" t="s">
        <v>11</v>
      </c>
    </row>
    <row r="132">
      <c r="A132" s="92" t="s">
        <v>268</v>
      </c>
      <c r="B132" s="82" t="s">
        <v>162</v>
      </c>
      <c r="C132" s="112">
        <v>2.02533671E9</v>
      </c>
      <c r="D132" s="98" t="s">
        <v>82</v>
      </c>
      <c r="E132" s="85" t="s">
        <v>49</v>
      </c>
      <c r="F132" s="153">
        <f t="shared" si="2"/>
        <v>300</v>
      </c>
      <c r="G132" s="98" t="s">
        <v>79</v>
      </c>
      <c r="H132" s="154">
        <f t="shared" si="3"/>
        <v>0</v>
      </c>
      <c r="I132" s="96" t="s">
        <v>11</v>
      </c>
    </row>
    <row r="133">
      <c r="A133" s="99" t="s">
        <v>237</v>
      </c>
      <c r="B133" s="93" t="s">
        <v>92</v>
      </c>
      <c r="C133" s="89">
        <v>2.02330354E9</v>
      </c>
      <c r="D133" s="90" t="s">
        <v>82</v>
      </c>
      <c r="E133" s="95" t="s">
        <v>49</v>
      </c>
      <c r="F133" s="153">
        <f t="shared" si="2"/>
        <v>300</v>
      </c>
      <c r="G133" s="90" t="s">
        <v>79</v>
      </c>
      <c r="H133" s="154">
        <f t="shared" si="3"/>
        <v>0</v>
      </c>
      <c r="I133" s="91" t="s">
        <v>11</v>
      </c>
    </row>
    <row r="134">
      <c r="A134" s="103" t="s">
        <v>238</v>
      </c>
      <c r="B134" s="82" t="s">
        <v>98</v>
      </c>
      <c r="C134" s="106">
        <v>2.025328852E9</v>
      </c>
      <c r="D134" s="152" t="s">
        <v>265</v>
      </c>
      <c r="E134" s="85" t="s">
        <v>52</v>
      </c>
      <c r="F134" s="153">
        <f t="shared" si="2"/>
        <v>215</v>
      </c>
      <c r="G134" s="98" t="s">
        <v>79</v>
      </c>
      <c r="H134" s="154">
        <f t="shared" si="3"/>
        <v>0</v>
      </c>
      <c r="I134" s="96" t="s">
        <v>11</v>
      </c>
    </row>
    <row r="135">
      <c r="A135" s="92" t="s">
        <v>239</v>
      </c>
      <c r="B135" s="97" t="s">
        <v>116</v>
      </c>
      <c r="C135" s="89">
        <v>2.023011199E9</v>
      </c>
      <c r="D135" s="104" t="s">
        <v>82</v>
      </c>
      <c r="E135" s="95" t="s">
        <v>52</v>
      </c>
      <c r="F135" s="153">
        <f t="shared" si="2"/>
        <v>215</v>
      </c>
      <c r="G135" s="104" t="s">
        <v>79</v>
      </c>
      <c r="H135" s="154">
        <f t="shared" si="3"/>
        <v>0</v>
      </c>
      <c r="I135" s="105" t="s">
        <v>11</v>
      </c>
    </row>
    <row r="136">
      <c r="A136" s="92" t="s">
        <v>240</v>
      </c>
      <c r="B136" s="93" t="s">
        <v>118</v>
      </c>
      <c r="C136" s="89">
        <v>2.023001998E9</v>
      </c>
      <c r="D136" s="98" t="s">
        <v>82</v>
      </c>
      <c r="E136" s="95" t="s">
        <v>49</v>
      </c>
      <c r="F136" s="153">
        <f t="shared" si="2"/>
        <v>300</v>
      </c>
      <c r="G136" s="98" t="s">
        <v>79</v>
      </c>
      <c r="H136" s="154">
        <f t="shared" si="3"/>
        <v>0</v>
      </c>
      <c r="I136" s="96" t="s">
        <v>11</v>
      </c>
    </row>
    <row r="137">
      <c r="A137" s="92" t="s">
        <v>241</v>
      </c>
      <c r="B137" s="97" t="s">
        <v>116</v>
      </c>
      <c r="C137" s="89">
        <v>2.02301044E9</v>
      </c>
      <c r="D137" s="104" t="s">
        <v>82</v>
      </c>
      <c r="E137" s="95" t="s">
        <v>52</v>
      </c>
      <c r="F137" s="153">
        <f t="shared" si="2"/>
        <v>215</v>
      </c>
      <c r="G137" s="104" t="s">
        <v>79</v>
      </c>
      <c r="H137" s="154">
        <f t="shared" si="3"/>
        <v>0</v>
      </c>
      <c r="I137" s="105" t="s">
        <v>11</v>
      </c>
    </row>
    <row r="138">
      <c r="A138" s="103" t="s">
        <v>242</v>
      </c>
      <c r="B138" s="82" t="s">
        <v>162</v>
      </c>
      <c r="C138" s="106">
        <v>2.025330171E9</v>
      </c>
      <c r="D138" s="152" t="s">
        <v>265</v>
      </c>
      <c r="E138" s="85" t="s">
        <v>52</v>
      </c>
      <c r="F138" s="153">
        <f t="shared" si="2"/>
        <v>215</v>
      </c>
      <c r="G138" s="94" t="s">
        <v>79</v>
      </c>
      <c r="H138" s="154">
        <f t="shared" si="3"/>
        <v>0</v>
      </c>
      <c r="I138" s="110" t="s">
        <v>11</v>
      </c>
    </row>
    <row r="139">
      <c r="A139" s="103" t="s">
        <v>243</v>
      </c>
      <c r="B139" s="82" t="s">
        <v>84</v>
      </c>
      <c r="C139" s="106">
        <v>2.02501338E9</v>
      </c>
      <c r="D139" s="152" t="s">
        <v>265</v>
      </c>
      <c r="E139" s="85" t="s">
        <v>49</v>
      </c>
      <c r="F139" s="153">
        <f t="shared" si="2"/>
        <v>300</v>
      </c>
      <c r="G139" s="104" t="s">
        <v>79</v>
      </c>
      <c r="H139" s="154">
        <f t="shared" si="3"/>
        <v>0</v>
      </c>
      <c r="I139" s="105" t="s">
        <v>11</v>
      </c>
    </row>
    <row r="140">
      <c r="A140" s="92" t="s">
        <v>244</v>
      </c>
      <c r="B140" s="93" t="s">
        <v>81</v>
      </c>
      <c r="C140" s="89">
        <v>2.02401405E9</v>
      </c>
      <c r="D140" s="94" t="s">
        <v>82</v>
      </c>
      <c r="E140" s="95" t="s">
        <v>55</v>
      </c>
      <c r="F140" s="153">
        <f t="shared" si="2"/>
        <v>130</v>
      </c>
      <c r="G140" s="94" t="s">
        <v>96</v>
      </c>
      <c r="H140" s="154">
        <f t="shared" si="3"/>
        <v>350</v>
      </c>
      <c r="I140" s="110" t="s">
        <v>11</v>
      </c>
    </row>
    <row r="141">
      <c r="A141" s="99" t="s">
        <v>245</v>
      </c>
      <c r="B141" s="93" t="s">
        <v>81</v>
      </c>
      <c r="C141" s="89">
        <v>2.020010151E9</v>
      </c>
      <c r="D141" s="104" t="s">
        <v>82</v>
      </c>
      <c r="E141" s="95" t="s">
        <v>49</v>
      </c>
      <c r="F141" s="153">
        <f t="shared" si="2"/>
        <v>300</v>
      </c>
      <c r="G141" s="104" t="s">
        <v>79</v>
      </c>
      <c r="H141" s="154">
        <f t="shared" si="3"/>
        <v>0</v>
      </c>
      <c r="I141" s="105" t="s">
        <v>11</v>
      </c>
    </row>
    <row r="142">
      <c r="A142" s="103" t="s">
        <v>246</v>
      </c>
      <c r="B142" s="82" t="s">
        <v>98</v>
      </c>
      <c r="C142" s="106">
        <v>2.025328861E9</v>
      </c>
      <c r="D142" s="152" t="s">
        <v>265</v>
      </c>
      <c r="E142" s="85" t="s">
        <v>49</v>
      </c>
      <c r="F142" s="153">
        <f t="shared" si="2"/>
        <v>300</v>
      </c>
      <c r="G142" s="94" t="s">
        <v>79</v>
      </c>
      <c r="H142" s="154">
        <f t="shared" si="3"/>
        <v>0</v>
      </c>
      <c r="I142" s="110" t="s">
        <v>11</v>
      </c>
    </row>
    <row r="143">
      <c r="A143" s="99" t="s">
        <v>247</v>
      </c>
      <c r="B143" s="93" t="s">
        <v>76</v>
      </c>
      <c r="C143" s="89">
        <v>2.023312871E9</v>
      </c>
      <c r="D143" s="104" t="s">
        <v>82</v>
      </c>
      <c r="E143" s="95" t="s">
        <v>52</v>
      </c>
      <c r="F143" s="153">
        <f t="shared" si="2"/>
        <v>215</v>
      </c>
      <c r="G143" s="104" t="s">
        <v>79</v>
      </c>
      <c r="H143" s="154">
        <f t="shared" si="3"/>
        <v>0</v>
      </c>
      <c r="I143" s="105" t="s">
        <v>11</v>
      </c>
    </row>
    <row r="144">
      <c r="A144" s="81" t="s">
        <v>248</v>
      </c>
      <c r="B144" s="93" t="s">
        <v>169</v>
      </c>
      <c r="C144" s="112" t="s">
        <v>249</v>
      </c>
      <c r="D144" s="98" t="s">
        <v>82</v>
      </c>
      <c r="E144" s="85" t="s">
        <v>52</v>
      </c>
      <c r="F144" s="153">
        <f t="shared" si="2"/>
        <v>215</v>
      </c>
      <c r="G144" s="98" t="s">
        <v>79</v>
      </c>
      <c r="H144" s="154">
        <f t="shared" si="3"/>
        <v>0</v>
      </c>
      <c r="I144" s="96" t="s">
        <v>11</v>
      </c>
    </row>
    <row r="145">
      <c r="A145" s="103" t="s">
        <v>250</v>
      </c>
      <c r="B145" s="82" t="s">
        <v>84</v>
      </c>
      <c r="C145" s="106">
        <v>2.025013399E9</v>
      </c>
      <c r="D145" s="152" t="s">
        <v>265</v>
      </c>
      <c r="E145" s="85" t="s">
        <v>49</v>
      </c>
      <c r="F145" s="153">
        <f t="shared" si="2"/>
        <v>0</v>
      </c>
      <c r="G145" s="90" t="s">
        <v>79</v>
      </c>
      <c r="H145" s="154">
        <f t="shared" si="3"/>
        <v>0</v>
      </c>
      <c r="I145" s="91" t="s">
        <v>65</v>
      </c>
    </row>
    <row r="146">
      <c r="A146" s="81" t="s">
        <v>251</v>
      </c>
      <c r="B146" s="93" t="s">
        <v>169</v>
      </c>
      <c r="C146" s="112">
        <v>2.024023274E9</v>
      </c>
      <c r="D146" s="94" t="s">
        <v>82</v>
      </c>
      <c r="E146" s="95" t="s">
        <v>49</v>
      </c>
      <c r="F146" s="153">
        <f t="shared" si="2"/>
        <v>300</v>
      </c>
      <c r="G146" s="94" t="s">
        <v>79</v>
      </c>
      <c r="H146" s="154">
        <f t="shared" si="3"/>
        <v>0</v>
      </c>
      <c r="I146" s="110" t="s">
        <v>11</v>
      </c>
    </row>
    <row r="147">
      <c r="A147" s="103" t="s">
        <v>252</v>
      </c>
      <c r="B147" s="82" t="s">
        <v>92</v>
      </c>
      <c r="C147" s="83" t="s">
        <v>253</v>
      </c>
      <c r="D147" s="152" t="s">
        <v>265</v>
      </c>
      <c r="E147" s="85" t="s">
        <v>55</v>
      </c>
      <c r="F147" s="153">
        <f t="shared" si="2"/>
        <v>130</v>
      </c>
      <c r="G147" s="104" t="s">
        <v>79</v>
      </c>
      <c r="H147" s="154">
        <f t="shared" si="3"/>
        <v>0</v>
      </c>
      <c r="I147" s="105" t="s">
        <v>11</v>
      </c>
    </row>
    <row r="148">
      <c r="A148" s="92" t="s">
        <v>254</v>
      </c>
      <c r="B148" s="93" t="s">
        <v>76</v>
      </c>
      <c r="C148" s="89">
        <v>2.02330444E9</v>
      </c>
      <c r="D148" s="98" t="s">
        <v>82</v>
      </c>
      <c r="E148" s="95" t="s">
        <v>49</v>
      </c>
      <c r="F148" s="153">
        <f t="shared" si="2"/>
        <v>300</v>
      </c>
      <c r="G148" s="98" t="s">
        <v>79</v>
      </c>
      <c r="H148" s="154">
        <f t="shared" si="3"/>
        <v>0</v>
      </c>
      <c r="I148" s="96" t="s">
        <v>11</v>
      </c>
    </row>
    <row r="149">
      <c r="A149" s="99" t="s">
        <v>255</v>
      </c>
      <c r="B149" s="93" t="s">
        <v>92</v>
      </c>
      <c r="C149" s="89">
        <v>2.02331202E9</v>
      </c>
      <c r="D149" s="90" t="s">
        <v>82</v>
      </c>
      <c r="E149" s="85" t="s">
        <v>52</v>
      </c>
      <c r="F149" s="153">
        <f t="shared" si="2"/>
        <v>215</v>
      </c>
      <c r="G149" s="90" t="s">
        <v>79</v>
      </c>
      <c r="H149" s="154">
        <f t="shared" si="3"/>
        <v>0</v>
      </c>
      <c r="I149" s="91" t="s">
        <v>11</v>
      </c>
    </row>
    <row r="150">
      <c r="A150" s="103" t="s">
        <v>256</v>
      </c>
      <c r="B150" s="82" t="s">
        <v>86</v>
      </c>
      <c r="C150" s="106">
        <v>2.025326043E9</v>
      </c>
      <c r="D150" s="152" t="s">
        <v>265</v>
      </c>
      <c r="E150" s="85" t="s">
        <v>49</v>
      </c>
      <c r="F150" s="153">
        <f t="shared" si="2"/>
        <v>300</v>
      </c>
      <c r="G150" s="98" t="s">
        <v>79</v>
      </c>
      <c r="H150" s="154">
        <f t="shared" si="3"/>
        <v>0</v>
      </c>
      <c r="I150" s="96" t="s">
        <v>11</v>
      </c>
    </row>
    <row r="151">
      <c r="A151" s="92" t="s">
        <v>257</v>
      </c>
      <c r="B151" s="97" t="s">
        <v>169</v>
      </c>
      <c r="C151" s="89">
        <v>4050482.0</v>
      </c>
      <c r="D151" s="104" t="s">
        <v>82</v>
      </c>
      <c r="E151" s="85" t="s">
        <v>52</v>
      </c>
      <c r="F151" s="153">
        <f t="shared" si="2"/>
        <v>215</v>
      </c>
      <c r="G151" s="104" t="s">
        <v>79</v>
      </c>
      <c r="H151" s="154">
        <f t="shared" si="3"/>
        <v>0</v>
      </c>
      <c r="I151" s="105" t="s">
        <v>11</v>
      </c>
    </row>
    <row r="152">
      <c r="A152" s="103" t="s">
        <v>258</v>
      </c>
      <c r="B152" s="82" t="s">
        <v>169</v>
      </c>
      <c r="C152" s="106">
        <v>2.025013862E9</v>
      </c>
      <c r="D152" s="152" t="s">
        <v>265</v>
      </c>
      <c r="E152" s="85" t="s">
        <v>52</v>
      </c>
      <c r="F152" s="153">
        <f t="shared" si="2"/>
        <v>215</v>
      </c>
      <c r="G152" s="94" t="s">
        <v>79</v>
      </c>
      <c r="H152" s="154">
        <f t="shared" si="3"/>
        <v>0</v>
      </c>
      <c r="I152" s="110" t="s">
        <v>11</v>
      </c>
    </row>
    <row r="153">
      <c r="A153" s="99" t="s">
        <v>259</v>
      </c>
      <c r="B153" s="97" t="s">
        <v>169</v>
      </c>
      <c r="C153" s="89">
        <v>2.023302374E9</v>
      </c>
      <c r="D153" s="90" t="s">
        <v>82</v>
      </c>
      <c r="E153" s="85" t="s">
        <v>49</v>
      </c>
      <c r="F153" s="153">
        <f t="shared" si="2"/>
        <v>300</v>
      </c>
      <c r="G153" s="90" t="s">
        <v>79</v>
      </c>
      <c r="H153" s="154">
        <f t="shared" si="3"/>
        <v>0</v>
      </c>
      <c r="I153" s="91" t="s">
        <v>11</v>
      </c>
    </row>
    <row r="154">
      <c r="A154" s="103" t="s">
        <v>260</v>
      </c>
      <c r="B154" s="93" t="s">
        <v>86</v>
      </c>
      <c r="C154" s="106">
        <v>2.023313224E9</v>
      </c>
      <c r="D154" s="152" t="s">
        <v>265</v>
      </c>
      <c r="E154" s="169" t="s">
        <v>55</v>
      </c>
      <c r="F154" s="153">
        <f t="shared" si="2"/>
        <v>130</v>
      </c>
      <c r="G154" s="84" t="s">
        <v>79</v>
      </c>
      <c r="H154" s="154">
        <f t="shared" si="3"/>
        <v>0</v>
      </c>
      <c r="I154" s="84" t="s">
        <v>11</v>
      </c>
    </row>
  </sheetData>
  <mergeCells count="9">
    <mergeCell ref="C7:E7"/>
    <mergeCell ref="B8:B13"/>
    <mergeCell ref="C1:E1"/>
    <mergeCell ref="F1:I1"/>
    <mergeCell ref="C2:E2"/>
    <mergeCell ref="C3:E3"/>
    <mergeCell ref="C4:E4"/>
    <mergeCell ref="C5:E5"/>
    <mergeCell ref="C6:E6"/>
  </mergeCells>
  <dataValidations>
    <dataValidation type="list" allowBlank="1" sqref="B16:B154">
      <formula1>"Administração,Engenharia de Alimentos,Engenharia Mecânica,Técnico Subsequente em Agroindústria,Técnico Subsequente em Alimentos,Técnico Subsequente em Finanças,Técnico Subsequente em Logística ,Técnico Subsequente em Mecânica,Técnico Subsequente em Vendas"&amp;",Técnico Subsequente em Modelagem do Vestuário,Técnico Subsequente em Produção de Moda,Técnico Integrado em Design Gráfico,Técnico Integrado em Informática,Técnico em Informática,Técnico Integrado em Mecatrônica,Técnico Integrado em Química,Técnólogo em A"&amp;"nálise e Desenvolvimento de Sistemas,Tecnólogo em Marketing,Tecnólogo em Design de Moda"</formula1>
    </dataValidation>
    <dataValidation type="list" allowBlank="1" sqref="D16:D154">
      <formula1>"Etapa 2 - Renovações Automáticas,Etapa 2 - Novas Inscrições,Etapa 4"</formula1>
    </dataValidation>
    <dataValidation type="list" allowBlank="1" sqref="E16:E154">
      <formula1>"G1,G2,G3,G4"</formula1>
    </dataValidation>
    <dataValidation type="list" allowBlank="1" sqref="G16:G154">
      <formula1>"Sim,Não"</formula1>
    </dataValidation>
    <dataValidation type="custom" allowBlank="1" showDropDown="1" sqref="F16:F154 H16:H154">
      <formula1>AND(ISNUMBER(F16),(NOT(OR(NOT(ISERROR(DATEVALUE(F16))), AND(ISNUMBER(F16), LEFT(CELL("format", F16))="D")))))</formula1>
    </dataValidation>
    <dataValidation type="list" allowBlank="1" sqref="I16:I154">
      <formula1>"Finalizado,Pendente,Atrasado,Suspenso,Cancelado"</formula1>
    </dataValidation>
    <dataValidation allowBlank="1" showDropDown="1" sqref="A16:A154"/>
  </dataValidations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1" max="1" width="35.63"/>
    <col customWidth="1" min="2" max="2" width="52.5"/>
    <col customWidth="1" min="3" max="3" width="22.25"/>
    <col customWidth="1" min="4" max="4" width="31.63"/>
    <col customWidth="1" min="5" max="5" width="20.13"/>
    <col customWidth="1" min="6" max="6" width="14.0"/>
    <col customWidth="1" min="7" max="7" width="15.13"/>
    <col customWidth="1" min="9" max="9" width="15.5"/>
  </cols>
  <sheetData>
    <row r="1">
      <c r="A1" s="13"/>
      <c r="B1" s="14" t="s">
        <v>38</v>
      </c>
      <c r="C1" s="15" t="s">
        <v>39</v>
      </c>
      <c r="D1" s="16"/>
      <c r="E1" s="17"/>
      <c r="F1" s="18" t="s">
        <v>40</v>
      </c>
    </row>
    <row r="2">
      <c r="A2" s="19"/>
      <c r="B2" s="20" t="s">
        <v>273</v>
      </c>
      <c r="C2" s="21" t="s">
        <v>42</v>
      </c>
      <c r="D2" s="16"/>
      <c r="E2" s="17"/>
      <c r="F2" s="22" t="s">
        <v>43</v>
      </c>
      <c r="G2" s="23" t="s">
        <v>44</v>
      </c>
      <c r="H2" s="24" t="s">
        <v>45</v>
      </c>
      <c r="I2" s="22" t="s">
        <v>46</v>
      </c>
    </row>
    <row r="3" ht="27.0" customHeight="1">
      <c r="A3" s="19"/>
      <c r="B3" s="25" t="s">
        <v>274</v>
      </c>
      <c r="C3" s="26" t="s">
        <v>48</v>
      </c>
      <c r="D3" s="16"/>
      <c r="E3" s="17"/>
      <c r="F3" s="27" t="s">
        <v>49</v>
      </c>
      <c r="G3" s="28">
        <f>COUNTIFS(E16:E155,"G1",I16:I155,"&lt;&gt;Atrasado",I16:I155,"&lt;&gt;Suspenso",I16:I155,"&lt;&gt;Cancelado",I16:I155, "&lt;&gt;Pendente")</f>
        <v>48</v>
      </c>
      <c r="H3" s="29">
        <v>220.0</v>
      </c>
      <c r="I3" s="30">
        <f t="shared" ref="I3:I7" si="1">SUM(G3*H3)</f>
        <v>10560</v>
      </c>
    </row>
    <row r="4" ht="27.0" customHeight="1">
      <c r="A4" s="19"/>
      <c r="B4" s="20" t="s">
        <v>275</v>
      </c>
      <c r="C4" s="31" t="s">
        <v>51</v>
      </c>
      <c r="D4" s="16"/>
      <c r="E4" s="17"/>
      <c r="F4" s="32" t="s">
        <v>52</v>
      </c>
      <c r="G4" s="33">
        <f>COUNTIFS(E16:E155,"G2",I16:I155,"&lt;&gt;Atrasado",I16:I155,"&lt;&gt;Suspenso",I16:I155,"&lt;&gt;Cancelado",I16:I155, "&lt;&gt;Pendente")</f>
        <v>37</v>
      </c>
      <c r="H4" s="34">
        <v>157.0</v>
      </c>
      <c r="I4" s="35">
        <f t="shared" si="1"/>
        <v>5809</v>
      </c>
    </row>
    <row r="5" ht="27.0" customHeight="1">
      <c r="A5" s="19"/>
      <c r="B5" s="25" t="s">
        <v>276</v>
      </c>
      <c r="C5" s="26" t="s">
        <v>54</v>
      </c>
      <c r="D5" s="16"/>
      <c r="E5" s="17"/>
      <c r="F5" s="36" t="s">
        <v>55</v>
      </c>
      <c r="G5" s="37">
        <f>COUNTIFS(E16:E155,"G3",I16:I155,"&lt;&gt;Atrasado",I16:I155,"&lt;&gt;Suspenso",I16:I155,"&lt;&gt;Cancelado",I16:I155, "&lt;&gt;Pendente")</f>
        <v>37</v>
      </c>
      <c r="H5" s="38">
        <v>94.0</v>
      </c>
      <c r="I5" s="39">
        <f t="shared" si="1"/>
        <v>3478</v>
      </c>
    </row>
    <row r="6" ht="27.0" customHeight="1">
      <c r="A6" s="19"/>
      <c r="B6" s="20" t="s">
        <v>56</v>
      </c>
      <c r="C6" s="31" t="s">
        <v>57</v>
      </c>
      <c r="D6" s="16"/>
      <c r="E6" s="17"/>
      <c r="F6" s="40" t="s">
        <v>58</v>
      </c>
      <c r="G6" s="41">
        <f>COUNTIFS(E16:E155,"G4",I16:I155,"&lt;&gt;Atrasado",I16:I155,"&lt;&gt;Suspenso",I16:I155,"&lt;&gt;Cancelado",I16:I155, "&lt;&gt;Pendente")</f>
        <v>5</v>
      </c>
      <c r="H6" s="42">
        <v>31.0</v>
      </c>
      <c r="I6" s="43">
        <f t="shared" si="1"/>
        <v>155</v>
      </c>
    </row>
    <row r="7" ht="27.0" customHeight="1">
      <c r="A7" s="19"/>
      <c r="B7" s="44" t="s">
        <v>59</v>
      </c>
      <c r="C7" s="45" t="s">
        <v>60</v>
      </c>
      <c r="D7" s="16"/>
      <c r="E7" s="17"/>
      <c r="F7" s="46" t="s">
        <v>61</v>
      </c>
      <c r="G7" s="47">
        <f>COUNTIFS(G16:G155,"Sim",I16:I155,"&lt;&gt;Atrasado",I16:I155,"&lt;&gt;Suspenso",I16:I155,"&lt;&gt;Cancelado",I16:I155, "&lt;&gt;Pendente")</f>
        <v>8</v>
      </c>
      <c r="H7" s="48">
        <v>350.0</v>
      </c>
      <c r="I7" s="49">
        <f t="shared" si="1"/>
        <v>2800</v>
      </c>
    </row>
    <row r="8" ht="27.0" customHeight="1">
      <c r="A8" s="143"/>
      <c r="B8" s="172" t="s">
        <v>277</v>
      </c>
      <c r="C8" s="53" t="s">
        <v>6</v>
      </c>
      <c r="D8" s="53" t="s">
        <v>62</v>
      </c>
      <c r="E8" s="53" t="s">
        <v>63</v>
      </c>
      <c r="F8" s="54" t="s">
        <v>46</v>
      </c>
      <c r="G8" s="55"/>
      <c r="H8" s="56" t="s">
        <v>46</v>
      </c>
      <c r="I8" s="57">
        <f>SUM(I3:I7)</f>
        <v>22802</v>
      </c>
    </row>
    <row r="9">
      <c r="A9" s="78"/>
      <c r="B9" s="59"/>
      <c r="C9" s="144" t="s">
        <v>11</v>
      </c>
      <c r="D9" s="61">
        <f>COUNTIF(I16:I155,"Finalizado")</f>
        <v>127</v>
      </c>
      <c r="E9" s="62">
        <f>countif(I16:I155,"Finalizado")/counta(I16:I155)</f>
        <v>0.9071428571</v>
      </c>
      <c r="F9" s="63"/>
      <c r="G9" s="64"/>
      <c r="H9" s="63"/>
      <c r="I9" s="64"/>
    </row>
    <row r="10">
      <c r="A10" s="78"/>
      <c r="B10" s="59"/>
      <c r="C10" s="145" t="s">
        <v>64</v>
      </c>
      <c r="D10" s="66">
        <f>COUNTIF(I16:I155,"Pendente")</f>
        <v>0</v>
      </c>
      <c r="E10" s="67">
        <f>countif(I16:I155,"Pendente")/counta(I16:I155)</f>
        <v>0</v>
      </c>
      <c r="F10" s="63"/>
      <c r="G10" s="64"/>
      <c r="H10" s="63"/>
      <c r="I10" s="64"/>
    </row>
    <row r="11">
      <c r="A11" s="78"/>
      <c r="B11" s="59"/>
      <c r="C11" s="146" t="s">
        <v>22</v>
      </c>
      <c r="D11" s="69">
        <f>COUNTIF(I16:I155,"Atrasado")</f>
        <v>0</v>
      </c>
      <c r="E11" s="70">
        <f>countif(I16:I155,"Atrasado")/counta(I16:I155)</f>
        <v>0</v>
      </c>
      <c r="F11" s="63"/>
      <c r="G11" s="64"/>
      <c r="H11" s="63"/>
      <c r="I11" s="64"/>
    </row>
    <row r="12">
      <c r="A12" s="78"/>
      <c r="B12" s="59"/>
      <c r="C12" s="147" t="s">
        <v>65</v>
      </c>
      <c r="D12" s="72">
        <f>COUNTIF(I16:I155,"Suspenso")</f>
        <v>8</v>
      </c>
      <c r="E12" s="73">
        <f>countif(I16:I155,"Suspenso")/counta(I16:I155)</f>
        <v>0.05714285714</v>
      </c>
      <c r="F12" s="63"/>
      <c r="G12" s="64"/>
      <c r="H12" s="63"/>
      <c r="I12" s="64"/>
    </row>
    <row r="13">
      <c r="A13" s="78"/>
      <c r="B13" s="74"/>
      <c r="C13" s="148" t="s">
        <v>66</v>
      </c>
      <c r="D13" s="76">
        <f>COUNTIF(I16:I155,"Cancelado")</f>
        <v>5</v>
      </c>
      <c r="E13" s="77">
        <f>countif(I16:I155,"Cancelado")/counta(I16:I155)</f>
        <v>0.03571428571</v>
      </c>
      <c r="F13" s="63"/>
      <c r="G13" s="64"/>
      <c r="H13" s="63"/>
      <c r="I13" s="64"/>
    </row>
    <row r="14">
      <c r="A14" s="78"/>
      <c r="B14" s="64"/>
      <c r="C14" s="149"/>
      <c r="D14" s="149"/>
      <c r="E14" s="150"/>
      <c r="F14" s="64"/>
      <c r="G14" s="64"/>
      <c r="H14" s="64"/>
      <c r="I14" s="64"/>
    </row>
    <row r="15">
      <c r="A15" s="151" t="s">
        <v>67</v>
      </c>
      <c r="B15" s="173" t="s">
        <v>68</v>
      </c>
      <c r="C15" s="173" t="s">
        <v>69</v>
      </c>
      <c r="D15" s="173" t="s">
        <v>70</v>
      </c>
      <c r="E15" s="174" t="s">
        <v>71</v>
      </c>
      <c r="F15" s="173" t="s">
        <v>72</v>
      </c>
      <c r="G15" s="173" t="s">
        <v>73</v>
      </c>
      <c r="H15" s="173" t="s">
        <v>72</v>
      </c>
      <c r="I15" s="173" t="s">
        <v>74</v>
      </c>
    </row>
    <row r="16">
      <c r="A16" s="139" t="s">
        <v>75</v>
      </c>
      <c r="B16" s="82" t="s">
        <v>76</v>
      </c>
      <c r="C16" s="83" t="s">
        <v>77</v>
      </c>
      <c r="D16" s="152" t="s">
        <v>265</v>
      </c>
      <c r="E16" s="85" t="s">
        <v>55</v>
      </c>
      <c r="F16" s="153">
        <f t="shared" ref="F16:F155" si="2">IF(OR(I16="pendente",I16="atrasado",I16="cancelado",I16="suspenso"),0,IF(ISBLANK(E16),"",IFERROR(VLOOKUP(E16,$F$2:$F$6:$H$2:$H$6,3,FALSE),"")))</f>
        <v>94</v>
      </c>
      <c r="G16" s="152" t="s">
        <v>79</v>
      </c>
      <c r="H16" s="154">
        <f t="shared" ref="H16:H155" si="3">IF(OR(I16="pendente",I16="atrasado",I16="cancelado",I16="suspenso"),0,IF(G16="SIM",$H$7,IF(G16="NÃO",0,"")))</f>
        <v>0</v>
      </c>
      <c r="I16" s="152" t="s">
        <v>11</v>
      </c>
    </row>
    <row r="17">
      <c r="A17" s="175" t="s">
        <v>80</v>
      </c>
      <c r="B17" s="82" t="s">
        <v>81</v>
      </c>
      <c r="C17" s="89">
        <v>2.024001929E9</v>
      </c>
      <c r="D17" s="104" t="s">
        <v>82</v>
      </c>
      <c r="E17" s="85" t="s">
        <v>58</v>
      </c>
      <c r="F17" s="153">
        <f t="shared" si="2"/>
        <v>31</v>
      </c>
      <c r="G17" s="104" t="s">
        <v>79</v>
      </c>
      <c r="H17" s="154">
        <f t="shared" si="3"/>
        <v>0</v>
      </c>
      <c r="I17" s="105" t="s">
        <v>11</v>
      </c>
    </row>
    <row r="18">
      <c r="A18" s="176" t="s">
        <v>83</v>
      </c>
      <c r="B18" s="93" t="s">
        <v>84</v>
      </c>
      <c r="C18" s="89">
        <v>2.024001508E9</v>
      </c>
      <c r="D18" s="94" t="s">
        <v>265</v>
      </c>
      <c r="E18" s="95" t="s">
        <v>49</v>
      </c>
      <c r="F18" s="153">
        <f t="shared" si="2"/>
        <v>220</v>
      </c>
      <c r="G18" s="94" t="s">
        <v>79</v>
      </c>
      <c r="H18" s="154">
        <f t="shared" si="3"/>
        <v>0</v>
      </c>
      <c r="I18" s="110" t="s">
        <v>11</v>
      </c>
    </row>
    <row r="19">
      <c r="A19" s="81" t="s">
        <v>85</v>
      </c>
      <c r="B19" s="82" t="s">
        <v>86</v>
      </c>
      <c r="C19" s="83" t="s">
        <v>87</v>
      </c>
      <c r="D19" s="90" t="s">
        <v>82</v>
      </c>
      <c r="E19" s="85" t="s">
        <v>55</v>
      </c>
      <c r="F19" s="153">
        <f t="shared" si="2"/>
        <v>94</v>
      </c>
      <c r="G19" s="90" t="s">
        <v>79</v>
      </c>
      <c r="H19" s="154">
        <f t="shared" si="3"/>
        <v>0</v>
      </c>
      <c r="I19" s="91" t="s">
        <v>11</v>
      </c>
    </row>
    <row r="20">
      <c r="A20" s="176" t="s">
        <v>88</v>
      </c>
      <c r="B20" s="97" t="s">
        <v>84</v>
      </c>
      <c r="C20" s="89">
        <v>2.024001517E9</v>
      </c>
      <c r="D20" s="98" t="s">
        <v>82</v>
      </c>
      <c r="E20" s="95" t="s">
        <v>55</v>
      </c>
      <c r="F20" s="153">
        <f t="shared" si="2"/>
        <v>94</v>
      </c>
      <c r="G20" s="98" t="s">
        <v>79</v>
      </c>
      <c r="H20" s="154">
        <f t="shared" si="3"/>
        <v>0</v>
      </c>
      <c r="I20" s="96" t="s">
        <v>11</v>
      </c>
    </row>
    <row r="21">
      <c r="A21" s="177" t="s">
        <v>89</v>
      </c>
      <c r="B21" s="93" t="s">
        <v>76</v>
      </c>
      <c r="C21" s="89">
        <v>2.024303311E9</v>
      </c>
      <c r="D21" s="90" t="s">
        <v>82</v>
      </c>
      <c r="E21" s="95" t="s">
        <v>49</v>
      </c>
      <c r="F21" s="153">
        <f t="shared" si="2"/>
        <v>220</v>
      </c>
      <c r="G21" s="90" t="s">
        <v>79</v>
      </c>
      <c r="H21" s="154">
        <f t="shared" si="3"/>
        <v>0</v>
      </c>
      <c r="I21" s="91" t="s">
        <v>11</v>
      </c>
    </row>
    <row r="22">
      <c r="A22" s="176" t="s">
        <v>90</v>
      </c>
      <c r="B22" s="93" t="s">
        <v>86</v>
      </c>
      <c r="C22" s="89">
        <v>2.023312002E9</v>
      </c>
      <c r="D22" s="98" t="s">
        <v>82</v>
      </c>
      <c r="E22" s="95" t="s">
        <v>49</v>
      </c>
      <c r="F22" s="153">
        <f t="shared" si="2"/>
        <v>220</v>
      </c>
      <c r="G22" s="98" t="s">
        <v>79</v>
      </c>
      <c r="H22" s="154">
        <f t="shared" si="3"/>
        <v>0</v>
      </c>
      <c r="I22" s="96" t="s">
        <v>11</v>
      </c>
    </row>
    <row r="23">
      <c r="A23" s="177" t="s">
        <v>91</v>
      </c>
      <c r="B23" s="93" t="s">
        <v>92</v>
      </c>
      <c r="C23" s="89">
        <v>2.02430287E9</v>
      </c>
      <c r="D23" s="104" t="s">
        <v>82</v>
      </c>
      <c r="E23" s="95" t="s">
        <v>52</v>
      </c>
      <c r="F23" s="153">
        <f t="shared" si="2"/>
        <v>157</v>
      </c>
      <c r="G23" s="90" t="s">
        <v>79</v>
      </c>
      <c r="H23" s="154">
        <f t="shared" si="3"/>
        <v>0</v>
      </c>
      <c r="I23" s="91" t="s">
        <v>11</v>
      </c>
    </row>
    <row r="24">
      <c r="A24" s="99" t="s">
        <v>93</v>
      </c>
      <c r="B24" s="100" t="s">
        <v>94</v>
      </c>
      <c r="C24" s="101" t="s">
        <v>95</v>
      </c>
      <c r="D24" s="98" t="s">
        <v>82</v>
      </c>
      <c r="E24" s="95" t="s">
        <v>55</v>
      </c>
      <c r="F24" s="153">
        <f t="shared" si="2"/>
        <v>94</v>
      </c>
      <c r="G24" s="98" t="s">
        <v>96</v>
      </c>
      <c r="H24" s="154">
        <f t="shared" si="3"/>
        <v>350</v>
      </c>
      <c r="I24" s="96" t="s">
        <v>11</v>
      </c>
    </row>
    <row r="25">
      <c r="A25" s="81" t="s">
        <v>97</v>
      </c>
      <c r="B25" s="82" t="s">
        <v>98</v>
      </c>
      <c r="C25" s="102" t="s">
        <v>99</v>
      </c>
      <c r="D25" s="90" t="s">
        <v>265</v>
      </c>
      <c r="E25" s="85" t="s">
        <v>52</v>
      </c>
      <c r="F25" s="153">
        <f t="shared" si="2"/>
        <v>157</v>
      </c>
      <c r="G25" s="90" t="s">
        <v>79</v>
      </c>
      <c r="H25" s="154">
        <f t="shared" si="3"/>
        <v>0</v>
      </c>
      <c r="I25" s="91" t="s">
        <v>11</v>
      </c>
    </row>
    <row r="26">
      <c r="A26" s="92" t="s">
        <v>100</v>
      </c>
      <c r="B26" s="93" t="s">
        <v>76</v>
      </c>
      <c r="C26" s="89">
        <v>2.02430243E9</v>
      </c>
      <c r="D26" s="94" t="s">
        <v>82</v>
      </c>
      <c r="E26" s="95" t="s">
        <v>49</v>
      </c>
      <c r="F26" s="153">
        <f t="shared" si="2"/>
        <v>220</v>
      </c>
      <c r="G26" s="94" t="s">
        <v>79</v>
      </c>
      <c r="H26" s="154">
        <f t="shared" si="3"/>
        <v>0</v>
      </c>
      <c r="I26" s="110" t="s">
        <v>11</v>
      </c>
    </row>
    <row r="27">
      <c r="A27" s="103" t="s">
        <v>101</v>
      </c>
      <c r="B27" s="82" t="s">
        <v>86</v>
      </c>
      <c r="C27" s="83" t="s">
        <v>102</v>
      </c>
      <c r="D27" s="90" t="s">
        <v>265</v>
      </c>
      <c r="E27" s="85" t="s">
        <v>55</v>
      </c>
      <c r="F27" s="153">
        <f t="shared" si="2"/>
        <v>94</v>
      </c>
      <c r="G27" s="90" t="s">
        <v>79</v>
      </c>
      <c r="H27" s="154">
        <f t="shared" si="3"/>
        <v>0</v>
      </c>
      <c r="I27" s="91" t="s">
        <v>11</v>
      </c>
    </row>
    <row r="28">
      <c r="A28" s="81" t="s">
        <v>103</v>
      </c>
      <c r="B28" s="82" t="s">
        <v>81</v>
      </c>
      <c r="C28" s="83" t="s">
        <v>104</v>
      </c>
      <c r="D28" s="98" t="s">
        <v>265</v>
      </c>
      <c r="E28" s="85" t="s">
        <v>49</v>
      </c>
      <c r="F28" s="153">
        <f t="shared" si="2"/>
        <v>220</v>
      </c>
      <c r="G28" s="98" t="s">
        <v>79</v>
      </c>
      <c r="H28" s="154">
        <f t="shared" si="3"/>
        <v>0</v>
      </c>
      <c r="I28" s="96" t="s">
        <v>11</v>
      </c>
    </row>
    <row r="29">
      <c r="A29" s="81" t="s">
        <v>105</v>
      </c>
      <c r="B29" s="82" t="s">
        <v>76</v>
      </c>
      <c r="C29" s="83" t="s">
        <v>106</v>
      </c>
      <c r="D29" s="90" t="s">
        <v>265</v>
      </c>
      <c r="E29" s="85" t="s">
        <v>55</v>
      </c>
      <c r="F29" s="153">
        <f t="shared" si="2"/>
        <v>94</v>
      </c>
      <c r="G29" s="104" t="s">
        <v>79</v>
      </c>
      <c r="H29" s="154">
        <f t="shared" si="3"/>
        <v>0</v>
      </c>
      <c r="I29" s="105" t="s">
        <v>11</v>
      </c>
    </row>
    <row r="30">
      <c r="A30" s="92" t="s">
        <v>107</v>
      </c>
      <c r="B30" s="93" t="s">
        <v>76</v>
      </c>
      <c r="C30" s="89">
        <v>2.024302842E9</v>
      </c>
      <c r="D30" s="98" t="s">
        <v>82</v>
      </c>
      <c r="E30" s="95" t="s">
        <v>52</v>
      </c>
      <c r="F30" s="153">
        <f t="shared" si="2"/>
        <v>157</v>
      </c>
      <c r="G30" s="98" t="s">
        <v>79</v>
      </c>
      <c r="H30" s="154">
        <f t="shared" si="3"/>
        <v>0</v>
      </c>
      <c r="I30" s="96" t="s">
        <v>11</v>
      </c>
    </row>
    <row r="31">
      <c r="A31" s="92" t="s">
        <v>108</v>
      </c>
      <c r="B31" s="93" t="s">
        <v>92</v>
      </c>
      <c r="C31" s="89">
        <v>2.022301757E9</v>
      </c>
      <c r="D31" s="90" t="s">
        <v>82</v>
      </c>
      <c r="E31" s="95" t="s">
        <v>49</v>
      </c>
      <c r="F31" s="153">
        <f t="shared" si="2"/>
        <v>220</v>
      </c>
      <c r="G31" s="90" t="s">
        <v>79</v>
      </c>
      <c r="H31" s="154">
        <f t="shared" si="3"/>
        <v>0</v>
      </c>
      <c r="I31" s="105" t="s">
        <v>11</v>
      </c>
    </row>
    <row r="32">
      <c r="A32" s="92" t="s">
        <v>109</v>
      </c>
      <c r="B32" s="93" t="s">
        <v>86</v>
      </c>
      <c r="C32" s="89">
        <v>2.023300502E9</v>
      </c>
      <c r="D32" s="98" t="s">
        <v>82</v>
      </c>
      <c r="E32" s="95" t="s">
        <v>52</v>
      </c>
      <c r="F32" s="153">
        <f t="shared" si="2"/>
        <v>157</v>
      </c>
      <c r="G32" s="98" t="s">
        <v>79</v>
      </c>
      <c r="H32" s="154">
        <f t="shared" si="3"/>
        <v>0</v>
      </c>
      <c r="I32" s="96" t="s">
        <v>11</v>
      </c>
    </row>
    <row r="33">
      <c r="A33" s="81" t="s">
        <v>110</v>
      </c>
      <c r="B33" s="82" t="s">
        <v>98</v>
      </c>
      <c r="C33" s="83" t="s">
        <v>111</v>
      </c>
      <c r="D33" s="90" t="s">
        <v>265</v>
      </c>
      <c r="E33" s="85" t="s">
        <v>49</v>
      </c>
      <c r="F33" s="153">
        <f t="shared" si="2"/>
        <v>220</v>
      </c>
      <c r="G33" s="90" t="s">
        <v>79</v>
      </c>
      <c r="H33" s="154">
        <f t="shared" si="3"/>
        <v>0</v>
      </c>
      <c r="I33" s="91" t="s">
        <v>11</v>
      </c>
    </row>
    <row r="34">
      <c r="A34" s="81" t="s">
        <v>112</v>
      </c>
      <c r="B34" s="82" t="s">
        <v>98</v>
      </c>
      <c r="C34" s="106">
        <v>2.025328692E9</v>
      </c>
      <c r="D34" s="98" t="s">
        <v>265</v>
      </c>
      <c r="E34" s="85" t="s">
        <v>49</v>
      </c>
      <c r="F34" s="153">
        <f t="shared" si="2"/>
        <v>220</v>
      </c>
      <c r="G34" s="98" t="s">
        <v>79</v>
      </c>
      <c r="H34" s="154">
        <f t="shared" si="3"/>
        <v>0</v>
      </c>
      <c r="I34" s="96" t="s">
        <v>11</v>
      </c>
    </row>
    <row r="35">
      <c r="A35" s="103" t="s">
        <v>113</v>
      </c>
      <c r="B35" s="82" t="s">
        <v>92</v>
      </c>
      <c r="C35" s="83" t="s">
        <v>114</v>
      </c>
      <c r="D35" s="90" t="s">
        <v>265</v>
      </c>
      <c r="E35" s="85" t="s">
        <v>49</v>
      </c>
      <c r="F35" s="153">
        <f t="shared" si="2"/>
        <v>220</v>
      </c>
      <c r="G35" s="90" t="s">
        <v>79</v>
      </c>
      <c r="H35" s="154">
        <f t="shared" si="3"/>
        <v>0</v>
      </c>
      <c r="I35" s="91" t="s">
        <v>11</v>
      </c>
    </row>
    <row r="36">
      <c r="A36" s="92" t="s">
        <v>115</v>
      </c>
      <c r="B36" s="97" t="s">
        <v>116</v>
      </c>
      <c r="C36" s="107">
        <v>2.021006977E9</v>
      </c>
      <c r="D36" s="98" t="s">
        <v>82</v>
      </c>
      <c r="E36" s="95" t="s">
        <v>55</v>
      </c>
      <c r="F36" s="153">
        <f t="shared" si="2"/>
        <v>94</v>
      </c>
      <c r="G36" s="98" t="s">
        <v>79</v>
      </c>
      <c r="H36" s="154">
        <f t="shared" si="3"/>
        <v>0</v>
      </c>
      <c r="I36" s="96" t="s">
        <v>11</v>
      </c>
    </row>
    <row r="37">
      <c r="A37" s="99" t="s">
        <v>117</v>
      </c>
      <c r="B37" s="93" t="s">
        <v>118</v>
      </c>
      <c r="C37" s="89">
        <v>2.023001414E9</v>
      </c>
      <c r="D37" s="90" t="s">
        <v>82</v>
      </c>
      <c r="E37" s="95" t="s">
        <v>52</v>
      </c>
      <c r="F37" s="153">
        <f t="shared" si="2"/>
        <v>157</v>
      </c>
      <c r="G37" s="90" t="s">
        <v>79</v>
      </c>
      <c r="H37" s="154">
        <f t="shared" si="3"/>
        <v>0</v>
      </c>
      <c r="I37" s="91" t="s">
        <v>11</v>
      </c>
    </row>
    <row r="38">
      <c r="A38" s="99" t="s">
        <v>119</v>
      </c>
      <c r="B38" s="93" t="s">
        <v>86</v>
      </c>
      <c r="C38" s="89">
        <v>2.023300511E9</v>
      </c>
      <c r="D38" s="98" t="s">
        <v>82</v>
      </c>
      <c r="E38" s="95" t="s">
        <v>52</v>
      </c>
      <c r="F38" s="153">
        <f t="shared" si="2"/>
        <v>157</v>
      </c>
      <c r="G38" s="98" t="s">
        <v>79</v>
      </c>
      <c r="H38" s="154">
        <f t="shared" si="3"/>
        <v>0</v>
      </c>
      <c r="I38" s="96" t="s">
        <v>11</v>
      </c>
    </row>
    <row r="39">
      <c r="A39" s="103" t="s">
        <v>120</v>
      </c>
      <c r="B39" s="82" t="s">
        <v>86</v>
      </c>
      <c r="C39" s="83" t="s">
        <v>121</v>
      </c>
      <c r="D39" s="90" t="s">
        <v>265</v>
      </c>
      <c r="E39" s="108" t="s">
        <v>49</v>
      </c>
      <c r="F39" s="153">
        <f t="shared" si="2"/>
        <v>220</v>
      </c>
      <c r="G39" s="90" t="s">
        <v>79</v>
      </c>
      <c r="H39" s="154">
        <f t="shared" si="3"/>
        <v>0</v>
      </c>
      <c r="I39" s="91" t="s">
        <v>11</v>
      </c>
    </row>
    <row r="40">
      <c r="A40" s="99" t="s">
        <v>122</v>
      </c>
      <c r="B40" s="97" t="s">
        <v>123</v>
      </c>
      <c r="C40" s="89">
        <v>2.02230244E9</v>
      </c>
      <c r="D40" s="98" t="s">
        <v>82</v>
      </c>
      <c r="E40" s="109" t="s">
        <v>52</v>
      </c>
      <c r="F40" s="153">
        <f t="shared" si="2"/>
        <v>157</v>
      </c>
      <c r="G40" s="98" t="s">
        <v>79</v>
      </c>
      <c r="H40" s="154">
        <f t="shared" si="3"/>
        <v>0</v>
      </c>
      <c r="I40" s="96" t="s">
        <v>11</v>
      </c>
    </row>
    <row r="41">
      <c r="A41" s="92" t="s">
        <v>124</v>
      </c>
      <c r="B41" s="93" t="s">
        <v>92</v>
      </c>
      <c r="C41" s="89">
        <v>2.023302427E9</v>
      </c>
      <c r="D41" s="90" t="s">
        <v>82</v>
      </c>
      <c r="E41" s="95" t="s">
        <v>52</v>
      </c>
      <c r="F41" s="153">
        <f t="shared" si="2"/>
        <v>157</v>
      </c>
      <c r="G41" s="90" t="s">
        <v>79</v>
      </c>
      <c r="H41" s="154">
        <f t="shared" si="3"/>
        <v>0</v>
      </c>
      <c r="I41" s="91" t="s">
        <v>11</v>
      </c>
    </row>
    <row r="42">
      <c r="A42" s="103" t="s">
        <v>125</v>
      </c>
      <c r="B42" s="82" t="s">
        <v>126</v>
      </c>
      <c r="C42" s="106">
        <v>2.025329448E9</v>
      </c>
      <c r="D42" s="98" t="s">
        <v>265</v>
      </c>
      <c r="E42" s="85" t="s">
        <v>49</v>
      </c>
      <c r="F42" s="153">
        <f t="shared" si="2"/>
        <v>0</v>
      </c>
      <c r="G42" s="98" t="s">
        <v>79</v>
      </c>
      <c r="H42" s="154">
        <f t="shared" si="3"/>
        <v>0</v>
      </c>
      <c r="I42" s="96" t="s">
        <v>66</v>
      </c>
    </row>
    <row r="43">
      <c r="A43" s="81" t="s">
        <v>127</v>
      </c>
      <c r="B43" s="82" t="s">
        <v>126</v>
      </c>
      <c r="C43" s="106">
        <v>2.025329457E9</v>
      </c>
      <c r="D43" s="90" t="s">
        <v>265</v>
      </c>
      <c r="E43" s="85" t="s">
        <v>55</v>
      </c>
      <c r="F43" s="153">
        <f t="shared" si="2"/>
        <v>94</v>
      </c>
      <c r="G43" s="104" t="s">
        <v>79</v>
      </c>
      <c r="H43" s="154">
        <f t="shared" si="3"/>
        <v>0</v>
      </c>
      <c r="I43" s="105" t="s">
        <v>11</v>
      </c>
    </row>
    <row r="44">
      <c r="A44" s="103" t="s">
        <v>128</v>
      </c>
      <c r="B44" s="82" t="s">
        <v>92</v>
      </c>
      <c r="C44" s="106">
        <v>2.025327695E9</v>
      </c>
      <c r="D44" s="98" t="s">
        <v>265</v>
      </c>
      <c r="E44" s="85" t="s">
        <v>55</v>
      </c>
      <c r="F44" s="153">
        <f t="shared" si="2"/>
        <v>94</v>
      </c>
      <c r="G44" s="94" t="s">
        <v>79</v>
      </c>
      <c r="H44" s="154">
        <f t="shared" si="3"/>
        <v>0</v>
      </c>
      <c r="I44" s="110" t="s">
        <v>11</v>
      </c>
    </row>
    <row r="45">
      <c r="A45" s="103" t="s">
        <v>129</v>
      </c>
      <c r="B45" s="82" t="s">
        <v>116</v>
      </c>
      <c r="C45" s="106">
        <v>2.025018448E9</v>
      </c>
      <c r="D45" s="90" t="s">
        <v>265</v>
      </c>
      <c r="E45" s="85" t="s">
        <v>55</v>
      </c>
      <c r="F45" s="153">
        <f t="shared" si="2"/>
        <v>94</v>
      </c>
      <c r="G45" s="104" t="s">
        <v>79</v>
      </c>
      <c r="H45" s="154">
        <f t="shared" si="3"/>
        <v>0</v>
      </c>
      <c r="I45" s="105" t="s">
        <v>11</v>
      </c>
    </row>
    <row r="46">
      <c r="A46" s="92" t="s">
        <v>130</v>
      </c>
      <c r="B46" s="97" t="s">
        <v>116</v>
      </c>
      <c r="C46" s="89">
        <v>2.024001606E9</v>
      </c>
      <c r="D46" s="94" t="s">
        <v>82</v>
      </c>
      <c r="E46" s="95" t="s">
        <v>49</v>
      </c>
      <c r="F46" s="153">
        <f t="shared" si="2"/>
        <v>220</v>
      </c>
      <c r="G46" s="94" t="s">
        <v>79</v>
      </c>
      <c r="H46" s="154">
        <f t="shared" si="3"/>
        <v>0</v>
      </c>
      <c r="I46" s="110" t="s">
        <v>11</v>
      </c>
    </row>
    <row r="47">
      <c r="A47" s="81" t="s">
        <v>266</v>
      </c>
      <c r="B47" s="155" t="s">
        <v>169</v>
      </c>
      <c r="C47" s="83" t="s">
        <v>267</v>
      </c>
      <c r="D47" s="90" t="s">
        <v>82</v>
      </c>
      <c r="E47" s="85" t="s">
        <v>49</v>
      </c>
      <c r="F47" s="153">
        <f t="shared" si="2"/>
        <v>0</v>
      </c>
      <c r="G47" s="90" t="s">
        <v>79</v>
      </c>
      <c r="H47" s="154">
        <f t="shared" si="3"/>
        <v>0</v>
      </c>
      <c r="I47" s="91" t="s">
        <v>65</v>
      </c>
    </row>
    <row r="48">
      <c r="A48" s="92" t="s">
        <v>131</v>
      </c>
      <c r="B48" s="111" t="s">
        <v>116</v>
      </c>
      <c r="C48" s="107">
        <v>2.020010026E9</v>
      </c>
      <c r="D48" s="98" t="s">
        <v>82</v>
      </c>
      <c r="E48" s="95" t="s">
        <v>55</v>
      </c>
      <c r="F48" s="153">
        <f t="shared" si="2"/>
        <v>94</v>
      </c>
      <c r="G48" s="98" t="s">
        <v>96</v>
      </c>
      <c r="H48" s="154">
        <f t="shared" si="3"/>
        <v>350</v>
      </c>
      <c r="I48" s="96" t="s">
        <v>11</v>
      </c>
    </row>
    <row r="49">
      <c r="A49" s="92" t="s">
        <v>132</v>
      </c>
      <c r="B49" s="93" t="s">
        <v>76</v>
      </c>
      <c r="C49" s="89">
        <v>2.023301125E9</v>
      </c>
      <c r="D49" s="104" t="s">
        <v>82</v>
      </c>
      <c r="E49" s="95" t="s">
        <v>49</v>
      </c>
      <c r="F49" s="153">
        <f t="shared" si="2"/>
        <v>220</v>
      </c>
      <c r="G49" s="104" t="s">
        <v>79</v>
      </c>
      <c r="H49" s="154">
        <f t="shared" si="3"/>
        <v>0</v>
      </c>
      <c r="I49" s="105" t="s">
        <v>11</v>
      </c>
    </row>
    <row r="50">
      <c r="A50" s="92" t="s">
        <v>133</v>
      </c>
      <c r="B50" s="97" t="s">
        <v>116</v>
      </c>
      <c r="C50" s="89">
        <v>2.020010035E9</v>
      </c>
      <c r="D50" s="94" t="s">
        <v>82</v>
      </c>
      <c r="E50" s="95" t="s">
        <v>52</v>
      </c>
      <c r="F50" s="153">
        <f t="shared" si="2"/>
        <v>157</v>
      </c>
      <c r="G50" s="94" t="s">
        <v>79</v>
      </c>
      <c r="H50" s="154">
        <f t="shared" si="3"/>
        <v>0</v>
      </c>
      <c r="I50" s="110" t="s">
        <v>11</v>
      </c>
    </row>
    <row r="51">
      <c r="A51" s="103" t="s">
        <v>134</v>
      </c>
      <c r="B51" s="82" t="s">
        <v>76</v>
      </c>
      <c r="C51" s="106">
        <v>2.025327541E9</v>
      </c>
      <c r="D51" s="90" t="s">
        <v>265</v>
      </c>
      <c r="E51" s="85" t="s">
        <v>49</v>
      </c>
      <c r="F51" s="153">
        <f t="shared" si="2"/>
        <v>220</v>
      </c>
      <c r="G51" s="104" t="s">
        <v>79</v>
      </c>
      <c r="H51" s="154">
        <f t="shared" si="3"/>
        <v>0</v>
      </c>
      <c r="I51" s="105" t="s">
        <v>11</v>
      </c>
    </row>
    <row r="52">
      <c r="A52" s="92" t="s">
        <v>135</v>
      </c>
      <c r="B52" s="93" t="s">
        <v>136</v>
      </c>
      <c r="C52" s="112" t="s">
        <v>137</v>
      </c>
      <c r="D52" s="98" t="s">
        <v>82</v>
      </c>
      <c r="E52" s="95" t="s">
        <v>52</v>
      </c>
      <c r="F52" s="153">
        <f t="shared" si="2"/>
        <v>0</v>
      </c>
      <c r="G52" s="98" t="s">
        <v>79</v>
      </c>
      <c r="H52" s="154">
        <f t="shared" si="3"/>
        <v>0</v>
      </c>
      <c r="I52" s="96" t="s">
        <v>65</v>
      </c>
    </row>
    <row r="53">
      <c r="A53" s="92" t="s">
        <v>138</v>
      </c>
      <c r="B53" s="93" t="s">
        <v>76</v>
      </c>
      <c r="C53" s="89">
        <v>2.023304397E9</v>
      </c>
      <c r="D53" s="90" t="s">
        <v>82</v>
      </c>
      <c r="E53" s="95" t="s">
        <v>52</v>
      </c>
      <c r="F53" s="153">
        <f t="shared" si="2"/>
        <v>157</v>
      </c>
      <c r="G53" s="90" t="s">
        <v>79</v>
      </c>
      <c r="H53" s="154">
        <f t="shared" si="3"/>
        <v>0</v>
      </c>
      <c r="I53" s="91" t="s">
        <v>11</v>
      </c>
    </row>
    <row r="54">
      <c r="A54" s="92" t="s">
        <v>139</v>
      </c>
      <c r="B54" s="97" t="s">
        <v>116</v>
      </c>
      <c r="C54" s="89">
        <v>2.024001615E9</v>
      </c>
      <c r="D54" s="98" t="s">
        <v>82</v>
      </c>
      <c r="E54" s="95" t="s">
        <v>58</v>
      </c>
      <c r="F54" s="153">
        <f t="shared" si="2"/>
        <v>31</v>
      </c>
      <c r="G54" s="98" t="s">
        <v>79</v>
      </c>
      <c r="H54" s="154">
        <f t="shared" si="3"/>
        <v>0</v>
      </c>
      <c r="I54" s="96" t="s">
        <v>11</v>
      </c>
    </row>
    <row r="55">
      <c r="A55" s="92" t="s">
        <v>140</v>
      </c>
      <c r="B55" s="93" t="s">
        <v>86</v>
      </c>
      <c r="C55" s="89">
        <v>2.023300558E9</v>
      </c>
      <c r="D55" s="90" t="s">
        <v>82</v>
      </c>
      <c r="E55" s="95" t="s">
        <v>55</v>
      </c>
      <c r="F55" s="153">
        <f t="shared" si="2"/>
        <v>94</v>
      </c>
      <c r="G55" s="90" t="s">
        <v>79</v>
      </c>
      <c r="H55" s="154">
        <f t="shared" si="3"/>
        <v>0</v>
      </c>
      <c r="I55" s="91" t="s">
        <v>11</v>
      </c>
    </row>
    <row r="56">
      <c r="A56" s="99" t="s">
        <v>141</v>
      </c>
      <c r="B56" s="97" t="s">
        <v>84</v>
      </c>
      <c r="C56" s="89">
        <v>2.023002037E9</v>
      </c>
      <c r="D56" s="98" t="s">
        <v>82</v>
      </c>
      <c r="E56" s="95" t="s">
        <v>55</v>
      </c>
      <c r="F56" s="153">
        <f t="shared" si="2"/>
        <v>94</v>
      </c>
      <c r="G56" s="98" t="s">
        <v>79</v>
      </c>
      <c r="H56" s="154">
        <f t="shared" si="3"/>
        <v>0</v>
      </c>
      <c r="I56" s="96" t="s">
        <v>11</v>
      </c>
    </row>
    <row r="57">
      <c r="A57" s="103" t="s">
        <v>142</v>
      </c>
      <c r="B57" s="82" t="s">
        <v>98</v>
      </c>
      <c r="C57" s="83" t="s">
        <v>143</v>
      </c>
      <c r="D57" s="90" t="s">
        <v>265</v>
      </c>
      <c r="E57" s="85" t="s">
        <v>49</v>
      </c>
      <c r="F57" s="153">
        <f t="shared" si="2"/>
        <v>220</v>
      </c>
      <c r="G57" s="90" t="s">
        <v>79</v>
      </c>
      <c r="H57" s="154">
        <f t="shared" si="3"/>
        <v>0</v>
      </c>
      <c r="I57" s="91" t="s">
        <v>11</v>
      </c>
    </row>
    <row r="58">
      <c r="A58" s="92" t="s">
        <v>144</v>
      </c>
      <c r="B58" s="93" t="s">
        <v>86</v>
      </c>
      <c r="C58" s="89">
        <v>2.024316089E9</v>
      </c>
      <c r="D58" s="98" t="s">
        <v>82</v>
      </c>
      <c r="E58" s="95" t="s">
        <v>49</v>
      </c>
      <c r="F58" s="153">
        <f t="shared" si="2"/>
        <v>220</v>
      </c>
      <c r="G58" s="98" t="s">
        <v>79</v>
      </c>
      <c r="H58" s="154">
        <f t="shared" si="3"/>
        <v>0</v>
      </c>
      <c r="I58" s="96" t="s">
        <v>11</v>
      </c>
    </row>
    <row r="59">
      <c r="A59" s="99" t="s">
        <v>145</v>
      </c>
      <c r="B59" s="111" t="s">
        <v>116</v>
      </c>
      <c r="C59" s="89">
        <v>2.020010053E9</v>
      </c>
      <c r="D59" s="104" t="s">
        <v>82</v>
      </c>
      <c r="E59" s="95" t="s">
        <v>52</v>
      </c>
      <c r="F59" s="153">
        <f t="shared" si="2"/>
        <v>157</v>
      </c>
      <c r="G59" s="104" t="s">
        <v>79</v>
      </c>
      <c r="H59" s="154">
        <f t="shared" si="3"/>
        <v>0</v>
      </c>
      <c r="I59" s="105" t="s">
        <v>11</v>
      </c>
    </row>
    <row r="60">
      <c r="A60" s="92" t="s">
        <v>146</v>
      </c>
      <c r="B60" s="93" t="s">
        <v>92</v>
      </c>
      <c r="C60" s="89">
        <v>2.023302436E9</v>
      </c>
      <c r="D60" s="94" t="s">
        <v>82</v>
      </c>
      <c r="E60" s="95" t="s">
        <v>58</v>
      </c>
      <c r="F60" s="153">
        <f t="shared" si="2"/>
        <v>31</v>
      </c>
      <c r="G60" s="94" t="s">
        <v>79</v>
      </c>
      <c r="H60" s="154">
        <f t="shared" si="3"/>
        <v>0</v>
      </c>
      <c r="I60" s="110" t="s">
        <v>11</v>
      </c>
    </row>
    <row r="61">
      <c r="A61" s="92" t="s">
        <v>147</v>
      </c>
      <c r="B61" s="93" t="s">
        <v>98</v>
      </c>
      <c r="C61" s="89">
        <v>2.024315653E9</v>
      </c>
      <c r="D61" s="90" t="s">
        <v>82</v>
      </c>
      <c r="E61" s="95" t="s">
        <v>55</v>
      </c>
      <c r="F61" s="153">
        <f t="shared" si="2"/>
        <v>94</v>
      </c>
      <c r="G61" s="90" t="s">
        <v>79</v>
      </c>
      <c r="H61" s="154">
        <f t="shared" si="3"/>
        <v>0</v>
      </c>
      <c r="I61" s="91" t="s">
        <v>11</v>
      </c>
    </row>
    <row r="62">
      <c r="A62" s="103" t="s">
        <v>148</v>
      </c>
      <c r="B62" s="82" t="s">
        <v>86</v>
      </c>
      <c r="C62" s="83" t="s">
        <v>149</v>
      </c>
      <c r="D62" s="98" t="s">
        <v>265</v>
      </c>
      <c r="E62" s="85" t="s">
        <v>49</v>
      </c>
      <c r="F62" s="153">
        <f t="shared" si="2"/>
        <v>220</v>
      </c>
      <c r="G62" s="94" t="s">
        <v>79</v>
      </c>
      <c r="H62" s="154">
        <f t="shared" si="3"/>
        <v>0</v>
      </c>
      <c r="I62" s="110" t="s">
        <v>11</v>
      </c>
    </row>
    <row r="63">
      <c r="A63" s="99" t="s">
        <v>150</v>
      </c>
      <c r="B63" s="93" t="s">
        <v>92</v>
      </c>
      <c r="C63" s="89">
        <v>2.02330249E9</v>
      </c>
      <c r="D63" s="90" t="s">
        <v>82</v>
      </c>
      <c r="E63" s="95" t="s">
        <v>55</v>
      </c>
      <c r="F63" s="153">
        <f t="shared" si="2"/>
        <v>94</v>
      </c>
      <c r="G63" s="90" t="s">
        <v>79</v>
      </c>
      <c r="H63" s="154">
        <f t="shared" si="3"/>
        <v>0</v>
      </c>
      <c r="I63" s="91" t="s">
        <v>11</v>
      </c>
    </row>
    <row r="64">
      <c r="A64" s="92" t="s">
        <v>151</v>
      </c>
      <c r="B64" s="93" t="s">
        <v>76</v>
      </c>
      <c r="C64" s="89">
        <v>2.024319779E9</v>
      </c>
      <c r="D64" s="98" t="s">
        <v>82</v>
      </c>
      <c r="E64" s="117" t="s">
        <v>49</v>
      </c>
      <c r="F64" s="153">
        <f t="shared" si="2"/>
        <v>220</v>
      </c>
      <c r="G64" s="98" t="s">
        <v>79</v>
      </c>
      <c r="H64" s="154">
        <f t="shared" si="3"/>
        <v>0</v>
      </c>
      <c r="I64" s="96" t="s">
        <v>11</v>
      </c>
    </row>
    <row r="65">
      <c r="A65" s="103" t="s">
        <v>152</v>
      </c>
      <c r="B65" s="82" t="s">
        <v>81</v>
      </c>
      <c r="C65" s="83" t="s">
        <v>153</v>
      </c>
      <c r="D65" s="90" t="s">
        <v>265</v>
      </c>
      <c r="E65" s="116" t="s">
        <v>55</v>
      </c>
      <c r="F65" s="153">
        <f t="shared" si="2"/>
        <v>0</v>
      </c>
      <c r="G65" s="90" t="s">
        <v>79</v>
      </c>
      <c r="H65" s="154">
        <f t="shared" si="3"/>
        <v>0</v>
      </c>
      <c r="I65" s="91" t="s">
        <v>66</v>
      </c>
    </row>
    <row r="66">
      <c r="A66" s="92" t="s">
        <v>154</v>
      </c>
      <c r="B66" s="93" t="s">
        <v>86</v>
      </c>
      <c r="C66" s="89">
        <v>2.02431941E9</v>
      </c>
      <c r="D66" s="94" t="s">
        <v>82</v>
      </c>
      <c r="E66" s="117" t="s">
        <v>52</v>
      </c>
      <c r="F66" s="153">
        <f t="shared" si="2"/>
        <v>157</v>
      </c>
      <c r="G66" s="94" t="s">
        <v>79</v>
      </c>
      <c r="H66" s="154">
        <f t="shared" si="3"/>
        <v>0</v>
      </c>
      <c r="I66" s="110" t="s">
        <v>11</v>
      </c>
    </row>
    <row r="67">
      <c r="A67" s="103" t="s">
        <v>155</v>
      </c>
      <c r="B67" s="82" t="s">
        <v>76</v>
      </c>
      <c r="C67" s="106">
        <v>2.025327292E9</v>
      </c>
      <c r="D67" s="90" t="s">
        <v>265</v>
      </c>
      <c r="E67" s="116" t="s">
        <v>49</v>
      </c>
      <c r="F67" s="153">
        <f t="shared" si="2"/>
        <v>220</v>
      </c>
      <c r="G67" s="104" t="s">
        <v>79</v>
      </c>
      <c r="H67" s="154">
        <f t="shared" si="3"/>
        <v>0</v>
      </c>
      <c r="I67" s="105" t="s">
        <v>11</v>
      </c>
    </row>
    <row r="68">
      <c r="A68" s="92" t="s">
        <v>156</v>
      </c>
      <c r="B68" s="93" t="s">
        <v>157</v>
      </c>
      <c r="C68" s="89">
        <v>2.024325551E9</v>
      </c>
      <c r="D68" s="98" t="s">
        <v>82</v>
      </c>
      <c r="E68" s="117" t="s">
        <v>52</v>
      </c>
      <c r="F68" s="153">
        <f t="shared" si="2"/>
        <v>157</v>
      </c>
      <c r="G68" s="98" t="s">
        <v>79</v>
      </c>
      <c r="H68" s="154">
        <f t="shared" si="3"/>
        <v>0</v>
      </c>
      <c r="I68" s="96" t="s">
        <v>11</v>
      </c>
    </row>
    <row r="69">
      <c r="A69" s="103" t="s">
        <v>158</v>
      </c>
      <c r="B69" s="82" t="s">
        <v>92</v>
      </c>
      <c r="C69" s="83" t="s">
        <v>159</v>
      </c>
      <c r="D69" s="90" t="s">
        <v>265</v>
      </c>
      <c r="E69" s="116" t="s">
        <v>49</v>
      </c>
      <c r="F69" s="153">
        <f t="shared" si="2"/>
        <v>220</v>
      </c>
      <c r="G69" s="90" t="s">
        <v>79</v>
      </c>
      <c r="H69" s="154">
        <f t="shared" si="3"/>
        <v>0</v>
      </c>
      <c r="I69" s="91" t="s">
        <v>11</v>
      </c>
    </row>
    <row r="70">
      <c r="A70" s="92" t="s">
        <v>160</v>
      </c>
      <c r="B70" s="93" t="s">
        <v>98</v>
      </c>
      <c r="C70" s="89">
        <v>2.024320985E9</v>
      </c>
      <c r="D70" s="94" t="s">
        <v>82</v>
      </c>
      <c r="E70" s="117" t="s">
        <v>52</v>
      </c>
      <c r="F70" s="153">
        <f t="shared" si="2"/>
        <v>157</v>
      </c>
      <c r="G70" s="94" t="s">
        <v>79</v>
      </c>
      <c r="H70" s="154">
        <f t="shared" si="3"/>
        <v>0</v>
      </c>
      <c r="I70" s="110" t="s">
        <v>11</v>
      </c>
    </row>
    <row r="71">
      <c r="A71" s="103" t="s">
        <v>161</v>
      </c>
      <c r="B71" s="82" t="s">
        <v>162</v>
      </c>
      <c r="C71" s="83" t="s">
        <v>163</v>
      </c>
      <c r="D71" s="90" t="s">
        <v>265</v>
      </c>
      <c r="E71" s="116" t="s">
        <v>49</v>
      </c>
      <c r="F71" s="153">
        <f t="shared" si="2"/>
        <v>220</v>
      </c>
      <c r="G71" s="104" t="s">
        <v>79</v>
      </c>
      <c r="H71" s="154">
        <f t="shared" si="3"/>
        <v>0</v>
      </c>
      <c r="I71" s="105" t="s">
        <v>11</v>
      </c>
    </row>
    <row r="72">
      <c r="A72" s="103" t="s">
        <v>164</v>
      </c>
      <c r="B72" s="82" t="s">
        <v>123</v>
      </c>
      <c r="C72" s="83" t="s">
        <v>165</v>
      </c>
      <c r="D72" s="98" t="s">
        <v>265</v>
      </c>
      <c r="E72" s="114" t="s">
        <v>49</v>
      </c>
      <c r="F72" s="153">
        <f t="shared" si="2"/>
        <v>220</v>
      </c>
      <c r="G72" s="94" t="s">
        <v>79</v>
      </c>
      <c r="H72" s="154">
        <f t="shared" si="3"/>
        <v>0</v>
      </c>
      <c r="I72" s="110" t="s">
        <v>11</v>
      </c>
    </row>
    <row r="73">
      <c r="A73" s="99" t="s">
        <v>166</v>
      </c>
      <c r="B73" s="93" t="s">
        <v>76</v>
      </c>
      <c r="C73" s="89">
        <v>2.023301662E9</v>
      </c>
      <c r="D73" s="104" t="s">
        <v>82</v>
      </c>
      <c r="E73" s="113" t="s">
        <v>55</v>
      </c>
      <c r="F73" s="153">
        <f t="shared" si="2"/>
        <v>94</v>
      </c>
      <c r="G73" s="104" t="s">
        <v>79</v>
      </c>
      <c r="H73" s="154">
        <f t="shared" si="3"/>
        <v>0</v>
      </c>
      <c r="I73" s="105" t="s">
        <v>11</v>
      </c>
    </row>
    <row r="74">
      <c r="A74" s="81" t="s">
        <v>167</v>
      </c>
      <c r="B74" s="93" t="s">
        <v>86</v>
      </c>
      <c r="C74" s="112">
        <v>2.02430228E9</v>
      </c>
      <c r="D74" s="94" t="s">
        <v>82</v>
      </c>
      <c r="E74" s="114" t="s">
        <v>52</v>
      </c>
      <c r="F74" s="153">
        <f t="shared" si="2"/>
        <v>157</v>
      </c>
      <c r="G74" s="94" t="s">
        <v>79</v>
      </c>
      <c r="H74" s="154">
        <f t="shared" si="3"/>
        <v>0</v>
      </c>
      <c r="I74" s="110" t="s">
        <v>11</v>
      </c>
    </row>
    <row r="75">
      <c r="A75" s="103" t="s">
        <v>168</v>
      </c>
      <c r="B75" s="82" t="s">
        <v>169</v>
      </c>
      <c r="C75" s="106">
        <v>2.0250137E9</v>
      </c>
      <c r="D75" s="90" t="s">
        <v>265</v>
      </c>
      <c r="E75" s="116" t="s">
        <v>55</v>
      </c>
      <c r="F75" s="153">
        <f t="shared" si="2"/>
        <v>0</v>
      </c>
      <c r="G75" s="104" t="s">
        <v>79</v>
      </c>
      <c r="H75" s="154">
        <f t="shared" si="3"/>
        <v>0</v>
      </c>
      <c r="I75" s="105" t="s">
        <v>66</v>
      </c>
    </row>
    <row r="76">
      <c r="A76" s="92" t="s">
        <v>170</v>
      </c>
      <c r="B76" s="97" t="s">
        <v>116</v>
      </c>
      <c r="C76" s="89">
        <v>2.024008714E9</v>
      </c>
      <c r="D76" s="98" t="s">
        <v>82</v>
      </c>
      <c r="E76" s="117" t="s">
        <v>49</v>
      </c>
      <c r="F76" s="153">
        <f t="shared" si="2"/>
        <v>0</v>
      </c>
      <c r="G76" s="98" t="s">
        <v>96</v>
      </c>
      <c r="H76" s="154">
        <f t="shared" si="3"/>
        <v>0</v>
      </c>
      <c r="I76" s="96" t="s">
        <v>65</v>
      </c>
    </row>
    <row r="77">
      <c r="A77" s="92" t="s">
        <v>171</v>
      </c>
      <c r="B77" s="93" t="s">
        <v>76</v>
      </c>
      <c r="C77" s="89">
        <v>2.024302566E9</v>
      </c>
      <c r="D77" s="90" t="s">
        <v>82</v>
      </c>
      <c r="E77" s="113" t="s">
        <v>58</v>
      </c>
      <c r="F77" s="153">
        <f t="shared" si="2"/>
        <v>31</v>
      </c>
      <c r="G77" s="90" t="s">
        <v>79</v>
      </c>
      <c r="H77" s="154">
        <f t="shared" si="3"/>
        <v>0</v>
      </c>
      <c r="I77" s="91" t="s">
        <v>11</v>
      </c>
    </row>
    <row r="78">
      <c r="A78" s="103" t="s">
        <v>172</v>
      </c>
      <c r="B78" s="82" t="s">
        <v>123</v>
      </c>
      <c r="C78" s="106">
        <v>2.022302997E9</v>
      </c>
      <c r="D78" s="98" t="s">
        <v>265</v>
      </c>
      <c r="E78" s="114" t="s">
        <v>55</v>
      </c>
      <c r="F78" s="153">
        <f t="shared" si="2"/>
        <v>0</v>
      </c>
      <c r="G78" s="98" t="s">
        <v>79</v>
      </c>
      <c r="H78" s="154">
        <f t="shared" si="3"/>
        <v>0</v>
      </c>
      <c r="I78" s="96" t="s">
        <v>65</v>
      </c>
    </row>
    <row r="79">
      <c r="A79" s="103" t="s">
        <v>173</v>
      </c>
      <c r="B79" s="82" t="s">
        <v>123</v>
      </c>
      <c r="C79" s="106">
        <v>2.025327336E9</v>
      </c>
      <c r="D79" s="90" t="s">
        <v>265</v>
      </c>
      <c r="E79" s="116" t="s">
        <v>55</v>
      </c>
      <c r="F79" s="153">
        <f t="shared" si="2"/>
        <v>94</v>
      </c>
      <c r="G79" s="90" t="s">
        <v>79</v>
      </c>
      <c r="H79" s="154">
        <f t="shared" si="3"/>
        <v>0</v>
      </c>
      <c r="I79" s="91" t="s">
        <v>11</v>
      </c>
    </row>
    <row r="80">
      <c r="A80" s="92" t="s">
        <v>174</v>
      </c>
      <c r="B80" s="93" t="s">
        <v>98</v>
      </c>
      <c r="C80" s="89">
        <v>2.024302987E9</v>
      </c>
      <c r="D80" s="98" t="s">
        <v>82</v>
      </c>
      <c r="E80" s="117" t="s">
        <v>52</v>
      </c>
      <c r="F80" s="153">
        <f t="shared" si="2"/>
        <v>0</v>
      </c>
      <c r="G80" s="98" t="s">
        <v>79</v>
      </c>
      <c r="H80" s="154">
        <f t="shared" si="3"/>
        <v>0</v>
      </c>
      <c r="I80" s="96" t="s">
        <v>65</v>
      </c>
    </row>
    <row r="81">
      <c r="A81" s="103" t="s">
        <v>175</v>
      </c>
      <c r="B81" s="156" t="s">
        <v>123</v>
      </c>
      <c r="C81" s="157">
        <v>2.025327345E9</v>
      </c>
      <c r="D81" s="90" t="s">
        <v>265</v>
      </c>
      <c r="E81" s="158" t="s">
        <v>55</v>
      </c>
      <c r="F81" s="153">
        <f t="shared" si="2"/>
        <v>94</v>
      </c>
      <c r="G81" s="159" t="s">
        <v>79</v>
      </c>
      <c r="H81" s="154">
        <f t="shared" si="3"/>
        <v>0</v>
      </c>
      <c r="I81" s="160" t="s">
        <v>11</v>
      </c>
    </row>
    <row r="82">
      <c r="A82" s="92" t="s">
        <v>176</v>
      </c>
      <c r="B82" s="93" t="s">
        <v>157</v>
      </c>
      <c r="C82" s="89">
        <v>2.024324714E9</v>
      </c>
      <c r="D82" s="98" t="s">
        <v>82</v>
      </c>
      <c r="E82" s="117" t="s">
        <v>55</v>
      </c>
      <c r="F82" s="153">
        <f t="shared" si="2"/>
        <v>94</v>
      </c>
      <c r="G82" s="98" t="s">
        <v>79</v>
      </c>
      <c r="H82" s="154">
        <f t="shared" si="3"/>
        <v>0</v>
      </c>
      <c r="I82" s="96" t="s">
        <v>11</v>
      </c>
    </row>
    <row r="83">
      <c r="A83" s="92" t="s">
        <v>177</v>
      </c>
      <c r="B83" s="119" t="s">
        <v>162</v>
      </c>
      <c r="C83" s="89">
        <v>2.024318619E9</v>
      </c>
      <c r="D83" s="104" t="s">
        <v>82</v>
      </c>
      <c r="E83" s="113" t="s">
        <v>55</v>
      </c>
      <c r="F83" s="153">
        <f t="shared" si="2"/>
        <v>94</v>
      </c>
      <c r="G83" s="104" t="s">
        <v>79</v>
      </c>
      <c r="H83" s="154">
        <f t="shared" si="3"/>
        <v>0</v>
      </c>
      <c r="I83" s="105" t="s">
        <v>11</v>
      </c>
    </row>
    <row r="84">
      <c r="A84" s="103" t="s">
        <v>178</v>
      </c>
      <c r="B84" s="82" t="s">
        <v>116</v>
      </c>
      <c r="C84" s="83" t="s">
        <v>179</v>
      </c>
      <c r="D84" s="98" t="s">
        <v>265</v>
      </c>
      <c r="E84" s="114" t="s">
        <v>52</v>
      </c>
      <c r="F84" s="153">
        <f t="shared" si="2"/>
        <v>157</v>
      </c>
      <c r="G84" s="94" t="s">
        <v>79</v>
      </c>
      <c r="H84" s="154">
        <f t="shared" si="3"/>
        <v>0</v>
      </c>
      <c r="I84" s="110" t="s">
        <v>11</v>
      </c>
    </row>
    <row r="85">
      <c r="A85" s="103" t="s">
        <v>180</v>
      </c>
      <c r="B85" s="82" t="s">
        <v>86</v>
      </c>
      <c r="C85" s="106">
        <v>2.025325618E9</v>
      </c>
      <c r="D85" s="90" t="s">
        <v>265</v>
      </c>
      <c r="E85" s="116" t="s">
        <v>52</v>
      </c>
      <c r="F85" s="153">
        <f t="shared" si="2"/>
        <v>157</v>
      </c>
      <c r="G85" s="104" t="s">
        <v>79</v>
      </c>
      <c r="H85" s="154">
        <f t="shared" si="3"/>
        <v>0</v>
      </c>
      <c r="I85" s="105" t="s">
        <v>11</v>
      </c>
    </row>
    <row r="86">
      <c r="A86" s="126" t="s">
        <v>181</v>
      </c>
      <c r="B86" s="82" t="s">
        <v>116</v>
      </c>
      <c r="C86" s="127">
        <v>2.02501345E9</v>
      </c>
      <c r="D86" s="98" t="s">
        <v>265</v>
      </c>
      <c r="E86" s="114" t="s">
        <v>52</v>
      </c>
      <c r="F86" s="153">
        <f t="shared" si="2"/>
        <v>157</v>
      </c>
      <c r="G86" s="94" t="s">
        <v>79</v>
      </c>
      <c r="H86" s="154">
        <f t="shared" si="3"/>
        <v>0</v>
      </c>
      <c r="I86" s="110" t="s">
        <v>11</v>
      </c>
    </row>
    <row r="87">
      <c r="A87" s="92" t="s">
        <v>182</v>
      </c>
      <c r="B87" s="93" t="s">
        <v>76</v>
      </c>
      <c r="C87" s="89">
        <v>2.023302249E9</v>
      </c>
      <c r="D87" s="104" t="s">
        <v>82</v>
      </c>
      <c r="E87" s="113" t="s">
        <v>49</v>
      </c>
      <c r="F87" s="153">
        <f t="shared" si="2"/>
        <v>220</v>
      </c>
      <c r="G87" s="104" t="s">
        <v>79</v>
      </c>
      <c r="H87" s="154">
        <f t="shared" si="3"/>
        <v>0</v>
      </c>
      <c r="I87" s="105" t="s">
        <v>11</v>
      </c>
    </row>
    <row r="88">
      <c r="A88" s="99" t="s">
        <v>183</v>
      </c>
      <c r="B88" s="93" t="s">
        <v>86</v>
      </c>
      <c r="C88" s="89">
        <v>2.023304243E9</v>
      </c>
      <c r="D88" s="94" t="s">
        <v>82</v>
      </c>
      <c r="E88" s="117" t="s">
        <v>49</v>
      </c>
      <c r="F88" s="153">
        <f t="shared" si="2"/>
        <v>220</v>
      </c>
      <c r="G88" s="94" t="s">
        <v>79</v>
      </c>
      <c r="H88" s="154">
        <f t="shared" si="3"/>
        <v>0</v>
      </c>
      <c r="I88" s="110" t="s">
        <v>11</v>
      </c>
    </row>
    <row r="89">
      <c r="A89" s="99" t="s">
        <v>184</v>
      </c>
      <c r="B89" s="93" t="s">
        <v>76</v>
      </c>
      <c r="C89" s="89">
        <v>2.023306865E9</v>
      </c>
      <c r="D89" s="104" t="s">
        <v>82</v>
      </c>
      <c r="E89" s="113" t="s">
        <v>52</v>
      </c>
      <c r="F89" s="153">
        <f t="shared" si="2"/>
        <v>157</v>
      </c>
      <c r="G89" s="104" t="s">
        <v>79</v>
      </c>
      <c r="H89" s="154">
        <f t="shared" si="3"/>
        <v>0</v>
      </c>
      <c r="I89" s="105" t="s">
        <v>11</v>
      </c>
    </row>
    <row r="90">
      <c r="A90" s="126" t="s">
        <v>185</v>
      </c>
      <c r="B90" s="82" t="s">
        <v>76</v>
      </c>
      <c r="C90" s="128">
        <v>2.025327372E9</v>
      </c>
      <c r="D90" s="98" t="s">
        <v>265</v>
      </c>
      <c r="E90" s="114" t="s">
        <v>52</v>
      </c>
      <c r="F90" s="153">
        <f t="shared" si="2"/>
        <v>157</v>
      </c>
      <c r="G90" s="94" t="s">
        <v>79</v>
      </c>
      <c r="H90" s="154">
        <f t="shared" si="3"/>
        <v>0</v>
      </c>
      <c r="I90" s="110" t="s">
        <v>11</v>
      </c>
    </row>
    <row r="91">
      <c r="A91" s="103" t="s">
        <v>186</v>
      </c>
      <c r="B91" s="82" t="s">
        <v>86</v>
      </c>
      <c r="C91" s="106">
        <v>2.02532615E9</v>
      </c>
      <c r="D91" s="90" t="s">
        <v>265</v>
      </c>
      <c r="E91" s="116" t="s">
        <v>55</v>
      </c>
      <c r="F91" s="153">
        <f t="shared" si="2"/>
        <v>94</v>
      </c>
      <c r="G91" s="104" t="s">
        <v>79</v>
      </c>
      <c r="H91" s="154">
        <f t="shared" si="3"/>
        <v>0</v>
      </c>
      <c r="I91" s="105" t="s">
        <v>11</v>
      </c>
    </row>
    <row r="92">
      <c r="A92" s="103" t="s">
        <v>187</v>
      </c>
      <c r="B92" s="82" t="s">
        <v>84</v>
      </c>
      <c r="C92" s="83" t="s">
        <v>188</v>
      </c>
      <c r="D92" s="98" t="s">
        <v>265</v>
      </c>
      <c r="E92" s="114" t="s">
        <v>52</v>
      </c>
      <c r="F92" s="153">
        <f t="shared" si="2"/>
        <v>157</v>
      </c>
      <c r="G92" s="94" t="s">
        <v>79</v>
      </c>
      <c r="H92" s="154">
        <f t="shared" si="3"/>
        <v>0</v>
      </c>
      <c r="I92" s="110" t="s">
        <v>11</v>
      </c>
    </row>
    <row r="93">
      <c r="A93" s="92" t="s">
        <v>189</v>
      </c>
      <c r="B93" s="93" t="s">
        <v>76</v>
      </c>
      <c r="C93" s="89">
        <v>2.024302833E9</v>
      </c>
      <c r="D93" s="104" t="s">
        <v>82</v>
      </c>
      <c r="E93" s="113" t="s">
        <v>49</v>
      </c>
      <c r="F93" s="153">
        <f t="shared" si="2"/>
        <v>220</v>
      </c>
      <c r="G93" s="104" t="s">
        <v>79</v>
      </c>
      <c r="H93" s="154">
        <f t="shared" si="3"/>
        <v>0</v>
      </c>
      <c r="I93" s="105" t="s">
        <v>11</v>
      </c>
    </row>
    <row r="94">
      <c r="A94" s="103" t="s">
        <v>190</v>
      </c>
      <c r="B94" s="82" t="s">
        <v>98</v>
      </c>
      <c r="C94" s="106">
        <v>2.02431615E9</v>
      </c>
      <c r="D94" s="98" t="s">
        <v>265</v>
      </c>
      <c r="E94" s="114" t="s">
        <v>49</v>
      </c>
      <c r="F94" s="153">
        <f t="shared" si="2"/>
        <v>220</v>
      </c>
      <c r="G94" s="98" t="s">
        <v>79</v>
      </c>
      <c r="H94" s="154">
        <f t="shared" si="3"/>
        <v>0</v>
      </c>
      <c r="I94" s="96" t="s">
        <v>11</v>
      </c>
    </row>
    <row r="95">
      <c r="A95" s="103" t="s">
        <v>192</v>
      </c>
      <c r="B95" s="82" t="s">
        <v>76</v>
      </c>
      <c r="C95" s="83" t="s">
        <v>193</v>
      </c>
      <c r="D95" s="90" t="s">
        <v>265</v>
      </c>
      <c r="E95" s="116" t="s">
        <v>49</v>
      </c>
      <c r="F95" s="153">
        <f t="shared" si="2"/>
        <v>220</v>
      </c>
      <c r="G95" s="90" t="s">
        <v>79</v>
      </c>
      <c r="H95" s="154">
        <f t="shared" si="3"/>
        <v>0</v>
      </c>
      <c r="I95" s="91" t="s">
        <v>11</v>
      </c>
    </row>
    <row r="96">
      <c r="A96" s="99" t="s">
        <v>191</v>
      </c>
      <c r="B96" s="93" t="s">
        <v>86</v>
      </c>
      <c r="C96" s="107">
        <v>2.023311954E9</v>
      </c>
      <c r="D96" s="98" t="s">
        <v>82</v>
      </c>
      <c r="E96" s="117" t="s">
        <v>55</v>
      </c>
      <c r="F96" s="153">
        <f t="shared" si="2"/>
        <v>94</v>
      </c>
      <c r="G96" s="98" t="s">
        <v>79</v>
      </c>
      <c r="H96" s="154">
        <f t="shared" si="3"/>
        <v>0</v>
      </c>
      <c r="I96" s="96" t="s">
        <v>11</v>
      </c>
    </row>
    <row r="97">
      <c r="A97" s="81" t="s">
        <v>194</v>
      </c>
      <c r="B97" s="97" t="s">
        <v>169</v>
      </c>
      <c r="C97" s="89">
        <v>2.018010824E9</v>
      </c>
      <c r="D97" s="90" t="s">
        <v>82</v>
      </c>
      <c r="E97" s="116" t="s">
        <v>49</v>
      </c>
      <c r="F97" s="153">
        <f t="shared" si="2"/>
        <v>220</v>
      </c>
      <c r="G97" s="90" t="s">
        <v>96</v>
      </c>
      <c r="H97" s="154">
        <f t="shared" si="3"/>
        <v>350</v>
      </c>
      <c r="I97" s="91" t="s">
        <v>11</v>
      </c>
    </row>
    <row r="98">
      <c r="A98" s="92" t="s">
        <v>195</v>
      </c>
      <c r="B98" s="93" t="s">
        <v>86</v>
      </c>
      <c r="C98" s="89">
        <v>2.02330428E9</v>
      </c>
      <c r="D98" s="98" t="s">
        <v>82</v>
      </c>
      <c r="E98" s="117" t="s">
        <v>52</v>
      </c>
      <c r="F98" s="153">
        <f t="shared" si="2"/>
        <v>157</v>
      </c>
      <c r="G98" s="98" t="s">
        <v>79</v>
      </c>
      <c r="H98" s="154">
        <f t="shared" si="3"/>
        <v>0</v>
      </c>
      <c r="I98" s="96" t="s">
        <v>11</v>
      </c>
    </row>
    <row r="99">
      <c r="A99" s="92" t="s">
        <v>196</v>
      </c>
      <c r="B99" s="97" t="s">
        <v>116</v>
      </c>
      <c r="C99" s="89">
        <v>2.0160025E9</v>
      </c>
      <c r="D99" s="90" t="s">
        <v>82</v>
      </c>
      <c r="E99" s="113" t="s">
        <v>52</v>
      </c>
      <c r="F99" s="153">
        <f t="shared" si="2"/>
        <v>157</v>
      </c>
      <c r="G99" s="90" t="s">
        <v>96</v>
      </c>
      <c r="H99" s="154">
        <f t="shared" si="3"/>
        <v>350</v>
      </c>
      <c r="I99" s="91" t="s">
        <v>11</v>
      </c>
    </row>
    <row r="100">
      <c r="A100" s="92" t="s">
        <v>197</v>
      </c>
      <c r="B100" s="93" t="s">
        <v>98</v>
      </c>
      <c r="C100" s="89">
        <v>2.024321552E9</v>
      </c>
      <c r="D100" s="98" t="s">
        <v>82</v>
      </c>
      <c r="E100" s="117" t="s">
        <v>49</v>
      </c>
      <c r="F100" s="153">
        <f t="shared" si="2"/>
        <v>220</v>
      </c>
      <c r="G100" s="98" t="s">
        <v>79</v>
      </c>
      <c r="H100" s="154">
        <f t="shared" si="3"/>
        <v>0</v>
      </c>
      <c r="I100" s="96" t="s">
        <v>11</v>
      </c>
    </row>
    <row r="101">
      <c r="A101" s="120" t="s">
        <v>198</v>
      </c>
      <c r="B101" s="161" t="s">
        <v>199</v>
      </c>
      <c r="C101" s="162">
        <v>2.025014233E9</v>
      </c>
      <c r="D101" s="90" t="s">
        <v>265</v>
      </c>
      <c r="E101" s="163" t="s">
        <v>55</v>
      </c>
      <c r="F101" s="153">
        <f t="shared" si="2"/>
        <v>94</v>
      </c>
      <c r="G101" s="164" t="s">
        <v>79</v>
      </c>
      <c r="H101" s="154">
        <f t="shared" si="3"/>
        <v>0</v>
      </c>
      <c r="I101" s="165" t="s">
        <v>11</v>
      </c>
    </row>
    <row r="102">
      <c r="A102" s="92" t="s">
        <v>200</v>
      </c>
      <c r="B102" s="93" t="s">
        <v>98</v>
      </c>
      <c r="C102" s="89">
        <v>2.024303008E9</v>
      </c>
      <c r="D102" s="98" t="s">
        <v>82</v>
      </c>
      <c r="E102" s="117" t="s">
        <v>52</v>
      </c>
      <c r="F102" s="153">
        <f t="shared" si="2"/>
        <v>157</v>
      </c>
      <c r="G102" s="98" t="s">
        <v>79</v>
      </c>
      <c r="H102" s="154">
        <f t="shared" si="3"/>
        <v>0</v>
      </c>
      <c r="I102" s="96" t="s">
        <v>11</v>
      </c>
    </row>
    <row r="103">
      <c r="A103" s="92" t="s">
        <v>201</v>
      </c>
      <c r="B103" s="93" t="s">
        <v>76</v>
      </c>
      <c r="C103" s="89">
        <v>2.02431976E9</v>
      </c>
      <c r="D103" s="90" t="s">
        <v>82</v>
      </c>
      <c r="E103" s="113" t="s">
        <v>49</v>
      </c>
      <c r="F103" s="153">
        <f t="shared" si="2"/>
        <v>220</v>
      </c>
      <c r="G103" s="90" t="s">
        <v>79</v>
      </c>
      <c r="H103" s="154">
        <f t="shared" si="3"/>
        <v>0</v>
      </c>
      <c r="I103" s="91" t="s">
        <v>11</v>
      </c>
    </row>
    <row r="104">
      <c r="A104" s="92" t="s">
        <v>202</v>
      </c>
      <c r="B104" s="93" t="s">
        <v>92</v>
      </c>
      <c r="C104" s="89">
        <v>2.024309119E9</v>
      </c>
      <c r="D104" s="98" t="s">
        <v>82</v>
      </c>
      <c r="E104" s="117" t="s">
        <v>55</v>
      </c>
      <c r="F104" s="153">
        <f t="shared" si="2"/>
        <v>94</v>
      </c>
      <c r="G104" s="98" t="s">
        <v>79</v>
      </c>
      <c r="H104" s="154">
        <f t="shared" si="3"/>
        <v>0</v>
      </c>
      <c r="I104" s="96" t="s">
        <v>11</v>
      </c>
    </row>
    <row r="105">
      <c r="A105" s="92" t="s">
        <v>203</v>
      </c>
      <c r="B105" s="93" t="s">
        <v>92</v>
      </c>
      <c r="C105" s="89">
        <v>2.024302978E9</v>
      </c>
      <c r="D105" s="90" t="s">
        <v>82</v>
      </c>
      <c r="E105" s="113" t="s">
        <v>55</v>
      </c>
      <c r="F105" s="153">
        <f t="shared" si="2"/>
        <v>94</v>
      </c>
      <c r="G105" s="90" t="s">
        <v>79</v>
      </c>
      <c r="H105" s="154">
        <f t="shared" si="3"/>
        <v>0</v>
      </c>
      <c r="I105" s="91" t="s">
        <v>11</v>
      </c>
    </row>
    <row r="106">
      <c r="A106" s="129" t="s">
        <v>204</v>
      </c>
      <c r="B106" s="130" t="s">
        <v>169</v>
      </c>
      <c r="C106" s="131">
        <v>2.019014274E9</v>
      </c>
      <c r="D106" s="132" t="s">
        <v>82</v>
      </c>
      <c r="E106" s="133" t="s">
        <v>55</v>
      </c>
      <c r="F106" s="134">
        <f t="shared" si="2"/>
        <v>94</v>
      </c>
      <c r="G106" s="135" t="s">
        <v>79</v>
      </c>
      <c r="H106" s="136">
        <f t="shared" si="3"/>
        <v>0</v>
      </c>
      <c r="I106" s="137" t="s">
        <v>11</v>
      </c>
    </row>
    <row r="107">
      <c r="A107" s="92" t="s">
        <v>205</v>
      </c>
      <c r="B107" s="93" t="s">
        <v>86</v>
      </c>
      <c r="C107" s="89">
        <v>2.023304074E9</v>
      </c>
      <c r="D107" s="90" t="s">
        <v>82</v>
      </c>
      <c r="E107" s="113" t="s">
        <v>55</v>
      </c>
      <c r="F107" s="153">
        <f t="shared" si="2"/>
        <v>94</v>
      </c>
      <c r="G107" s="90" t="s">
        <v>79</v>
      </c>
      <c r="H107" s="154">
        <f t="shared" si="3"/>
        <v>0</v>
      </c>
      <c r="I107" s="91" t="s">
        <v>11</v>
      </c>
    </row>
    <row r="108">
      <c r="A108" s="103" t="s">
        <v>206</v>
      </c>
      <c r="B108" s="82" t="s">
        <v>126</v>
      </c>
      <c r="C108" s="83" t="s">
        <v>207</v>
      </c>
      <c r="D108" s="98" t="s">
        <v>265</v>
      </c>
      <c r="E108" s="114" t="s">
        <v>55</v>
      </c>
      <c r="F108" s="153">
        <f t="shared" si="2"/>
        <v>94</v>
      </c>
      <c r="G108" s="98" t="s">
        <v>79</v>
      </c>
      <c r="H108" s="154">
        <f t="shared" si="3"/>
        <v>0</v>
      </c>
      <c r="I108" s="96" t="s">
        <v>11</v>
      </c>
    </row>
    <row r="109">
      <c r="A109" s="92" t="s">
        <v>208</v>
      </c>
      <c r="B109" s="93" t="s">
        <v>199</v>
      </c>
      <c r="C109" s="89">
        <v>2.024001956E9</v>
      </c>
      <c r="D109" s="90" t="s">
        <v>82</v>
      </c>
      <c r="E109" s="113" t="s">
        <v>55</v>
      </c>
      <c r="F109" s="153">
        <f t="shared" si="2"/>
        <v>94</v>
      </c>
      <c r="G109" s="90" t="s">
        <v>79</v>
      </c>
      <c r="H109" s="154">
        <f t="shared" si="3"/>
        <v>0</v>
      </c>
      <c r="I109" s="91" t="s">
        <v>11</v>
      </c>
    </row>
    <row r="110">
      <c r="A110" s="103" t="s">
        <v>209</v>
      </c>
      <c r="B110" s="82" t="s">
        <v>157</v>
      </c>
      <c r="C110" s="83" t="s">
        <v>210</v>
      </c>
      <c r="D110" s="98" t="s">
        <v>265</v>
      </c>
      <c r="E110" s="114" t="s">
        <v>49</v>
      </c>
      <c r="F110" s="153">
        <f t="shared" si="2"/>
        <v>0</v>
      </c>
      <c r="G110" s="94" t="s">
        <v>79</v>
      </c>
      <c r="H110" s="154">
        <f t="shared" si="3"/>
        <v>0</v>
      </c>
      <c r="I110" s="110" t="s">
        <v>65</v>
      </c>
    </row>
    <row r="111">
      <c r="A111" s="81" t="s">
        <v>211</v>
      </c>
      <c r="B111" s="93" t="s">
        <v>76</v>
      </c>
      <c r="C111" s="112">
        <v>2.023304412E9</v>
      </c>
      <c r="D111" s="90" t="s">
        <v>82</v>
      </c>
      <c r="E111" s="116" t="s">
        <v>49</v>
      </c>
      <c r="F111" s="153">
        <f t="shared" si="2"/>
        <v>220</v>
      </c>
      <c r="G111" s="90" t="s">
        <v>79</v>
      </c>
      <c r="H111" s="154">
        <f t="shared" si="3"/>
        <v>0</v>
      </c>
      <c r="I111" s="91" t="s">
        <v>11</v>
      </c>
    </row>
    <row r="112">
      <c r="A112" s="92" t="s">
        <v>212</v>
      </c>
      <c r="B112" s="93" t="s">
        <v>86</v>
      </c>
      <c r="C112" s="89">
        <v>2.023304332E9</v>
      </c>
      <c r="D112" s="98" t="s">
        <v>82</v>
      </c>
      <c r="E112" s="117" t="s">
        <v>55</v>
      </c>
      <c r="F112" s="153">
        <f t="shared" si="2"/>
        <v>0</v>
      </c>
      <c r="G112" s="98" t="s">
        <v>79</v>
      </c>
      <c r="H112" s="154">
        <f t="shared" si="3"/>
        <v>0</v>
      </c>
      <c r="I112" s="96" t="s">
        <v>66</v>
      </c>
    </row>
    <row r="113">
      <c r="A113" s="103" t="s">
        <v>213</v>
      </c>
      <c r="B113" s="82" t="s">
        <v>98</v>
      </c>
      <c r="C113" s="106">
        <v>2.02532879E9</v>
      </c>
      <c r="D113" s="90" t="s">
        <v>265</v>
      </c>
      <c r="E113" s="116" t="s">
        <v>49</v>
      </c>
      <c r="F113" s="153">
        <f t="shared" si="2"/>
        <v>220</v>
      </c>
      <c r="G113" s="90" t="s">
        <v>96</v>
      </c>
      <c r="H113" s="154">
        <f t="shared" si="3"/>
        <v>350</v>
      </c>
      <c r="I113" s="91" t="s">
        <v>11</v>
      </c>
    </row>
    <row r="114">
      <c r="A114" s="99" t="s">
        <v>214</v>
      </c>
      <c r="B114" s="97" t="s">
        <v>116</v>
      </c>
      <c r="C114" s="89">
        <v>4330092.0</v>
      </c>
      <c r="D114" s="94" t="s">
        <v>82</v>
      </c>
      <c r="E114" s="117" t="s">
        <v>52</v>
      </c>
      <c r="F114" s="153">
        <f t="shared" si="2"/>
        <v>157</v>
      </c>
      <c r="G114" s="94" t="s">
        <v>96</v>
      </c>
      <c r="H114" s="154">
        <f t="shared" si="3"/>
        <v>350</v>
      </c>
      <c r="I114" s="110" t="s">
        <v>11</v>
      </c>
    </row>
    <row r="115">
      <c r="A115" s="92" t="s">
        <v>215</v>
      </c>
      <c r="B115" s="93" t="s">
        <v>81</v>
      </c>
      <c r="C115" s="89">
        <v>2.021006995E9</v>
      </c>
      <c r="D115" s="104" t="s">
        <v>82</v>
      </c>
      <c r="E115" s="113" t="s">
        <v>52</v>
      </c>
      <c r="F115" s="153">
        <f t="shared" si="2"/>
        <v>157</v>
      </c>
      <c r="G115" s="104" t="s">
        <v>79</v>
      </c>
      <c r="H115" s="154">
        <f t="shared" si="3"/>
        <v>0</v>
      </c>
      <c r="I115" s="105" t="s">
        <v>11</v>
      </c>
    </row>
    <row r="116">
      <c r="A116" s="103" t="s">
        <v>216</v>
      </c>
      <c r="B116" s="82" t="s">
        <v>126</v>
      </c>
      <c r="C116" s="83" t="s">
        <v>217</v>
      </c>
      <c r="D116" s="98" t="s">
        <v>265</v>
      </c>
      <c r="E116" s="114" t="s">
        <v>49</v>
      </c>
      <c r="F116" s="153">
        <f t="shared" si="2"/>
        <v>220</v>
      </c>
      <c r="G116" s="94" t="s">
        <v>79</v>
      </c>
      <c r="H116" s="154">
        <f t="shared" si="3"/>
        <v>0</v>
      </c>
      <c r="I116" s="110" t="s">
        <v>11</v>
      </c>
    </row>
    <row r="117">
      <c r="A117" s="138" t="s">
        <v>218</v>
      </c>
      <c r="B117" s="93" t="s">
        <v>86</v>
      </c>
      <c r="C117" s="89">
        <v>2.023317813E9</v>
      </c>
      <c r="D117" s="90" t="s">
        <v>82</v>
      </c>
      <c r="E117" s="113" t="s">
        <v>55</v>
      </c>
      <c r="F117" s="153">
        <f t="shared" si="2"/>
        <v>0</v>
      </c>
      <c r="G117" s="90" t="s">
        <v>79</v>
      </c>
      <c r="H117" s="154">
        <f t="shared" si="3"/>
        <v>0</v>
      </c>
      <c r="I117" s="91" t="s">
        <v>65</v>
      </c>
    </row>
    <row r="118">
      <c r="A118" s="99" t="s">
        <v>219</v>
      </c>
      <c r="B118" s="93" t="s">
        <v>118</v>
      </c>
      <c r="C118" s="89">
        <v>2.02300196E9</v>
      </c>
      <c r="D118" s="98" t="s">
        <v>82</v>
      </c>
      <c r="E118" s="117" t="s">
        <v>55</v>
      </c>
      <c r="F118" s="153">
        <f t="shared" si="2"/>
        <v>0</v>
      </c>
      <c r="G118" s="98" t="s">
        <v>79</v>
      </c>
      <c r="H118" s="154">
        <f t="shared" si="3"/>
        <v>0</v>
      </c>
      <c r="I118" s="96" t="s">
        <v>65</v>
      </c>
    </row>
    <row r="119">
      <c r="A119" s="103" t="s">
        <v>220</v>
      </c>
      <c r="B119" s="82" t="s">
        <v>84</v>
      </c>
      <c r="C119" s="106">
        <v>2.025012794E9</v>
      </c>
      <c r="D119" s="90" t="s">
        <v>265</v>
      </c>
      <c r="E119" s="116" t="s">
        <v>55</v>
      </c>
      <c r="F119" s="153">
        <f t="shared" si="2"/>
        <v>94</v>
      </c>
      <c r="G119" s="104" t="s">
        <v>79</v>
      </c>
      <c r="H119" s="154">
        <f t="shared" si="3"/>
        <v>0</v>
      </c>
      <c r="I119" s="105" t="s">
        <v>11</v>
      </c>
    </row>
    <row r="120">
      <c r="A120" s="166" t="s">
        <v>221</v>
      </c>
      <c r="B120" s="93" t="s">
        <v>118</v>
      </c>
      <c r="C120" s="89">
        <v>2.02300197E9</v>
      </c>
      <c r="D120" s="98" t="s">
        <v>82</v>
      </c>
      <c r="E120" s="117" t="s">
        <v>49</v>
      </c>
      <c r="F120" s="153">
        <f t="shared" si="2"/>
        <v>220</v>
      </c>
      <c r="G120" s="98" t="s">
        <v>79</v>
      </c>
      <c r="H120" s="154">
        <f t="shared" si="3"/>
        <v>0</v>
      </c>
      <c r="I120" s="96" t="s">
        <v>11</v>
      </c>
    </row>
    <row r="121">
      <c r="A121" s="167" t="s">
        <v>222</v>
      </c>
      <c r="B121" s="82" t="s">
        <v>223</v>
      </c>
      <c r="C121" s="106">
        <v>2.025329644E9</v>
      </c>
      <c r="D121" s="90" t="s">
        <v>265</v>
      </c>
      <c r="E121" s="116" t="s">
        <v>55</v>
      </c>
      <c r="F121" s="153">
        <f t="shared" si="2"/>
        <v>0</v>
      </c>
      <c r="G121" s="104" t="s">
        <v>79</v>
      </c>
      <c r="H121" s="154">
        <f t="shared" si="3"/>
        <v>0</v>
      </c>
      <c r="I121" s="105" t="s">
        <v>66</v>
      </c>
    </row>
    <row r="122">
      <c r="A122" s="166" t="s">
        <v>224</v>
      </c>
      <c r="B122" s="93" t="s">
        <v>76</v>
      </c>
      <c r="C122" s="89">
        <v>2.024302593E9</v>
      </c>
      <c r="D122" s="94" t="s">
        <v>82</v>
      </c>
      <c r="E122" s="117" t="s">
        <v>55</v>
      </c>
      <c r="F122" s="153">
        <f t="shared" si="2"/>
        <v>94</v>
      </c>
      <c r="G122" s="94" t="s">
        <v>79</v>
      </c>
      <c r="H122" s="154">
        <f t="shared" si="3"/>
        <v>0</v>
      </c>
      <c r="I122" s="110" t="s">
        <v>11</v>
      </c>
    </row>
    <row r="123">
      <c r="A123" s="103" t="s">
        <v>225</v>
      </c>
      <c r="B123" s="82" t="s">
        <v>92</v>
      </c>
      <c r="C123" s="106">
        <v>2.025328469E9</v>
      </c>
      <c r="D123" s="90" t="s">
        <v>265</v>
      </c>
      <c r="E123" s="116" t="s">
        <v>52</v>
      </c>
      <c r="F123" s="153">
        <f t="shared" si="2"/>
        <v>157</v>
      </c>
      <c r="G123" s="104" t="s">
        <v>79</v>
      </c>
      <c r="H123" s="154">
        <f t="shared" si="3"/>
        <v>0</v>
      </c>
      <c r="I123" s="105" t="s">
        <v>11</v>
      </c>
    </row>
    <row r="124">
      <c r="A124" s="103" t="s">
        <v>226</v>
      </c>
      <c r="B124" s="82" t="s">
        <v>199</v>
      </c>
      <c r="C124" s="83" t="s">
        <v>227</v>
      </c>
      <c r="D124" s="98" t="s">
        <v>265</v>
      </c>
      <c r="E124" s="114" t="s">
        <v>55</v>
      </c>
      <c r="F124" s="153">
        <f t="shared" si="2"/>
        <v>94</v>
      </c>
      <c r="G124" s="94" t="s">
        <v>79</v>
      </c>
      <c r="H124" s="154">
        <f t="shared" si="3"/>
        <v>0</v>
      </c>
      <c r="I124" s="110" t="s">
        <v>11</v>
      </c>
    </row>
    <row r="125">
      <c r="A125" s="92" t="s">
        <v>228</v>
      </c>
      <c r="B125" s="97" t="s">
        <v>116</v>
      </c>
      <c r="C125" s="89">
        <v>2.022014196E9</v>
      </c>
      <c r="D125" s="90" t="s">
        <v>82</v>
      </c>
      <c r="E125" s="95" t="s">
        <v>52</v>
      </c>
      <c r="F125" s="153">
        <f t="shared" si="2"/>
        <v>157</v>
      </c>
      <c r="G125" s="90" t="s">
        <v>96</v>
      </c>
      <c r="H125" s="154">
        <f t="shared" si="3"/>
        <v>350</v>
      </c>
      <c r="I125" s="91" t="s">
        <v>11</v>
      </c>
    </row>
    <row r="126">
      <c r="A126" s="92" t="s">
        <v>229</v>
      </c>
      <c r="B126" s="93" t="s">
        <v>116</v>
      </c>
      <c r="C126" s="112" t="s">
        <v>230</v>
      </c>
      <c r="D126" s="98" t="s">
        <v>82</v>
      </c>
      <c r="E126" s="95" t="s">
        <v>58</v>
      </c>
      <c r="F126" s="153">
        <f t="shared" si="2"/>
        <v>31</v>
      </c>
      <c r="G126" s="98" t="s">
        <v>79</v>
      </c>
      <c r="H126" s="154">
        <f t="shared" si="3"/>
        <v>0</v>
      </c>
      <c r="I126" s="96" t="s">
        <v>11</v>
      </c>
    </row>
    <row r="127">
      <c r="A127" s="103" t="s">
        <v>231</v>
      </c>
      <c r="B127" s="82" t="s">
        <v>199</v>
      </c>
      <c r="C127" s="83" t="s">
        <v>232</v>
      </c>
      <c r="D127" s="90" t="s">
        <v>265</v>
      </c>
      <c r="E127" s="85" t="s">
        <v>49</v>
      </c>
      <c r="F127" s="153">
        <f t="shared" si="2"/>
        <v>220</v>
      </c>
      <c r="G127" s="90" t="s">
        <v>79</v>
      </c>
      <c r="H127" s="154">
        <f t="shared" si="3"/>
        <v>0</v>
      </c>
      <c r="I127" s="91" t="s">
        <v>11</v>
      </c>
    </row>
    <row r="128">
      <c r="A128" s="92" t="s">
        <v>233</v>
      </c>
      <c r="B128" s="97" t="s">
        <v>116</v>
      </c>
      <c r="C128" s="89">
        <v>2.02001009E9</v>
      </c>
      <c r="D128" s="94" t="s">
        <v>82</v>
      </c>
      <c r="E128" s="95" t="s">
        <v>55</v>
      </c>
      <c r="F128" s="153">
        <f t="shared" si="2"/>
        <v>94</v>
      </c>
      <c r="G128" s="94" t="s">
        <v>79</v>
      </c>
      <c r="H128" s="154">
        <f t="shared" si="3"/>
        <v>0</v>
      </c>
      <c r="I128" s="110" t="s">
        <v>11</v>
      </c>
    </row>
    <row r="129">
      <c r="A129" s="103" t="s">
        <v>234</v>
      </c>
      <c r="B129" s="82" t="s">
        <v>98</v>
      </c>
      <c r="C129" s="106">
        <v>2.025328807E9</v>
      </c>
      <c r="D129" s="90" t="s">
        <v>265</v>
      </c>
      <c r="E129" s="85" t="s">
        <v>49</v>
      </c>
      <c r="F129" s="153">
        <f t="shared" si="2"/>
        <v>220</v>
      </c>
      <c r="G129" s="90" t="s">
        <v>79</v>
      </c>
      <c r="H129" s="154">
        <f t="shared" si="3"/>
        <v>0</v>
      </c>
      <c r="I129" s="91" t="s">
        <v>11</v>
      </c>
    </row>
    <row r="130">
      <c r="A130" s="92" t="s">
        <v>235</v>
      </c>
      <c r="B130" s="93" t="s">
        <v>98</v>
      </c>
      <c r="C130" s="168">
        <v>2.024315608E9</v>
      </c>
      <c r="D130" s="98" t="s">
        <v>82</v>
      </c>
      <c r="E130" s="95" t="s">
        <v>49</v>
      </c>
      <c r="F130" s="153">
        <f t="shared" si="2"/>
        <v>220</v>
      </c>
      <c r="G130" s="98" t="s">
        <v>79</v>
      </c>
      <c r="H130" s="154">
        <f t="shared" si="3"/>
        <v>0</v>
      </c>
      <c r="I130" s="96" t="s">
        <v>11</v>
      </c>
    </row>
    <row r="131">
      <c r="A131" s="103" t="s">
        <v>236</v>
      </c>
      <c r="B131" s="82" t="s">
        <v>98</v>
      </c>
      <c r="C131" s="106">
        <v>2.025328816E9</v>
      </c>
      <c r="D131" s="90" t="s">
        <v>265</v>
      </c>
      <c r="E131" s="85" t="s">
        <v>49</v>
      </c>
      <c r="F131" s="153">
        <f t="shared" si="2"/>
        <v>220</v>
      </c>
      <c r="G131" s="104" t="s">
        <v>79</v>
      </c>
      <c r="H131" s="154">
        <f t="shared" si="3"/>
        <v>0</v>
      </c>
      <c r="I131" s="105" t="s">
        <v>11</v>
      </c>
    </row>
    <row r="132">
      <c r="A132" s="92" t="s">
        <v>268</v>
      </c>
      <c r="B132" s="82" t="s">
        <v>162</v>
      </c>
      <c r="C132" s="112">
        <v>2.02533671E9</v>
      </c>
      <c r="D132" s="98" t="s">
        <v>82</v>
      </c>
      <c r="E132" s="85" t="s">
        <v>49</v>
      </c>
      <c r="F132" s="153">
        <f t="shared" si="2"/>
        <v>220</v>
      </c>
      <c r="G132" s="98" t="s">
        <v>79</v>
      </c>
      <c r="H132" s="154">
        <f t="shared" si="3"/>
        <v>0</v>
      </c>
      <c r="I132" s="96" t="s">
        <v>11</v>
      </c>
    </row>
    <row r="133">
      <c r="A133" s="99" t="s">
        <v>237</v>
      </c>
      <c r="B133" s="93" t="s">
        <v>92</v>
      </c>
      <c r="C133" s="89">
        <v>2.02330354E9</v>
      </c>
      <c r="D133" s="90" t="s">
        <v>82</v>
      </c>
      <c r="E133" s="95" t="s">
        <v>49</v>
      </c>
      <c r="F133" s="153">
        <f t="shared" si="2"/>
        <v>220</v>
      </c>
      <c r="G133" s="90" t="s">
        <v>79</v>
      </c>
      <c r="H133" s="154">
        <f t="shared" si="3"/>
        <v>0</v>
      </c>
      <c r="I133" s="91" t="s">
        <v>11</v>
      </c>
    </row>
    <row r="134">
      <c r="A134" s="103" t="s">
        <v>238</v>
      </c>
      <c r="B134" s="82" t="s">
        <v>98</v>
      </c>
      <c r="C134" s="106">
        <v>2.025328852E9</v>
      </c>
      <c r="D134" s="98" t="s">
        <v>265</v>
      </c>
      <c r="E134" s="85" t="s">
        <v>52</v>
      </c>
      <c r="F134" s="153">
        <f t="shared" si="2"/>
        <v>157</v>
      </c>
      <c r="G134" s="98" t="s">
        <v>79</v>
      </c>
      <c r="H134" s="154">
        <f t="shared" si="3"/>
        <v>0</v>
      </c>
      <c r="I134" s="96" t="s">
        <v>11</v>
      </c>
    </row>
    <row r="135">
      <c r="A135" s="92" t="s">
        <v>239</v>
      </c>
      <c r="B135" s="97" t="s">
        <v>116</v>
      </c>
      <c r="C135" s="89">
        <v>2.023011199E9</v>
      </c>
      <c r="D135" s="104" t="s">
        <v>82</v>
      </c>
      <c r="E135" s="95" t="s">
        <v>52</v>
      </c>
      <c r="F135" s="153">
        <f t="shared" si="2"/>
        <v>157</v>
      </c>
      <c r="G135" s="104" t="s">
        <v>79</v>
      </c>
      <c r="H135" s="154">
        <f t="shared" si="3"/>
        <v>0</v>
      </c>
      <c r="I135" s="105" t="s">
        <v>11</v>
      </c>
    </row>
    <row r="136">
      <c r="A136" s="92" t="s">
        <v>240</v>
      </c>
      <c r="B136" s="93" t="s">
        <v>118</v>
      </c>
      <c r="C136" s="89">
        <v>2.023001998E9</v>
      </c>
      <c r="D136" s="98" t="s">
        <v>82</v>
      </c>
      <c r="E136" s="95" t="s">
        <v>49</v>
      </c>
      <c r="F136" s="153">
        <f t="shared" si="2"/>
        <v>220</v>
      </c>
      <c r="G136" s="98" t="s">
        <v>79</v>
      </c>
      <c r="H136" s="154">
        <f t="shared" si="3"/>
        <v>0</v>
      </c>
      <c r="I136" s="96" t="s">
        <v>11</v>
      </c>
    </row>
    <row r="137">
      <c r="A137" s="92" t="s">
        <v>241</v>
      </c>
      <c r="B137" s="97" t="s">
        <v>116</v>
      </c>
      <c r="C137" s="89">
        <v>2.02301044E9</v>
      </c>
      <c r="D137" s="104" t="s">
        <v>82</v>
      </c>
      <c r="E137" s="95" t="s">
        <v>52</v>
      </c>
      <c r="F137" s="153">
        <f t="shared" si="2"/>
        <v>157</v>
      </c>
      <c r="G137" s="104" t="s">
        <v>79</v>
      </c>
      <c r="H137" s="154">
        <f t="shared" si="3"/>
        <v>0</v>
      </c>
      <c r="I137" s="105" t="s">
        <v>11</v>
      </c>
    </row>
    <row r="138">
      <c r="A138" s="103" t="s">
        <v>242</v>
      </c>
      <c r="B138" s="82" t="s">
        <v>162</v>
      </c>
      <c r="C138" s="106">
        <v>2.025330171E9</v>
      </c>
      <c r="D138" s="98" t="s">
        <v>265</v>
      </c>
      <c r="E138" s="85" t="s">
        <v>52</v>
      </c>
      <c r="F138" s="153">
        <f t="shared" si="2"/>
        <v>157</v>
      </c>
      <c r="G138" s="94" t="s">
        <v>79</v>
      </c>
      <c r="H138" s="154">
        <f t="shared" si="3"/>
        <v>0</v>
      </c>
      <c r="I138" s="110" t="s">
        <v>11</v>
      </c>
    </row>
    <row r="139">
      <c r="A139" s="103" t="s">
        <v>243</v>
      </c>
      <c r="B139" s="82" t="s">
        <v>84</v>
      </c>
      <c r="C139" s="106">
        <v>2.02501338E9</v>
      </c>
      <c r="D139" s="90" t="s">
        <v>265</v>
      </c>
      <c r="E139" s="85" t="s">
        <v>49</v>
      </c>
      <c r="F139" s="153">
        <f t="shared" si="2"/>
        <v>220</v>
      </c>
      <c r="G139" s="104" t="s">
        <v>79</v>
      </c>
      <c r="H139" s="154">
        <f t="shared" si="3"/>
        <v>0</v>
      </c>
      <c r="I139" s="105" t="s">
        <v>11</v>
      </c>
    </row>
    <row r="140">
      <c r="A140" s="92" t="s">
        <v>244</v>
      </c>
      <c r="B140" s="93" t="s">
        <v>81</v>
      </c>
      <c r="C140" s="89">
        <v>2.02401405E9</v>
      </c>
      <c r="D140" s="94" t="s">
        <v>82</v>
      </c>
      <c r="E140" s="95" t="s">
        <v>55</v>
      </c>
      <c r="F140" s="153">
        <f t="shared" si="2"/>
        <v>94</v>
      </c>
      <c r="G140" s="94" t="s">
        <v>96</v>
      </c>
      <c r="H140" s="154">
        <f t="shared" si="3"/>
        <v>350</v>
      </c>
      <c r="I140" s="110" t="s">
        <v>11</v>
      </c>
    </row>
    <row r="141">
      <c r="A141" s="99" t="s">
        <v>245</v>
      </c>
      <c r="B141" s="93" t="s">
        <v>81</v>
      </c>
      <c r="C141" s="89">
        <v>2.020010151E9</v>
      </c>
      <c r="D141" s="104" t="s">
        <v>82</v>
      </c>
      <c r="E141" s="95" t="s">
        <v>49</v>
      </c>
      <c r="F141" s="153">
        <f t="shared" si="2"/>
        <v>220</v>
      </c>
      <c r="G141" s="104" t="s">
        <v>79</v>
      </c>
      <c r="H141" s="154">
        <f t="shared" si="3"/>
        <v>0</v>
      </c>
      <c r="I141" s="105" t="s">
        <v>11</v>
      </c>
    </row>
    <row r="142">
      <c r="A142" s="103" t="s">
        <v>246</v>
      </c>
      <c r="B142" s="82" t="s">
        <v>98</v>
      </c>
      <c r="C142" s="106">
        <v>2.025328861E9</v>
      </c>
      <c r="D142" s="98" t="s">
        <v>265</v>
      </c>
      <c r="E142" s="85" t="s">
        <v>49</v>
      </c>
      <c r="F142" s="153">
        <f t="shared" si="2"/>
        <v>220</v>
      </c>
      <c r="G142" s="94" t="s">
        <v>79</v>
      </c>
      <c r="H142" s="154">
        <f t="shared" si="3"/>
        <v>0</v>
      </c>
      <c r="I142" s="110" t="s">
        <v>11</v>
      </c>
    </row>
    <row r="143">
      <c r="A143" s="99" t="s">
        <v>247</v>
      </c>
      <c r="B143" s="93" t="s">
        <v>76</v>
      </c>
      <c r="C143" s="89">
        <v>2.023312871E9</v>
      </c>
      <c r="D143" s="104" t="s">
        <v>82</v>
      </c>
      <c r="E143" s="95" t="s">
        <v>52</v>
      </c>
      <c r="F143" s="153">
        <f t="shared" si="2"/>
        <v>157</v>
      </c>
      <c r="G143" s="104" t="s">
        <v>79</v>
      </c>
      <c r="H143" s="154">
        <f t="shared" si="3"/>
        <v>0</v>
      </c>
      <c r="I143" s="105" t="s">
        <v>11</v>
      </c>
    </row>
    <row r="144">
      <c r="A144" s="81" t="s">
        <v>278</v>
      </c>
      <c r="B144" s="82" t="s">
        <v>92</v>
      </c>
      <c r="C144" s="178">
        <v>2.02431983E9</v>
      </c>
      <c r="D144" s="98" t="s">
        <v>82</v>
      </c>
      <c r="E144" s="85" t="s">
        <v>55</v>
      </c>
      <c r="F144" s="153">
        <f t="shared" si="2"/>
        <v>94</v>
      </c>
      <c r="G144" s="98" t="s">
        <v>79</v>
      </c>
      <c r="H144" s="154">
        <f t="shared" si="3"/>
        <v>0</v>
      </c>
      <c r="I144" s="96" t="s">
        <v>11</v>
      </c>
    </row>
    <row r="145">
      <c r="A145" s="81" t="s">
        <v>248</v>
      </c>
      <c r="B145" s="93" t="s">
        <v>169</v>
      </c>
      <c r="C145" s="112" t="s">
        <v>249</v>
      </c>
      <c r="D145" s="90" t="s">
        <v>82</v>
      </c>
      <c r="E145" s="85" t="s">
        <v>52</v>
      </c>
      <c r="F145" s="153">
        <f t="shared" si="2"/>
        <v>157</v>
      </c>
      <c r="G145" s="90" t="s">
        <v>79</v>
      </c>
      <c r="H145" s="154">
        <f t="shared" si="3"/>
        <v>0</v>
      </c>
      <c r="I145" s="91" t="s">
        <v>11</v>
      </c>
    </row>
    <row r="146">
      <c r="A146" s="103" t="s">
        <v>250</v>
      </c>
      <c r="B146" s="82" t="s">
        <v>84</v>
      </c>
      <c r="C146" s="106">
        <v>2.025013399E9</v>
      </c>
      <c r="D146" s="98" t="s">
        <v>265</v>
      </c>
      <c r="E146" s="85" t="s">
        <v>49</v>
      </c>
      <c r="F146" s="153">
        <f t="shared" si="2"/>
        <v>220</v>
      </c>
      <c r="G146" s="98" t="s">
        <v>79</v>
      </c>
      <c r="H146" s="154">
        <f t="shared" si="3"/>
        <v>0</v>
      </c>
      <c r="I146" s="96" t="s">
        <v>11</v>
      </c>
    </row>
    <row r="147">
      <c r="A147" s="81" t="s">
        <v>251</v>
      </c>
      <c r="B147" s="93" t="s">
        <v>169</v>
      </c>
      <c r="C147" s="112">
        <v>2.024023274E9</v>
      </c>
      <c r="D147" s="104" t="s">
        <v>82</v>
      </c>
      <c r="E147" s="95" t="s">
        <v>49</v>
      </c>
      <c r="F147" s="153">
        <f t="shared" si="2"/>
        <v>220</v>
      </c>
      <c r="G147" s="104" t="s">
        <v>79</v>
      </c>
      <c r="H147" s="154">
        <f t="shared" si="3"/>
        <v>0</v>
      </c>
      <c r="I147" s="105" t="s">
        <v>11</v>
      </c>
    </row>
    <row r="148">
      <c r="A148" s="103" t="s">
        <v>252</v>
      </c>
      <c r="B148" s="82" t="s">
        <v>92</v>
      </c>
      <c r="C148" s="83" t="s">
        <v>253</v>
      </c>
      <c r="D148" s="98" t="s">
        <v>265</v>
      </c>
      <c r="E148" s="85" t="s">
        <v>55</v>
      </c>
      <c r="F148" s="153">
        <f t="shared" si="2"/>
        <v>94</v>
      </c>
      <c r="G148" s="94" t="s">
        <v>79</v>
      </c>
      <c r="H148" s="154">
        <f t="shared" si="3"/>
        <v>0</v>
      </c>
      <c r="I148" s="110" t="s">
        <v>11</v>
      </c>
    </row>
    <row r="149">
      <c r="A149" s="92" t="s">
        <v>254</v>
      </c>
      <c r="B149" s="93" t="s">
        <v>76</v>
      </c>
      <c r="C149" s="89">
        <v>2.02330444E9</v>
      </c>
      <c r="D149" s="90" t="s">
        <v>82</v>
      </c>
      <c r="E149" s="95" t="s">
        <v>49</v>
      </c>
      <c r="F149" s="153">
        <f t="shared" si="2"/>
        <v>220</v>
      </c>
      <c r="G149" s="90" t="s">
        <v>79</v>
      </c>
      <c r="H149" s="154">
        <f t="shared" si="3"/>
        <v>0</v>
      </c>
      <c r="I149" s="91" t="s">
        <v>11</v>
      </c>
    </row>
    <row r="150">
      <c r="A150" s="99" t="s">
        <v>255</v>
      </c>
      <c r="B150" s="93" t="s">
        <v>92</v>
      </c>
      <c r="C150" s="89">
        <v>2.02331202E9</v>
      </c>
      <c r="D150" s="98" t="s">
        <v>82</v>
      </c>
      <c r="E150" s="85" t="s">
        <v>52</v>
      </c>
      <c r="F150" s="153">
        <f t="shared" si="2"/>
        <v>157</v>
      </c>
      <c r="G150" s="98" t="s">
        <v>79</v>
      </c>
      <c r="H150" s="154">
        <f t="shared" si="3"/>
        <v>0</v>
      </c>
      <c r="I150" s="96" t="s">
        <v>11</v>
      </c>
    </row>
    <row r="151">
      <c r="A151" s="103" t="s">
        <v>256</v>
      </c>
      <c r="B151" s="82" t="s">
        <v>86</v>
      </c>
      <c r="C151" s="106">
        <v>2.025326043E9</v>
      </c>
      <c r="D151" s="90" t="s">
        <v>265</v>
      </c>
      <c r="E151" s="85" t="s">
        <v>49</v>
      </c>
      <c r="F151" s="153">
        <f t="shared" si="2"/>
        <v>220</v>
      </c>
      <c r="G151" s="90" t="s">
        <v>79</v>
      </c>
      <c r="H151" s="154">
        <f t="shared" si="3"/>
        <v>0</v>
      </c>
      <c r="I151" s="91" t="s">
        <v>11</v>
      </c>
    </row>
    <row r="152">
      <c r="A152" s="92" t="s">
        <v>257</v>
      </c>
      <c r="B152" s="97" t="s">
        <v>169</v>
      </c>
      <c r="C152" s="89">
        <v>4050482.0</v>
      </c>
      <c r="D152" s="94" t="s">
        <v>82</v>
      </c>
      <c r="E152" s="85" t="s">
        <v>52</v>
      </c>
      <c r="F152" s="153">
        <f t="shared" si="2"/>
        <v>157</v>
      </c>
      <c r="G152" s="94" t="s">
        <v>79</v>
      </c>
      <c r="H152" s="154">
        <f t="shared" si="3"/>
        <v>0</v>
      </c>
      <c r="I152" s="110" t="s">
        <v>11</v>
      </c>
    </row>
    <row r="153">
      <c r="A153" s="103" t="s">
        <v>258</v>
      </c>
      <c r="B153" s="82" t="s">
        <v>169</v>
      </c>
      <c r="C153" s="106">
        <v>2.025013862E9</v>
      </c>
      <c r="D153" s="90" t="s">
        <v>265</v>
      </c>
      <c r="E153" s="85" t="s">
        <v>52</v>
      </c>
      <c r="F153" s="153">
        <f t="shared" si="2"/>
        <v>157</v>
      </c>
      <c r="G153" s="104" t="s">
        <v>79</v>
      </c>
      <c r="H153" s="154">
        <f t="shared" si="3"/>
        <v>0</v>
      </c>
      <c r="I153" s="105" t="s">
        <v>11</v>
      </c>
    </row>
    <row r="154">
      <c r="A154" s="99" t="s">
        <v>259</v>
      </c>
      <c r="B154" s="97" t="s">
        <v>169</v>
      </c>
      <c r="C154" s="89">
        <v>2.023302374E9</v>
      </c>
      <c r="D154" s="98" t="s">
        <v>82</v>
      </c>
      <c r="E154" s="85" t="s">
        <v>49</v>
      </c>
      <c r="F154" s="153">
        <f t="shared" si="2"/>
        <v>220</v>
      </c>
      <c r="G154" s="98" t="s">
        <v>79</v>
      </c>
      <c r="H154" s="154">
        <f t="shared" si="3"/>
        <v>0</v>
      </c>
      <c r="I154" s="96" t="s">
        <v>11</v>
      </c>
    </row>
    <row r="155">
      <c r="A155" s="103" t="s">
        <v>260</v>
      </c>
      <c r="B155" s="141" t="s">
        <v>86</v>
      </c>
      <c r="C155" s="106">
        <v>2.023313224E9</v>
      </c>
      <c r="D155" s="90" t="s">
        <v>265</v>
      </c>
      <c r="E155" s="169" t="s">
        <v>55</v>
      </c>
      <c r="F155" s="153">
        <f t="shared" si="2"/>
        <v>94</v>
      </c>
      <c r="G155" s="84" t="s">
        <v>79</v>
      </c>
      <c r="H155" s="154">
        <f t="shared" si="3"/>
        <v>0</v>
      </c>
      <c r="I155" s="84" t="s">
        <v>11</v>
      </c>
    </row>
  </sheetData>
  <mergeCells count="9">
    <mergeCell ref="C7:E7"/>
    <mergeCell ref="B8:B13"/>
    <mergeCell ref="C1:E1"/>
    <mergeCell ref="F1:I1"/>
    <mergeCell ref="C2:E2"/>
    <mergeCell ref="C3:E3"/>
    <mergeCell ref="C4:E4"/>
    <mergeCell ref="C5:E5"/>
    <mergeCell ref="C6:E6"/>
  </mergeCells>
  <dataValidations>
    <dataValidation type="list" allowBlank="1" sqref="B16:B155">
      <formula1>"Administração,Engenharia de Alimentos,Engenharia Mecânica,Técnico Subsequente em Agroindústria,Técnico Subsequente em Alimentos,Técnico Subsequente em Finanças,Técnico Subsequente em Logística ,Técnico Subsequente em Mecânica,Técnico Subsequente em Vendas"&amp;",Técnico Subsequente em Modelagem do Vestuário,Técnico Subsequente em Produção de Moda,Técnico Integrado em Design Gráfico,Técnico Integrado em Informática,Técnico em Informática,Técnico Integrado em Mecatrônica,Técnico Integrado em Química,Técnólogo em A"&amp;"nálise e Desenvolvimento de Sistemas,Tecnólogo em Marketing,Tecnólogo em Design de Moda"</formula1>
    </dataValidation>
    <dataValidation type="list" allowBlank="1" sqref="D16:D155">
      <formula1>"Etapa 2 - Renovações Automáticas,Etapa 2 - Novas Inscrições,Etapa 4"</formula1>
    </dataValidation>
    <dataValidation type="list" allowBlank="1" sqref="E16:E155">
      <formula1>"G1,G2,G3,G4"</formula1>
    </dataValidation>
    <dataValidation type="list" allowBlank="1" sqref="G16:G155">
      <formula1>"Sim,Não"</formula1>
    </dataValidation>
    <dataValidation type="custom" allowBlank="1" showDropDown="1" sqref="F16:F155 H16:H155">
      <formula1>AND(ISNUMBER(F16),(NOT(OR(NOT(ISERROR(DATEVALUE(F16))), AND(ISNUMBER(F16), LEFT(CELL("format", F16))="D")))))</formula1>
    </dataValidation>
    <dataValidation type="list" allowBlank="1" sqref="I16:I155">
      <formula1>"Finalizado,Pendente,Atrasado,Suspenso,Cancelado"</formula1>
    </dataValidation>
    <dataValidation allowBlank="1" showDropDown="1" sqref="A16:A155"/>
  </dataValidations>
  <hyperlinks>
    <hyperlink r:id="rId1" ref="B8"/>
  </hyperlinks>
  <drawing r:id="rId2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1" max="1" width="35.63"/>
    <col customWidth="1" min="2" max="2" width="52.5"/>
    <col customWidth="1" min="3" max="3" width="22.25"/>
    <col customWidth="1" min="4" max="4" width="31.63"/>
    <col customWidth="1" min="5" max="5" width="20.13"/>
    <col customWidth="1" min="6" max="6" width="14.0"/>
    <col customWidth="1" min="7" max="7" width="15.13"/>
    <col customWidth="1" min="9" max="9" width="15.5"/>
  </cols>
  <sheetData>
    <row r="1">
      <c r="A1" s="13"/>
      <c r="B1" s="14" t="s">
        <v>38</v>
      </c>
      <c r="C1" s="15" t="s">
        <v>39</v>
      </c>
      <c r="D1" s="16"/>
      <c r="E1" s="17"/>
      <c r="F1" s="18" t="s">
        <v>40</v>
      </c>
    </row>
    <row r="2">
      <c r="A2" s="19"/>
      <c r="B2" s="20" t="s">
        <v>279</v>
      </c>
      <c r="C2" s="21" t="s">
        <v>42</v>
      </c>
      <c r="D2" s="16"/>
      <c r="E2" s="17"/>
      <c r="F2" s="22" t="s">
        <v>43</v>
      </c>
      <c r="G2" s="23" t="s">
        <v>44</v>
      </c>
      <c r="H2" s="24" t="s">
        <v>45</v>
      </c>
      <c r="I2" s="22" t="s">
        <v>46</v>
      </c>
    </row>
    <row r="3" ht="27.0" customHeight="1">
      <c r="A3" s="19"/>
      <c r="B3" s="25" t="s">
        <v>280</v>
      </c>
      <c r="C3" s="26" t="s">
        <v>48</v>
      </c>
      <c r="D3" s="16"/>
      <c r="E3" s="17"/>
      <c r="F3" s="27" t="s">
        <v>49</v>
      </c>
      <c r="G3" s="28">
        <f>COUNTIFS(E16:E155,"G1",I16:I155,"&lt;&gt;Atrasado",I16:I155,"&lt;&gt;Suspenso",I16:I155,"&lt;&gt;Cancelado",I16:I155, "&lt;&gt;Pendente")</f>
        <v>46</v>
      </c>
      <c r="H3" s="29">
        <v>220.0</v>
      </c>
      <c r="I3" s="30">
        <f t="shared" ref="I3:I7" si="1">SUM(G3*H3)</f>
        <v>10120</v>
      </c>
    </row>
    <row r="4" ht="27.0" customHeight="1">
      <c r="A4" s="19"/>
      <c r="B4" s="20" t="s">
        <v>281</v>
      </c>
      <c r="C4" s="31" t="s">
        <v>51</v>
      </c>
      <c r="D4" s="16"/>
      <c r="E4" s="17"/>
      <c r="F4" s="32" t="s">
        <v>52</v>
      </c>
      <c r="G4" s="33">
        <f>COUNTIFS(E16:E155,"G2",I16:I155,"&lt;&gt;Atrasado",I16:I155,"&lt;&gt;Suspenso",I16:I155,"&lt;&gt;Cancelado",I16:I155, "&lt;&gt;Pendente")</f>
        <v>36</v>
      </c>
      <c r="H4" s="34">
        <v>157.0</v>
      </c>
      <c r="I4" s="35">
        <f t="shared" si="1"/>
        <v>5652</v>
      </c>
    </row>
    <row r="5" ht="27.0" customHeight="1">
      <c r="A5" s="19"/>
      <c r="B5" s="25" t="s">
        <v>282</v>
      </c>
      <c r="C5" s="26" t="s">
        <v>54</v>
      </c>
      <c r="D5" s="16"/>
      <c r="E5" s="17"/>
      <c r="F5" s="36" t="s">
        <v>55</v>
      </c>
      <c r="G5" s="37">
        <f>COUNTIFS(E16:E155,"G3",I16:I155,"&lt;&gt;Atrasado",I16:I155,"&lt;&gt;Suspenso",I16:I155,"&lt;&gt;Cancelado",I16:I155, "&lt;&gt;Pendente")</f>
        <v>37</v>
      </c>
      <c r="H5" s="38">
        <v>94.0</v>
      </c>
      <c r="I5" s="39">
        <f t="shared" si="1"/>
        <v>3478</v>
      </c>
    </row>
    <row r="6" ht="27.0" customHeight="1">
      <c r="A6" s="19"/>
      <c r="B6" s="20" t="s">
        <v>56</v>
      </c>
      <c r="C6" s="31" t="s">
        <v>57</v>
      </c>
      <c r="D6" s="16"/>
      <c r="E6" s="17"/>
      <c r="F6" s="40" t="s">
        <v>58</v>
      </c>
      <c r="G6" s="41">
        <f>COUNTIFS(E16:E155,"G4",I16:I155,"&lt;&gt;Atrasado",I16:I155,"&lt;&gt;Suspenso",I16:I155,"&lt;&gt;Cancelado",I16:I155, "&lt;&gt;Pendente")</f>
        <v>5</v>
      </c>
      <c r="H6" s="42">
        <v>31.0</v>
      </c>
      <c r="I6" s="43">
        <f t="shared" si="1"/>
        <v>155</v>
      </c>
    </row>
    <row r="7" ht="27.0" customHeight="1">
      <c r="A7" s="19"/>
      <c r="B7" s="44" t="s">
        <v>59</v>
      </c>
      <c r="C7" s="45" t="s">
        <v>60</v>
      </c>
      <c r="D7" s="16"/>
      <c r="E7" s="17"/>
      <c r="F7" s="46" t="s">
        <v>61</v>
      </c>
      <c r="G7" s="47">
        <f>COUNTIFS(G16:G155,"Sim",I16:I155,"&lt;&gt;Atrasado",I16:I155,"&lt;&gt;Suspenso",I16:I155,"&lt;&gt;Cancelado",I16:I155, "&lt;&gt;Pendente")</f>
        <v>9</v>
      </c>
      <c r="H7" s="48">
        <v>350.0</v>
      </c>
      <c r="I7" s="49">
        <f t="shared" si="1"/>
        <v>3150</v>
      </c>
    </row>
    <row r="8" ht="27.0" customHeight="1">
      <c r="A8" s="143"/>
      <c r="B8" s="179" t="s">
        <v>283</v>
      </c>
      <c r="C8" s="53" t="s">
        <v>6</v>
      </c>
      <c r="D8" s="53" t="s">
        <v>62</v>
      </c>
      <c r="E8" s="53" t="s">
        <v>63</v>
      </c>
      <c r="F8" s="54" t="s">
        <v>46</v>
      </c>
      <c r="G8" s="55"/>
      <c r="H8" s="56" t="s">
        <v>46</v>
      </c>
      <c r="I8" s="57">
        <f>SUM(I3:I7)</f>
        <v>22555</v>
      </c>
    </row>
    <row r="9">
      <c r="A9" s="78"/>
      <c r="B9" s="59"/>
      <c r="C9" s="144" t="s">
        <v>11</v>
      </c>
      <c r="D9" s="61">
        <f>COUNTIF(I16:I155,"Finalizado")</f>
        <v>124</v>
      </c>
      <c r="E9" s="62">
        <f>countif(I16:I155,"Finalizado")/counta(I16:I155)</f>
        <v>0.8857142857</v>
      </c>
      <c r="F9" s="63"/>
      <c r="G9" s="64"/>
      <c r="H9" s="63"/>
      <c r="I9" s="64"/>
    </row>
    <row r="10">
      <c r="A10" s="78"/>
      <c r="B10" s="59"/>
      <c r="C10" s="145" t="s">
        <v>64</v>
      </c>
      <c r="D10" s="66">
        <f>COUNTIF(I16:I155,"Pendente")</f>
        <v>0</v>
      </c>
      <c r="E10" s="67">
        <f>countif(I16:I155,"Pendente")/counta(I16:I155)</f>
        <v>0</v>
      </c>
      <c r="F10" s="63"/>
      <c r="G10" s="64"/>
      <c r="H10" s="63"/>
      <c r="I10" s="64"/>
    </row>
    <row r="11">
      <c r="A11" s="78"/>
      <c r="B11" s="59"/>
      <c r="C11" s="146" t="s">
        <v>22</v>
      </c>
      <c r="D11" s="69">
        <f>COUNTIF(I16:I155,"Atrasado")</f>
        <v>0</v>
      </c>
      <c r="E11" s="70">
        <f>countif(I16:I155,"Atrasado")/counta(I16:I155)</f>
        <v>0</v>
      </c>
      <c r="F11" s="63"/>
      <c r="G11" s="64"/>
      <c r="H11" s="63"/>
      <c r="I11" s="64"/>
    </row>
    <row r="12">
      <c r="A12" s="78"/>
      <c r="B12" s="59"/>
      <c r="C12" s="147" t="s">
        <v>65</v>
      </c>
      <c r="D12" s="72">
        <f>COUNTIF(I16:I155,"Suspenso")</f>
        <v>10</v>
      </c>
      <c r="E12" s="73">
        <f>countif(I16:I155,"Suspenso")/counta(I16:I155)</f>
        <v>0.07142857143</v>
      </c>
      <c r="F12" s="63"/>
      <c r="G12" s="64"/>
      <c r="H12" s="63"/>
      <c r="I12" s="64"/>
    </row>
    <row r="13">
      <c r="A13" s="78"/>
      <c r="B13" s="74"/>
      <c r="C13" s="148" t="s">
        <v>66</v>
      </c>
      <c r="D13" s="76">
        <f>COUNTIF(I16:I155,"Cancelado")</f>
        <v>6</v>
      </c>
      <c r="E13" s="77">
        <f>countif(I16:I155,"Cancelado")/counta(I16:I155)</f>
        <v>0.04285714286</v>
      </c>
      <c r="F13" s="63"/>
      <c r="G13" s="64"/>
      <c r="H13" s="63"/>
      <c r="I13" s="64"/>
    </row>
    <row r="14">
      <c r="A14" s="78"/>
      <c r="B14" s="64"/>
      <c r="C14" s="149"/>
      <c r="D14" s="149"/>
      <c r="E14" s="150"/>
      <c r="F14" s="64"/>
      <c r="G14" s="64"/>
      <c r="H14" s="64"/>
      <c r="I14" s="64"/>
    </row>
    <row r="15">
      <c r="A15" s="151" t="s">
        <v>67</v>
      </c>
      <c r="B15" s="173" t="s">
        <v>68</v>
      </c>
      <c r="C15" s="173" t="s">
        <v>69</v>
      </c>
      <c r="D15" s="173" t="s">
        <v>70</v>
      </c>
      <c r="E15" s="174" t="s">
        <v>71</v>
      </c>
      <c r="F15" s="173" t="s">
        <v>72</v>
      </c>
      <c r="G15" s="173" t="s">
        <v>73</v>
      </c>
      <c r="H15" s="173" t="s">
        <v>72</v>
      </c>
      <c r="I15" s="173" t="s">
        <v>74</v>
      </c>
    </row>
    <row r="16">
      <c r="A16" s="139" t="s">
        <v>75</v>
      </c>
      <c r="B16" s="82" t="s">
        <v>76</v>
      </c>
      <c r="C16" s="83" t="s">
        <v>77</v>
      </c>
      <c r="D16" s="152" t="s">
        <v>265</v>
      </c>
      <c r="E16" s="85" t="s">
        <v>55</v>
      </c>
      <c r="F16" s="153">
        <f t="shared" ref="F16:F155" si="2">IF(OR(I16="pendente",I16="atrasado",I16="cancelado",I16="suspenso"),0,IF(ISBLANK(E16),"",IFERROR(VLOOKUP(E16,$F$2:$F$6:$H$2:$H$6,3,FALSE),"")))</f>
        <v>94</v>
      </c>
      <c r="G16" s="152" t="s">
        <v>79</v>
      </c>
      <c r="H16" s="154">
        <f t="shared" ref="H16:H155" si="3">IF(OR(I16="pendente",I16="atrasado",I16="cancelado",I16="suspenso"),0,IF(G16="SIM",$H$7,IF(G16="NÃO",0,"")))</f>
        <v>0</v>
      </c>
      <c r="I16" s="152" t="s">
        <v>11</v>
      </c>
    </row>
    <row r="17">
      <c r="A17" s="175" t="s">
        <v>80</v>
      </c>
      <c r="B17" s="82" t="s">
        <v>81</v>
      </c>
      <c r="C17" s="89">
        <v>2.024001929E9</v>
      </c>
      <c r="D17" s="104" t="s">
        <v>82</v>
      </c>
      <c r="E17" s="85" t="s">
        <v>58</v>
      </c>
      <c r="F17" s="153">
        <f t="shared" si="2"/>
        <v>31</v>
      </c>
      <c r="G17" s="104" t="s">
        <v>79</v>
      </c>
      <c r="H17" s="154">
        <f t="shared" si="3"/>
        <v>0</v>
      </c>
      <c r="I17" s="105" t="s">
        <v>11</v>
      </c>
    </row>
    <row r="18">
      <c r="A18" s="176" t="s">
        <v>83</v>
      </c>
      <c r="B18" s="93" t="s">
        <v>84</v>
      </c>
      <c r="C18" s="89">
        <v>2.024001508E9</v>
      </c>
      <c r="D18" s="94" t="s">
        <v>265</v>
      </c>
      <c r="E18" s="95" t="s">
        <v>49</v>
      </c>
      <c r="F18" s="153">
        <f t="shared" si="2"/>
        <v>220</v>
      </c>
      <c r="G18" s="94" t="s">
        <v>79</v>
      </c>
      <c r="H18" s="154">
        <f t="shared" si="3"/>
        <v>0</v>
      </c>
      <c r="I18" s="110" t="s">
        <v>11</v>
      </c>
    </row>
    <row r="19">
      <c r="A19" s="81" t="s">
        <v>85</v>
      </c>
      <c r="B19" s="82" t="s">
        <v>86</v>
      </c>
      <c r="C19" s="83" t="s">
        <v>87</v>
      </c>
      <c r="D19" s="90" t="s">
        <v>82</v>
      </c>
      <c r="E19" s="85" t="s">
        <v>55</v>
      </c>
      <c r="F19" s="153">
        <f t="shared" si="2"/>
        <v>94</v>
      </c>
      <c r="G19" s="90" t="s">
        <v>79</v>
      </c>
      <c r="H19" s="154">
        <f t="shared" si="3"/>
        <v>0</v>
      </c>
      <c r="I19" s="91" t="s">
        <v>11</v>
      </c>
    </row>
    <row r="20">
      <c r="A20" s="176" t="s">
        <v>88</v>
      </c>
      <c r="B20" s="97" t="s">
        <v>84</v>
      </c>
      <c r="C20" s="89">
        <v>2.024001517E9</v>
      </c>
      <c r="D20" s="98" t="s">
        <v>82</v>
      </c>
      <c r="E20" s="95" t="s">
        <v>55</v>
      </c>
      <c r="F20" s="153">
        <f t="shared" si="2"/>
        <v>94</v>
      </c>
      <c r="G20" s="98" t="s">
        <v>79</v>
      </c>
      <c r="H20" s="154">
        <f t="shared" si="3"/>
        <v>0</v>
      </c>
      <c r="I20" s="96" t="s">
        <v>11</v>
      </c>
    </row>
    <row r="21">
      <c r="A21" s="177" t="s">
        <v>89</v>
      </c>
      <c r="B21" s="93" t="s">
        <v>76</v>
      </c>
      <c r="C21" s="89">
        <v>2.024303311E9</v>
      </c>
      <c r="D21" s="90" t="s">
        <v>82</v>
      </c>
      <c r="E21" s="95" t="s">
        <v>49</v>
      </c>
      <c r="F21" s="153">
        <f t="shared" si="2"/>
        <v>220</v>
      </c>
      <c r="G21" s="90" t="s">
        <v>79</v>
      </c>
      <c r="H21" s="154">
        <f t="shared" si="3"/>
        <v>0</v>
      </c>
      <c r="I21" s="91" t="s">
        <v>11</v>
      </c>
    </row>
    <row r="22">
      <c r="A22" s="176" t="s">
        <v>90</v>
      </c>
      <c r="B22" s="93" t="s">
        <v>86</v>
      </c>
      <c r="C22" s="89">
        <v>2.023312002E9</v>
      </c>
      <c r="D22" s="98" t="s">
        <v>82</v>
      </c>
      <c r="E22" s="95" t="s">
        <v>49</v>
      </c>
      <c r="F22" s="153">
        <f t="shared" si="2"/>
        <v>220</v>
      </c>
      <c r="G22" s="98" t="s">
        <v>79</v>
      </c>
      <c r="H22" s="154">
        <f t="shared" si="3"/>
        <v>0</v>
      </c>
      <c r="I22" s="96" t="s">
        <v>11</v>
      </c>
    </row>
    <row r="23">
      <c r="A23" s="177" t="s">
        <v>91</v>
      </c>
      <c r="B23" s="93" t="s">
        <v>92</v>
      </c>
      <c r="C23" s="89">
        <v>2.02430287E9</v>
      </c>
      <c r="D23" s="104" t="s">
        <v>82</v>
      </c>
      <c r="E23" s="95" t="s">
        <v>52</v>
      </c>
      <c r="F23" s="153">
        <f t="shared" si="2"/>
        <v>157</v>
      </c>
      <c r="G23" s="90" t="s">
        <v>79</v>
      </c>
      <c r="H23" s="154">
        <f t="shared" si="3"/>
        <v>0</v>
      </c>
      <c r="I23" s="91" t="s">
        <v>11</v>
      </c>
    </row>
    <row r="24">
      <c r="A24" s="99" t="s">
        <v>93</v>
      </c>
      <c r="B24" s="100" t="s">
        <v>94</v>
      </c>
      <c r="C24" s="101" t="s">
        <v>95</v>
      </c>
      <c r="D24" s="98" t="s">
        <v>82</v>
      </c>
      <c r="E24" s="95" t="s">
        <v>55</v>
      </c>
      <c r="F24" s="153">
        <f t="shared" si="2"/>
        <v>94</v>
      </c>
      <c r="G24" s="98" t="s">
        <v>96</v>
      </c>
      <c r="H24" s="154">
        <f t="shared" si="3"/>
        <v>350</v>
      </c>
      <c r="I24" s="96" t="s">
        <v>11</v>
      </c>
    </row>
    <row r="25">
      <c r="A25" s="81" t="s">
        <v>97</v>
      </c>
      <c r="B25" s="82" t="s">
        <v>98</v>
      </c>
      <c r="C25" s="102" t="s">
        <v>99</v>
      </c>
      <c r="D25" s="90" t="s">
        <v>265</v>
      </c>
      <c r="E25" s="85" t="s">
        <v>52</v>
      </c>
      <c r="F25" s="153">
        <f t="shared" si="2"/>
        <v>157</v>
      </c>
      <c r="G25" s="90" t="s">
        <v>79</v>
      </c>
      <c r="H25" s="154">
        <f t="shared" si="3"/>
        <v>0</v>
      </c>
      <c r="I25" s="91" t="s">
        <v>11</v>
      </c>
    </row>
    <row r="26">
      <c r="A26" s="92" t="s">
        <v>100</v>
      </c>
      <c r="B26" s="93" t="s">
        <v>76</v>
      </c>
      <c r="C26" s="89">
        <v>2.02430243E9</v>
      </c>
      <c r="D26" s="94" t="s">
        <v>82</v>
      </c>
      <c r="E26" s="95" t="s">
        <v>49</v>
      </c>
      <c r="F26" s="153">
        <f t="shared" si="2"/>
        <v>220</v>
      </c>
      <c r="G26" s="94" t="s">
        <v>79</v>
      </c>
      <c r="H26" s="154">
        <f t="shared" si="3"/>
        <v>0</v>
      </c>
      <c r="I26" s="110" t="s">
        <v>11</v>
      </c>
    </row>
    <row r="27">
      <c r="A27" s="103" t="s">
        <v>101</v>
      </c>
      <c r="B27" s="82" t="s">
        <v>86</v>
      </c>
      <c r="C27" s="83" t="s">
        <v>102</v>
      </c>
      <c r="D27" s="90" t="s">
        <v>265</v>
      </c>
      <c r="E27" s="85" t="s">
        <v>55</v>
      </c>
      <c r="F27" s="153">
        <f t="shared" si="2"/>
        <v>94</v>
      </c>
      <c r="G27" s="90" t="s">
        <v>79</v>
      </c>
      <c r="H27" s="154">
        <f t="shared" si="3"/>
        <v>0</v>
      </c>
      <c r="I27" s="91" t="s">
        <v>11</v>
      </c>
    </row>
    <row r="28">
      <c r="A28" s="81" t="s">
        <v>103</v>
      </c>
      <c r="B28" s="82" t="s">
        <v>81</v>
      </c>
      <c r="C28" s="83" t="s">
        <v>104</v>
      </c>
      <c r="D28" s="98" t="s">
        <v>265</v>
      </c>
      <c r="E28" s="85" t="s">
        <v>49</v>
      </c>
      <c r="F28" s="153">
        <f t="shared" si="2"/>
        <v>220</v>
      </c>
      <c r="G28" s="98" t="s">
        <v>79</v>
      </c>
      <c r="H28" s="154">
        <f t="shared" si="3"/>
        <v>0</v>
      </c>
      <c r="I28" s="96" t="s">
        <v>11</v>
      </c>
    </row>
    <row r="29">
      <c r="A29" s="81" t="s">
        <v>105</v>
      </c>
      <c r="B29" s="82" t="s">
        <v>76</v>
      </c>
      <c r="C29" s="83" t="s">
        <v>106</v>
      </c>
      <c r="D29" s="90" t="s">
        <v>265</v>
      </c>
      <c r="E29" s="85" t="s">
        <v>55</v>
      </c>
      <c r="F29" s="153">
        <f t="shared" si="2"/>
        <v>94</v>
      </c>
      <c r="G29" s="104" t="s">
        <v>79</v>
      </c>
      <c r="H29" s="154">
        <f t="shared" si="3"/>
        <v>0</v>
      </c>
      <c r="I29" s="105" t="s">
        <v>11</v>
      </c>
    </row>
    <row r="30">
      <c r="A30" s="92" t="s">
        <v>107</v>
      </c>
      <c r="B30" s="93" t="s">
        <v>76</v>
      </c>
      <c r="C30" s="89">
        <v>2.024302842E9</v>
      </c>
      <c r="D30" s="98" t="s">
        <v>82</v>
      </c>
      <c r="E30" s="95" t="s">
        <v>52</v>
      </c>
      <c r="F30" s="153">
        <f t="shared" si="2"/>
        <v>157</v>
      </c>
      <c r="G30" s="98" t="s">
        <v>79</v>
      </c>
      <c r="H30" s="154">
        <f t="shared" si="3"/>
        <v>0</v>
      </c>
      <c r="I30" s="96" t="s">
        <v>11</v>
      </c>
    </row>
    <row r="31">
      <c r="A31" s="92" t="s">
        <v>108</v>
      </c>
      <c r="B31" s="93" t="s">
        <v>92</v>
      </c>
      <c r="C31" s="89">
        <v>2.022301757E9</v>
      </c>
      <c r="D31" s="90" t="s">
        <v>82</v>
      </c>
      <c r="E31" s="95" t="s">
        <v>49</v>
      </c>
      <c r="F31" s="153">
        <f t="shared" si="2"/>
        <v>220</v>
      </c>
      <c r="G31" s="90" t="s">
        <v>79</v>
      </c>
      <c r="H31" s="154">
        <f t="shared" si="3"/>
        <v>0</v>
      </c>
      <c r="I31" s="105" t="s">
        <v>11</v>
      </c>
    </row>
    <row r="32">
      <c r="A32" s="92" t="s">
        <v>109</v>
      </c>
      <c r="B32" s="93" t="s">
        <v>86</v>
      </c>
      <c r="C32" s="89">
        <v>2.023300502E9</v>
      </c>
      <c r="D32" s="98" t="s">
        <v>82</v>
      </c>
      <c r="E32" s="95" t="s">
        <v>52</v>
      </c>
      <c r="F32" s="153">
        <f t="shared" si="2"/>
        <v>157</v>
      </c>
      <c r="G32" s="98" t="s">
        <v>79</v>
      </c>
      <c r="H32" s="154">
        <f t="shared" si="3"/>
        <v>0</v>
      </c>
      <c r="I32" s="96" t="s">
        <v>11</v>
      </c>
    </row>
    <row r="33">
      <c r="A33" s="81" t="s">
        <v>110</v>
      </c>
      <c r="B33" s="82" t="s">
        <v>98</v>
      </c>
      <c r="C33" s="83" t="s">
        <v>111</v>
      </c>
      <c r="D33" s="90" t="s">
        <v>265</v>
      </c>
      <c r="E33" s="85" t="s">
        <v>49</v>
      </c>
      <c r="F33" s="153">
        <f t="shared" si="2"/>
        <v>220</v>
      </c>
      <c r="G33" s="90" t="s">
        <v>79</v>
      </c>
      <c r="H33" s="154">
        <f t="shared" si="3"/>
        <v>0</v>
      </c>
      <c r="I33" s="91" t="s">
        <v>11</v>
      </c>
    </row>
    <row r="34">
      <c r="A34" s="81" t="s">
        <v>112</v>
      </c>
      <c r="B34" s="82" t="s">
        <v>98</v>
      </c>
      <c r="C34" s="106">
        <v>2.025328692E9</v>
      </c>
      <c r="D34" s="98" t="s">
        <v>265</v>
      </c>
      <c r="E34" s="85" t="s">
        <v>49</v>
      </c>
      <c r="F34" s="153">
        <f t="shared" si="2"/>
        <v>220</v>
      </c>
      <c r="G34" s="98" t="s">
        <v>79</v>
      </c>
      <c r="H34" s="154">
        <f t="shared" si="3"/>
        <v>0</v>
      </c>
      <c r="I34" s="96" t="s">
        <v>11</v>
      </c>
    </row>
    <row r="35">
      <c r="A35" s="103" t="s">
        <v>113</v>
      </c>
      <c r="B35" s="82" t="s">
        <v>92</v>
      </c>
      <c r="C35" s="83" t="s">
        <v>114</v>
      </c>
      <c r="D35" s="90" t="s">
        <v>265</v>
      </c>
      <c r="E35" s="85" t="s">
        <v>49</v>
      </c>
      <c r="F35" s="153">
        <f t="shared" si="2"/>
        <v>220</v>
      </c>
      <c r="G35" s="90" t="s">
        <v>79</v>
      </c>
      <c r="H35" s="154">
        <f t="shared" si="3"/>
        <v>0</v>
      </c>
      <c r="I35" s="91" t="s">
        <v>11</v>
      </c>
    </row>
    <row r="36">
      <c r="A36" s="92" t="s">
        <v>115</v>
      </c>
      <c r="B36" s="97" t="s">
        <v>116</v>
      </c>
      <c r="C36" s="107">
        <v>2.021006977E9</v>
      </c>
      <c r="D36" s="98" t="s">
        <v>82</v>
      </c>
      <c r="E36" s="95" t="s">
        <v>55</v>
      </c>
      <c r="F36" s="153">
        <f t="shared" si="2"/>
        <v>94</v>
      </c>
      <c r="G36" s="98" t="s">
        <v>79</v>
      </c>
      <c r="H36" s="154">
        <f t="shared" si="3"/>
        <v>0</v>
      </c>
      <c r="I36" s="96" t="s">
        <v>11</v>
      </c>
    </row>
    <row r="37">
      <c r="A37" s="99" t="s">
        <v>117</v>
      </c>
      <c r="B37" s="93" t="s">
        <v>118</v>
      </c>
      <c r="C37" s="89">
        <v>2.023001414E9</v>
      </c>
      <c r="D37" s="90" t="s">
        <v>82</v>
      </c>
      <c r="E37" s="95" t="s">
        <v>52</v>
      </c>
      <c r="F37" s="153">
        <f t="shared" si="2"/>
        <v>157</v>
      </c>
      <c r="G37" s="90" t="s">
        <v>79</v>
      </c>
      <c r="H37" s="154">
        <f t="shared" si="3"/>
        <v>0</v>
      </c>
      <c r="I37" s="91" t="s">
        <v>11</v>
      </c>
    </row>
    <row r="38">
      <c r="A38" s="99" t="s">
        <v>119</v>
      </c>
      <c r="B38" s="93" t="s">
        <v>86</v>
      </c>
      <c r="C38" s="89">
        <v>2.023300511E9</v>
      </c>
      <c r="D38" s="98" t="s">
        <v>82</v>
      </c>
      <c r="E38" s="95" t="s">
        <v>52</v>
      </c>
      <c r="F38" s="153">
        <f t="shared" si="2"/>
        <v>157</v>
      </c>
      <c r="G38" s="98" t="s">
        <v>79</v>
      </c>
      <c r="H38" s="154">
        <f t="shared" si="3"/>
        <v>0</v>
      </c>
      <c r="I38" s="96" t="s">
        <v>11</v>
      </c>
    </row>
    <row r="39">
      <c r="A39" s="103" t="s">
        <v>120</v>
      </c>
      <c r="B39" s="82" t="s">
        <v>86</v>
      </c>
      <c r="C39" s="83" t="s">
        <v>121</v>
      </c>
      <c r="D39" s="90" t="s">
        <v>265</v>
      </c>
      <c r="E39" s="108" t="s">
        <v>49</v>
      </c>
      <c r="F39" s="153">
        <f t="shared" si="2"/>
        <v>220</v>
      </c>
      <c r="G39" s="90" t="s">
        <v>79</v>
      </c>
      <c r="H39" s="154">
        <f t="shared" si="3"/>
        <v>0</v>
      </c>
      <c r="I39" s="91" t="s">
        <v>11</v>
      </c>
    </row>
    <row r="40">
      <c r="A40" s="99" t="s">
        <v>122</v>
      </c>
      <c r="B40" s="97" t="s">
        <v>123</v>
      </c>
      <c r="C40" s="89">
        <v>2.02230244E9</v>
      </c>
      <c r="D40" s="98" t="s">
        <v>82</v>
      </c>
      <c r="E40" s="109" t="s">
        <v>52</v>
      </c>
      <c r="F40" s="153">
        <f t="shared" si="2"/>
        <v>157</v>
      </c>
      <c r="G40" s="98" t="s">
        <v>79</v>
      </c>
      <c r="H40" s="154">
        <f t="shared" si="3"/>
        <v>0</v>
      </c>
      <c r="I40" s="96" t="s">
        <v>11</v>
      </c>
    </row>
    <row r="41">
      <c r="A41" s="92" t="s">
        <v>124</v>
      </c>
      <c r="B41" s="93" t="s">
        <v>92</v>
      </c>
      <c r="C41" s="89">
        <v>2.023302427E9</v>
      </c>
      <c r="D41" s="90" t="s">
        <v>82</v>
      </c>
      <c r="E41" s="95" t="s">
        <v>52</v>
      </c>
      <c r="F41" s="153">
        <f t="shared" si="2"/>
        <v>157</v>
      </c>
      <c r="G41" s="90" t="s">
        <v>79</v>
      </c>
      <c r="H41" s="154">
        <f t="shared" si="3"/>
        <v>0</v>
      </c>
      <c r="I41" s="91" t="s">
        <v>11</v>
      </c>
    </row>
    <row r="42">
      <c r="A42" s="103" t="s">
        <v>125</v>
      </c>
      <c r="B42" s="82" t="s">
        <v>126</v>
      </c>
      <c r="C42" s="106">
        <v>2.025329448E9</v>
      </c>
      <c r="D42" s="98" t="s">
        <v>265</v>
      </c>
      <c r="E42" s="85" t="s">
        <v>49</v>
      </c>
      <c r="F42" s="153">
        <f t="shared" si="2"/>
        <v>0</v>
      </c>
      <c r="G42" s="98" t="s">
        <v>79</v>
      </c>
      <c r="H42" s="154">
        <f t="shared" si="3"/>
        <v>0</v>
      </c>
      <c r="I42" s="96" t="s">
        <v>66</v>
      </c>
    </row>
    <row r="43">
      <c r="A43" s="81" t="s">
        <v>127</v>
      </c>
      <c r="B43" s="82" t="s">
        <v>126</v>
      </c>
      <c r="C43" s="106">
        <v>2.025329457E9</v>
      </c>
      <c r="D43" s="90" t="s">
        <v>265</v>
      </c>
      <c r="E43" s="85" t="s">
        <v>55</v>
      </c>
      <c r="F43" s="153">
        <f t="shared" si="2"/>
        <v>0</v>
      </c>
      <c r="G43" s="104" t="s">
        <v>79</v>
      </c>
      <c r="H43" s="154">
        <f t="shared" si="3"/>
        <v>0</v>
      </c>
      <c r="I43" s="105" t="s">
        <v>65</v>
      </c>
    </row>
    <row r="44">
      <c r="A44" s="103" t="s">
        <v>128</v>
      </c>
      <c r="B44" s="82" t="s">
        <v>92</v>
      </c>
      <c r="C44" s="106">
        <v>2.025327695E9</v>
      </c>
      <c r="D44" s="98" t="s">
        <v>265</v>
      </c>
      <c r="E44" s="85" t="s">
        <v>55</v>
      </c>
      <c r="F44" s="153">
        <f t="shared" si="2"/>
        <v>94</v>
      </c>
      <c r="G44" s="94" t="s">
        <v>79</v>
      </c>
      <c r="H44" s="154">
        <f t="shared" si="3"/>
        <v>0</v>
      </c>
      <c r="I44" s="110" t="s">
        <v>11</v>
      </c>
    </row>
    <row r="45">
      <c r="A45" s="103" t="s">
        <v>129</v>
      </c>
      <c r="B45" s="82" t="s">
        <v>116</v>
      </c>
      <c r="C45" s="106">
        <v>2.025018448E9</v>
      </c>
      <c r="D45" s="90" t="s">
        <v>265</v>
      </c>
      <c r="E45" s="85" t="s">
        <v>55</v>
      </c>
      <c r="F45" s="153">
        <f t="shared" si="2"/>
        <v>94</v>
      </c>
      <c r="G45" s="104" t="s">
        <v>79</v>
      </c>
      <c r="H45" s="154">
        <f t="shared" si="3"/>
        <v>0</v>
      </c>
      <c r="I45" s="105" t="s">
        <v>11</v>
      </c>
    </row>
    <row r="46">
      <c r="A46" s="92" t="s">
        <v>130</v>
      </c>
      <c r="B46" s="97" t="s">
        <v>116</v>
      </c>
      <c r="C46" s="89">
        <v>2.024001606E9</v>
      </c>
      <c r="D46" s="94" t="s">
        <v>82</v>
      </c>
      <c r="E46" s="95" t="s">
        <v>49</v>
      </c>
      <c r="F46" s="153">
        <f t="shared" si="2"/>
        <v>220</v>
      </c>
      <c r="G46" s="94" t="s">
        <v>79</v>
      </c>
      <c r="H46" s="154">
        <f t="shared" si="3"/>
        <v>0</v>
      </c>
      <c r="I46" s="110" t="s">
        <v>11</v>
      </c>
    </row>
    <row r="47">
      <c r="A47" s="81" t="s">
        <v>266</v>
      </c>
      <c r="B47" s="155" t="s">
        <v>169</v>
      </c>
      <c r="C47" s="83" t="s">
        <v>267</v>
      </c>
      <c r="D47" s="90" t="s">
        <v>82</v>
      </c>
      <c r="E47" s="85" t="s">
        <v>49</v>
      </c>
      <c r="F47" s="153">
        <f t="shared" si="2"/>
        <v>0</v>
      </c>
      <c r="G47" s="90" t="s">
        <v>79</v>
      </c>
      <c r="H47" s="154">
        <f t="shared" si="3"/>
        <v>0</v>
      </c>
      <c r="I47" s="91" t="s">
        <v>65</v>
      </c>
    </row>
    <row r="48">
      <c r="A48" s="92" t="s">
        <v>131</v>
      </c>
      <c r="B48" s="111" t="s">
        <v>116</v>
      </c>
      <c r="C48" s="107">
        <v>2.020010026E9</v>
      </c>
      <c r="D48" s="98" t="s">
        <v>82</v>
      </c>
      <c r="E48" s="95" t="s">
        <v>55</v>
      </c>
      <c r="F48" s="153">
        <f t="shared" si="2"/>
        <v>94</v>
      </c>
      <c r="G48" s="98" t="s">
        <v>96</v>
      </c>
      <c r="H48" s="154">
        <f t="shared" si="3"/>
        <v>350</v>
      </c>
      <c r="I48" s="96" t="s">
        <v>11</v>
      </c>
    </row>
    <row r="49">
      <c r="A49" s="92" t="s">
        <v>132</v>
      </c>
      <c r="B49" s="93" t="s">
        <v>76</v>
      </c>
      <c r="C49" s="89">
        <v>2.023301125E9</v>
      </c>
      <c r="D49" s="104" t="s">
        <v>82</v>
      </c>
      <c r="E49" s="95" t="s">
        <v>49</v>
      </c>
      <c r="F49" s="153">
        <f t="shared" si="2"/>
        <v>220</v>
      </c>
      <c r="G49" s="104" t="s">
        <v>79</v>
      </c>
      <c r="H49" s="154">
        <f t="shared" si="3"/>
        <v>0</v>
      </c>
      <c r="I49" s="105" t="s">
        <v>11</v>
      </c>
    </row>
    <row r="50">
      <c r="A50" s="92" t="s">
        <v>133</v>
      </c>
      <c r="B50" s="97" t="s">
        <v>116</v>
      </c>
      <c r="C50" s="89">
        <v>2.020010035E9</v>
      </c>
      <c r="D50" s="94" t="s">
        <v>82</v>
      </c>
      <c r="E50" s="95" t="s">
        <v>52</v>
      </c>
      <c r="F50" s="153">
        <f t="shared" si="2"/>
        <v>157</v>
      </c>
      <c r="G50" s="94" t="s">
        <v>79</v>
      </c>
      <c r="H50" s="154">
        <f t="shared" si="3"/>
        <v>0</v>
      </c>
      <c r="I50" s="110" t="s">
        <v>11</v>
      </c>
    </row>
    <row r="51">
      <c r="A51" s="103" t="s">
        <v>134</v>
      </c>
      <c r="B51" s="82" t="s">
        <v>76</v>
      </c>
      <c r="C51" s="106">
        <v>2.025327541E9</v>
      </c>
      <c r="D51" s="90" t="s">
        <v>265</v>
      </c>
      <c r="E51" s="85" t="s">
        <v>49</v>
      </c>
      <c r="F51" s="153">
        <f t="shared" si="2"/>
        <v>220</v>
      </c>
      <c r="G51" s="104" t="s">
        <v>79</v>
      </c>
      <c r="H51" s="154">
        <f t="shared" si="3"/>
        <v>0</v>
      </c>
      <c r="I51" s="105" t="s">
        <v>11</v>
      </c>
    </row>
    <row r="52">
      <c r="A52" s="92" t="s">
        <v>135</v>
      </c>
      <c r="B52" s="93" t="s">
        <v>136</v>
      </c>
      <c r="C52" s="112" t="s">
        <v>137</v>
      </c>
      <c r="D52" s="98" t="s">
        <v>82</v>
      </c>
      <c r="E52" s="95" t="s">
        <v>52</v>
      </c>
      <c r="F52" s="153">
        <f t="shared" si="2"/>
        <v>0</v>
      </c>
      <c r="G52" s="98" t="s">
        <v>79</v>
      </c>
      <c r="H52" s="154">
        <f t="shared" si="3"/>
        <v>0</v>
      </c>
      <c r="I52" s="96" t="s">
        <v>65</v>
      </c>
    </row>
    <row r="53">
      <c r="A53" s="92" t="s">
        <v>138</v>
      </c>
      <c r="B53" s="93" t="s">
        <v>76</v>
      </c>
      <c r="C53" s="89">
        <v>2.023304397E9</v>
      </c>
      <c r="D53" s="90" t="s">
        <v>82</v>
      </c>
      <c r="E53" s="95" t="s">
        <v>52</v>
      </c>
      <c r="F53" s="153">
        <f t="shared" si="2"/>
        <v>157</v>
      </c>
      <c r="G53" s="90" t="s">
        <v>79</v>
      </c>
      <c r="H53" s="154">
        <f t="shared" si="3"/>
        <v>0</v>
      </c>
      <c r="I53" s="91" t="s">
        <v>11</v>
      </c>
    </row>
    <row r="54">
      <c r="A54" s="92" t="s">
        <v>139</v>
      </c>
      <c r="B54" s="97" t="s">
        <v>116</v>
      </c>
      <c r="C54" s="89">
        <v>2.024001615E9</v>
      </c>
      <c r="D54" s="98" t="s">
        <v>82</v>
      </c>
      <c r="E54" s="95" t="s">
        <v>58</v>
      </c>
      <c r="F54" s="153">
        <f t="shared" si="2"/>
        <v>31</v>
      </c>
      <c r="G54" s="98" t="s">
        <v>79</v>
      </c>
      <c r="H54" s="154">
        <f t="shared" si="3"/>
        <v>0</v>
      </c>
      <c r="I54" s="96" t="s">
        <v>11</v>
      </c>
    </row>
    <row r="55">
      <c r="A55" s="92" t="s">
        <v>140</v>
      </c>
      <c r="B55" s="93" t="s">
        <v>86</v>
      </c>
      <c r="C55" s="89">
        <v>2.023300558E9</v>
      </c>
      <c r="D55" s="90" t="s">
        <v>82</v>
      </c>
      <c r="E55" s="95" t="s">
        <v>55</v>
      </c>
      <c r="F55" s="153">
        <f t="shared" si="2"/>
        <v>94</v>
      </c>
      <c r="G55" s="90" t="s">
        <v>79</v>
      </c>
      <c r="H55" s="154">
        <f t="shared" si="3"/>
        <v>0</v>
      </c>
      <c r="I55" s="91" t="s">
        <v>11</v>
      </c>
    </row>
    <row r="56">
      <c r="A56" s="99" t="s">
        <v>141</v>
      </c>
      <c r="B56" s="97" t="s">
        <v>84</v>
      </c>
      <c r="C56" s="89">
        <v>2.023002037E9</v>
      </c>
      <c r="D56" s="98" t="s">
        <v>82</v>
      </c>
      <c r="E56" s="95" t="s">
        <v>55</v>
      </c>
      <c r="F56" s="153">
        <f t="shared" si="2"/>
        <v>94</v>
      </c>
      <c r="G56" s="98" t="s">
        <v>79</v>
      </c>
      <c r="H56" s="154">
        <f t="shared" si="3"/>
        <v>0</v>
      </c>
      <c r="I56" s="96" t="s">
        <v>11</v>
      </c>
    </row>
    <row r="57">
      <c r="A57" s="103" t="s">
        <v>142</v>
      </c>
      <c r="B57" s="82" t="s">
        <v>98</v>
      </c>
      <c r="C57" s="83" t="s">
        <v>143</v>
      </c>
      <c r="D57" s="90" t="s">
        <v>265</v>
      </c>
      <c r="E57" s="85" t="s">
        <v>49</v>
      </c>
      <c r="F57" s="153">
        <f t="shared" si="2"/>
        <v>220</v>
      </c>
      <c r="G57" s="90" t="s">
        <v>79</v>
      </c>
      <c r="H57" s="154">
        <f t="shared" si="3"/>
        <v>0</v>
      </c>
      <c r="I57" s="91" t="s">
        <v>11</v>
      </c>
    </row>
    <row r="58">
      <c r="A58" s="92" t="s">
        <v>144</v>
      </c>
      <c r="B58" s="93" t="s">
        <v>86</v>
      </c>
      <c r="C58" s="89">
        <v>2.024316089E9</v>
      </c>
      <c r="D58" s="98" t="s">
        <v>82</v>
      </c>
      <c r="E58" s="95" t="s">
        <v>49</v>
      </c>
      <c r="F58" s="153">
        <f t="shared" si="2"/>
        <v>220</v>
      </c>
      <c r="G58" s="98" t="s">
        <v>79</v>
      </c>
      <c r="H58" s="154">
        <f t="shared" si="3"/>
        <v>0</v>
      </c>
      <c r="I58" s="96" t="s">
        <v>11</v>
      </c>
    </row>
    <row r="59">
      <c r="A59" s="99" t="s">
        <v>145</v>
      </c>
      <c r="B59" s="111" t="s">
        <v>116</v>
      </c>
      <c r="C59" s="89">
        <v>2.020010053E9</v>
      </c>
      <c r="D59" s="104" t="s">
        <v>82</v>
      </c>
      <c r="E59" s="95" t="s">
        <v>52</v>
      </c>
      <c r="F59" s="153">
        <f t="shared" si="2"/>
        <v>157</v>
      </c>
      <c r="G59" s="104" t="s">
        <v>79</v>
      </c>
      <c r="H59" s="154">
        <f t="shared" si="3"/>
        <v>0</v>
      </c>
      <c r="I59" s="105" t="s">
        <v>11</v>
      </c>
    </row>
    <row r="60">
      <c r="A60" s="92" t="s">
        <v>146</v>
      </c>
      <c r="B60" s="93" t="s">
        <v>92</v>
      </c>
      <c r="C60" s="89">
        <v>2.023302436E9</v>
      </c>
      <c r="D60" s="94" t="s">
        <v>82</v>
      </c>
      <c r="E60" s="95" t="s">
        <v>58</v>
      </c>
      <c r="F60" s="153">
        <f t="shared" si="2"/>
        <v>31</v>
      </c>
      <c r="G60" s="94" t="s">
        <v>79</v>
      </c>
      <c r="H60" s="154">
        <f t="shared" si="3"/>
        <v>0</v>
      </c>
      <c r="I60" s="110" t="s">
        <v>11</v>
      </c>
    </row>
    <row r="61">
      <c r="A61" s="92" t="s">
        <v>147</v>
      </c>
      <c r="B61" s="93" t="s">
        <v>98</v>
      </c>
      <c r="C61" s="89">
        <v>2.024315653E9</v>
      </c>
      <c r="D61" s="90" t="s">
        <v>82</v>
      </c>
      <c r="E61" s="95" t="s">
        <v>55</v>
      </c>
      <c r="F61" s="153">
        <f t="shared" si="2"/>
        <v>94</v>
      </c>
      <c r="G61" s="90" t="s">
        <v>79</v>
      </c>
      <c r="H61" s="154">
        <f t="shared" si="3"/>
        <v>0</v>
      </c>
      <c r="I61" s="91" t="s">
        <v>11</v>
      </c>
    </row>
    <row r="62">
      <c r="A62" s="103" t="s">
        <v>148</v>
      </c>
      <c r="B62" s="82" t="s">
        <v>86</v>
      </c>
      <c r="C62" s="83" t="s">
        <v>149</v>
      </c>
      <c r="D62" s="98" t="s">
        <v>265</v>
      </c>
      <c r="E62" s="85" t="s">
        <v>49</v>
      </c>
      <c r="F62" s="153">
        <f t="shared" si="2"/>
        <v>220</v>
      </c>
      <c r="G62" s="94" t="s">
        <v>79</v>
      </c>
      <c r="H62" s="154">
        <f t="shared" si="3"/>
        <v>0</v>
      </c>
      <c r="I62" s="110" t="s">
        <v>11</v>
      </c>
    </row>
    <row r="63">
      <c r="A63" s="99" t="s">
        <v>150</v>
      </c>
      <c r="B63" s="93" t="s">
        <v>92</v>
      </c>
      <c r="C63" s="89">
        <v>2.02330249E9</v>
      </c>
      <c r="D63" s="90" t="s">
        <v>82</v>
      </c>
      <c r="E63" s="95" t="s">
        <v>55</v>
      </c>
      <c r="F63" s="153">
        <f t="shared" si="2"/>
        <v>94</v>
      </c>
      <c r="G63" s="90" t="s">
        <v>79</v>
      </c>
      <c r="H63" s="154">
        <f t="shared" si="3"/>
        <v>0</v>
      </c>
      <c r="I63" s="91" t="s">
        <v>11</v>
      </c>
    </row>
    <row r="64">
      <c r="A64" s="92" t="s">
        <v>151</v>
      </c>
      <c r="B64" s="93" t="s">
        <v>76</v>
      </c>
      <c r="C64" s="89">
        <v>2.024319779E9</v>
      </c>
      <c r="D64" s="98" t="s">
        <v>82</v>
      </c>
      <c r="E64" s="117" t="s">
        <v>49</v>
      </c>
      <c r="F64" s="153">
        <f t="shared" si="2"/>
        <v>220</v>
      </c>
      <c r="G64" s="98" t="s">
        <v>79</v>
      </c>
      <c r="H64" s="154">
        <f t="shared" si="3"/>
        <v>0</v>
      </c>
      <c r="I64" s="96" t="s">
        <v>11</v>
      </c>
    </row>
    <row r="65">
      <c r="A65" s="103" t="s">
        <v>152</v>
      </c>
      <c r="B65" s="82" t="s">
        <v>81</v>
      </c>
      <c r="C65" s="83" t="s">
        <v>153</v>
      </c>
      <c r="D65" s="90" t="s">
        <v>265</v>
      </c>
      <c r="E65" s="116" t="s">
        <v>55</v>
      </c>
      <c r="F65" s="153">
        <f t="shared" si="2"/>
        <v>0</v>
      </c>
      <c r="G65" s="90" t="s">
        <v>79</v>
      </c>
      <c r="H65" s="154">
        <f t="shared" si="3"/>
        <v>0</v>
      </c>
      <c r="I65" s="91" t="s">
        <v>66</v>
      </c>
    </row>
    <row r="66">
      <c r="A66" s="92" t="s">
        <v>154</v>
      </c>
      <c r="B66" s="93" t="s">
        <v>86</v>
      </c>
      <c r="C66" s="89">
        <v>2.02431941E9</v>
      </c>
      <c r="D66" s="94" t="s">
        <v>82</v>
      </c>
      <c r="E66" s="117" t="s">
        <v>52</v>
      </c>
      <c r="F66" s="153">
        <f t="shared" si="2"/>
        <v>157</v>
      </c>
      <c r="G66" s="94" t="s">
        <v>79</v>
      </c>
      <c r="H66" s="154">
        <f t="shared" si="3"/>
        <v>0</v>
      </c>
      <c r="I66" s="110" t="s">
        <v>11</v>
      </c>
    </row>
    <row r="67">
      <c r="A67" s="103" t="s">
        <v>155</v>
      </c>
      <c r="B67" s="82" t="s">
        <v>76</v>
      </c>
      <c r="C67" s="106">
        <v>2.025327292E9</v>
      </c>
      <c r="D67" s="90" t="s">
        <v>265</v>
      </c>
      <c r="E67" s="116" t="s">
        <v>49</v>
      </c>
      <c r="F67" s="153">
        <f t="shared" si="2"/>
        <v>220</v>
      </c>
      <c r="G67" s="104" t="s">
        <v>79</v>
      </c>
      <c r="H67" s="154">
        <f t="shared" si="3"/>
        <v>0</v>
      </c>
      <c r="I67" s="105" t="s">
        <v>11</v>
      </c>
    </row>
    <row r="68">
      <c r="A68" s="92" t="s">
        <v>156</v>
      </c>
      <c r="B68" s="93" t="s">
        <v>157</v>
      </c>
      <c r="C68" s="89">
        <v>2.024325551E9</v>
      </c>
      <c r="D68" s="98" t="s">
        <v>82</v>
      </c>
      <c r="E68" s="117" t="s">
        <v>52</v>
      </c>
      <c r="F68" s="153">
        <f t="shared" si="2"/>
        <v>0</v>
      </c>
      <c r="G68" s="98" t="s">
        <v>79</v>
      </c>
      <c r="H68" s="154">
        <f t="shared" si="3"/>
        <v>0</v>
      </c>
      <c r="I68" s="96" t="s">
        <v>65</v>
      </c>
    </row>
    <row r="69">
      <c r="A69" s="103" t="s">
        <v>158</v>
      </c>
      <c r="B69" s="82" t="s">
        <v>92</v>
      </c>
      <c r="C69" s="83" t="s">
        <v>159</v>
      </c>
      <c r="D69" s="90" t="s">
        <v>265</v>
      </c>
      <c r="E69" s="116" t="s">
        <v>49</v>
      </c>
      <c r="F69" s="153">
        <f t="shared" si="2"/>
        <v>220</v>
      </c>
      <c r="G69" s="90" t="s">
        <v>79</v>
      </c>
      <c r="H69" s="154">
        <f t="shared" si="3"/>
        <v>0</v>
      </c>
      <c r="I69" s="91" t="s">
        <v>11</v>
      </c>
    </row>
    <row r="70">
      <c r="A70" s="92" t="s">
        <v>160</v>
      </c>
      <c r="B70" s="93" t="s">
        <v>98</v>
      </c>
      <c r="C70" s="89">
        <v>2.024320985E9</v>
      </c>
      <c r="D70" s="94" t="s">
        <v>82</v>
      </c>
      <c r="E70" s="117" t="s">
        <v>52</v>
      </c>
      <c r="F70" s="153">
        <f t="shared" si="2"/>
        <v>157</v>
      </c>
      <c r="G70" s="94" t="s">
        <v>79</v>
      </c>
      <c r="H70" s="154">
        <f t="shared" si="3"/>
        <v>0</v>
      </c>
      <c r="I70" s="110" t="s">
        <v>11</v>
      </c>
    </row>
    <row r="71">
      <c r="A71" s="103" t="s">
        <v>161</v>
      </c>
      <c r="B71" s="82" t="s">
        <v>162</v>
      </c>
      <c r="C71" s="83" t="s">
        <v>163</v>
      </c>
      <c r="D71" s="90" t="s">
        <v>265</v>
      </c>
      <c r="E71" s="116" t="s">
        <v>49</v>
      </c>
      <c r="F71" s="153">
        <f t="shared" si="2"/>
        <v>220</v>
      </c>
      <c r="G71" s="104" t="s">
        <v>79</v>
      </c>
      <c r="H71" s="154">
        <f t="shared" si="3"/>
        <v>0</v>
      </c>
      <c r="I71" s="105" t="s">
        <v>11</v>
      </c>
    </row>
    <row r="72">
      <c r="A72" s="103" t="s">
        <v>164</v>
      </c>
      <c r="B72" s="82" t="s">
        <v>123</v>
      </c>
      <c r="C72" s="83" t="s">
        <v>165</v>
      </c>
      <c r="D72" s="98" t="s">
        <v>265</v>
      </c>
      <c r="E72" s="114" t="s">
        <v>49</v>
      </c>
      <c r="F72" s="153">
        <f t="shared" si="2"/>
        <v>0</v>
      </c>
      <c r="G72" s="94" t="s">
        <v>79</v>
      </c>
      <c r="H72" s="154">
        <f t="shared" si="3"/>
        <v>0</v>
      </c>
      <c r="I72" s="110" t="s">
        <v>66</v>
      </c>
    </row>
    <row r="73">
      <c r="A73" s="99" t="s">
        <v>166</v>
      </c>
      <c r="B73" s="93" t="s">
        <v>76</v>
      </c>
      <c r="C73" s="89">
        <v>2.023301662E9</v>
      </c>
      <c r="D73" s="104" t="s">
        <v>82</v>
      </c>
      <c r="E73" s="113" t="s">
        <v>55</v>
      </c>
      <c r="F73" s="153">
        <f t="shared" si="2"/>
        <v>94</v>
      </c>
      <c r="G73" s="104" t="s">
        <v>79</v>
      </c>
      <c r="H73" s="154">
        <f t="shared" si="3"/>
        <v>0</v>
      </c>
      <c r="I73" s="105" t="s">
        <v>11</v>
      </c>
    </row>
    <row r="74">
      <c r="A74" s="81" t="s">
        <v>167</v>
      </c>
      <c r="B74" s="93" t="s">
        <v>86</v>
      </c>
      <c r="C74" s="112">
        <v>2.02430228E9</v>
      </c>
      <c r="D74" s="94" t="s">
        <v>82</v>
      </c>
      <c r="E74" s="114" t="s">
        <v>52</v>
      </c>
      <c r="F74" s="153">
        <f t="shared" si="2"/>
        <v>157</v>
      </c>
      <c r="G74" s="94" t="s">
        <v>79</v>
      </c>
      <c r="H74" s="154">
        <f t="shared" si="3"/>
        <v>0</v>
      </c>
      <c r="I74" s="110" t="s">
        <v>11</v>
      </c>
    </row>
    <row r="75">
      <c r="A75" s="103" t="s">
        <v>168</v>
      </c>
      <c r="B75" s="82" t="s">
        <v>169</v>
      </c>
      <c r="C75" s="106">
        <v>2.0250137E9</v>
      </c>
      <c r="D75" s="90" t="s">
        <v>265</v>
      </c>
      <c r="E75" s="116" t="s">
        <v>55</v>
      </c>
      <c r="F75" s="153">
        <f t="shared" si="2"/>
        <v>0</v>
      </c>
      <c r="G75" s="104" t="s">
        <v>79</v>
      </c>
      <c r="H75" s="154">
        <f t="shared" si="3"/>
        <v>0</v>
      </c>
      <c r="I75" s="105" t="s">
        <v>66</v>
      </c>
    </row>
    <row r="76">
      <c r="A76" s="92" t="s">
        <v>170</v>
      </c>
      <c r="B76" s="97" t="s">
        <v>116</v>
      </c>
      <c r="C76" s="89">
        <v>2.024008714E9</v>
      </c>
      <c r="D76" s="98" t="s">
        <v>82</v>
      </c>
      <c r="E76" s="117" t="s">
        <v>49</v>
      </c>
      <c r="F76" s="153">
        <f t="shared" si="2"/>
        <v>220</v>
      </c>
      <c r="G76" s="98" t="s">
        <v>96</v>
      </c>
      <c r="H76" s="154">
        <f t="shared" si="3"/>
        <v>350</v>
      </c>
      <c r="I76" s="96" t="s">
        <v>11</v>
      </c>
    </row>
    <row r="77">
      <c r="A77" s="92" t="s">
        <v>171</v>
      </c>
      <c r="B77" s="93" t="s">
        <v>76</v>
      </c>
      <c r="C77" s="89">
        <v>2.024302566E9</v>
      </c>
      <c r="D77" s="90" t="s">
        <v>82</v>
      </c>
      <c r="E77" s="113" t="s">
        <v>58</v>
      </c>
      <c r="F77" s="153">
        <f t="shared" si="2"/>
        <v>31</v>
      </c>
      <c r="G77" s="90" t="s">
        <v>79</v>
      </c>
      <c r="H77" s="154">
        <f t="shared" si="3"/>
        <v>0</v>
      </c>
      <c r="I77" s="91" t="s">
        <v>11</v>
      </c>
    </row>
    <row r="78">
      <c r="A78" s="103" t="s">
        <v>172</v>
      </c>
      <c r="B78" s="82" t="s">
        <v>123</v>
      </c>
      <c r="C78" s="106">
        <v>2.022302997E9</v>
      </c>
      <c r="D78" s="98" t="s">
        <v>265</v>
      </c>
      <c r="E78" s="114" t="s">
        <v>55</v>
      </c>
      <c r="F78" s="153">
        <f t="shared" si="2"/>
        <v>0</v>
      </c>
      <c r="G78" s="98" t="s">
        <v>79</v>
      </c>
      <c r="H78" s="154">
        <f t="shared" si="3"/>
        <v>0</v>
      </c>
      <c r="I78" s="96" t="s">
        <v>65</v>
      </c>
    </row>
    <row r="79">
      <c r="A79" s="103" t="s">
        <v>173</v>
      </c>
      <c r="B79" s="82" t="s">
        <v>123</v>
      </c>
      <c r="C79" s="106">
        <v>2.025327336E9</v>
      </c>
      <c r="D79" s="90" t="s">
        <v>265</v>
      </c>
      <c r="E79" s="116" t="s">
        <v>55</v>
      </c>
      <c r="F79" s="153">
        <f t="shared" si="2"/>
        <v>94</v>
      </c>
      <c r="G79" s="90" t="s">
        <v>79</v>
      </c>
      <c r="H79" s="154">
        <f t="shared" si="3"/>
        <v>0</v>
      </c>
      <c r="I79" s="91" t="s">
        <v>11</v>
      </c>
    </row>
    <row r="80">
      <c r="A80" s="92" t="s">
        <v>174</v>
      </c>
      <c r="B80" s="93" t="s">
        <v>98</v>
      </c>
      <c r="C80" s="89">
        <v>2.024302987E9</v>
      </c>
      <c r="D80" s="98" t="s">
        <v>82</v>
      </c>
      <c r="E80" s="117" t="s">
        <v>52</v>
      </c>
      <c r="F80" s="153">
        <f t="shared" si="2"/>
        <v>0</v>
      </c>
      <c r="G80" s="98" t="s">
        <v>79</v>
      </c>
      <c r="H80" s="154">
        <f t="shared" si="3"/>
        <v>0</v>
      </c>
      <c r="I80" s="96" t="s">
        <v>65</v>
      </c>
    </row>
    <row r="81">
      <c r="A81" s="103" t="s">
        <v>175</v>
      </c>
      <c r="B81" s="156" t="s">
        <v>123</v>
      </c>
      <c r="C81" s="157">
        <v>2.025327345E9</v>
      </c>
      <c r="D81" s="90" t="s">
        <v>265</v>
      </c>
      <c r="E81" s="158" t="s">
        <v>55</v>
      </c>
      <c r="F81" s="153">
        <f t="shared" si="2"/>
        <v>94</v>
      </c>
      <c r="G81" s="159" t="s">
        <v>79</v>
      </c>
      <c r="H81" s="154">
        <f t="shared" si="3"/>
        <v>0</v>
      </c>
      <c r="I81" s="160" t="s">
        <v>11</v>
      </c>
    </row>
    <row r="82">
      <c r="A82" s="92" t="s">
        <v>176</v>
      </c>
      <c r="B82" s="93" t="s">
        <v>157</v>
      </c>
      <c r="C82" s="89">
        <v>2.024324714E9</v>
      </c>
      <c r="D82" s="98" t="s">
        <v>82</v>
      </c>
      <c r="E82" s="117" t="s">
        <v>55</v>
      </c>
      <c r="F82" s="153">
        <f t="shared" si="2"/>
        <v>94</v>
      </c>
      <c r="G82" s="98" t="s">
        <v>79</v>
      </c>
      <c r="H82" s="154">
        <f t="shared" si="3"/>
        <v>0</v>
      </c>
      <c r="I82" s="96" t="s">
        <v>11</v>
      </c>
    </row>
    <row r="83">
      <c r="A83" s="92" t="s">
        <v>177</v>
      </c>
      <c r="B83" s="119" t="s">
        <v>162</v>
      </c>
      <c r="C83" s="89">
        <v>2.024318619E9</v>
      </c>
      <c r="D83" s="104" t="s">
        <v>82</v>
      </c>
      <c r="E83" s="113" t="s">
        <v>55</v>
      </c>
      <c r="F83" s="153">
        <f t="shared" si="2"/>
        <v>94</v>
      </c>
      <c r="G83" s="104" t="s">
        <v>79</v>
      </c>
      <c r="H83" s="154">
        <f t="shared" si="3"/>
        <v>0</v>
      </c>
      <c r="I83" s="105" t="s">
        <v>11</v>
      </c>
    </row>
    <row r="84">
      <c r="A84" s="103" t="s">
        <v>178</v>
      </c>
      <c r="B84" s="82" t="s">
        <v>116</v>
      </c>
      <c r="C84" s="83" t="s">
        <v>179</v>
      </c>
      <c r="D84" s="98" t="s">
        <v>265</v>
      </c>
      <c r="E84" s="114" t="s">
        <v>52</v>
      </c>
      <c r="F84" s="153">
        <f t="shared" si="2"/>
        <v>157</v>
      </c>
      <c r="G84" s="94" t="s">
        <v>79</v>
      </c>
      <c r="H84" s="154">
        <f t="shared" si="3"/>
        <v>0</v>
      </c>
      <c r="I84" s="110" t="s">
        <v>11</v>
      </c>
    </row>
    <row r="85">
      <c r="A85" s="103" t="s">
        <v>180</v>
      </c>
      <c r="B85" s="82" t="s">
        <v>86</v>
      </c>
      <c r="C85" s="106">
        <v>2.025325618E9</v>
      </c>
      <c r="D85" s="90" t="s">
        <v>265</v>
      </c>
      <c r="E85" s="116" t="s">
        <v>52</v>
      </c>
      <c r="F85" s="153">
        <f t="shared" si="2"/>
        <v>157</v>
      </c>
      <c r="G85" s="104" t="s">
        <v>79</v>
      </c>
      <c r="H85" s="154">
        <f t="shared" si="3"/>
        <v>0</v>
      </c>
      <c r="I85" s="105" t="s">
        <v>11</v>
      </c>
    </row>
    <row r="86">
      <c r="A86" s="126" t="s">
        <v>181</v>
      </c>
      <c r="B86" s="82" t="s">
        <v>116</v>
      </c>
      <c r="C86" s="127">
        <v>2.02501345E9</v>
      </c>
      <c r="D86" s="98" t="s">
        <v>265</v>
      </c>
      <c r="E86" s="114" t="s">
        <v>52</v>
      </c>
      <c r="F86" s="153">
        <f t="shared" si="2"/>
        <v>157</v>
      </c>
      <c r="G86" s="94" t="s">
        <v>79</v>
      </c>
      <c r="H86" s="154">
        <f t="shared" si="3"/>
        <v>0</v>
      </c>
      <c r="I86" s="110" t="s">
        <v>11</v>
      </c>
    </row>
    <row r="87">
      <c r="A87" s="92" t="s">
        <v>182</v>
      </c>
      <c r="B87" s="93" t="s">
        <v>76</v>
      </c>
      <c r="C87" s="89">
        <v>2.023302249E9</v>
      </c>
      <c r="D87" s="104" t="s">
        <v>82</v>
      </c>
      <c r="E87" s="113" t="s">
        <v>49</v>
      </c>
      <c r="F87" s="153">
        <f t="shared" si="2"/>
        <v>220</v>
      </c>
      <c r="G87" s="104" t="s">
        <v>79</v>
      </c>
      <c r="H87" s="154">
        <f t="shared" si="3"/>
        <v>0</v>
      </c>
      <c r="I87" s="105" t="s">
        <v>11</v>
      </c>
    </row>
    <row r="88">
      <c r="A88" s="99" t="s">
        <v>183</v>
      </c>
      <c r="B88" s="93" t="s">
        <v>86</v>
      </c>
      <c r="C88" s="89">
        <v>2.023304243E9</v>
      </c>
      <c r="D88" s="94" t="s">
        <v>82</v>
      </c>
      <c r="E88" s="117" t="s">
        <v>49</v>
      </c>
      <c r="F88" s="153">
        <f t="shared" si="2"/>
        <v>220</v>
      </c>
      <c r="G88" s="94" t="s">
        <v>79</v>
      </c>
      <c r="H88" s="154">
        <f t="shared" si="3"/>
        <v>0</v>
      </c>
      <c r="I88" s="110" t="s">
        <v>11</v>
      </c>
    </row>
    <row r="89">
      <c r="A89" s="99" t="s">
        <v>184</v>
      </c>
      <c r="B89" s="93" t="s">
        <v>76</v>
      </c>
      <c r="C89" s="89">
        <v>2.023306865E9</v>
      </c>
      <c r="D89" s="104" t="s">
        <v>82</v>
      </c>
      <c r="E89" s="113" t="s">
        <v>52</v>
      </c>
      <c r="F89" s="153">
        <f t="shared" si="2"/>
        <v>157</v>
      </c>
      <c r="G89" s="104" t="s">
        <v>79</v>
      </c>
      <c r="H89" s="154">
        <f t="shared" si="3"/>
        <v>0</v>
      </c>
      <c r="I89" s="105" t="s">
        <v>11</v>
      </c>
    </row>
    <row r="90">
      <c r="A90" s="126" t="s">
        <v>185</v>
      </c>
      <c r="B90" s="82" t="s">
        <v>76</v>
      </c>
      <c r="C90" s="128">
        <v>2.025327372E9</v>
      </c>
      <c r="D90" s="98" t="s">
        <v>265</v>
      </c>
      <c r="E90" s="114" t="s">
        <v>52</v>
      </c>
      <c r="F90" s="153">
        <f t="shared" si="2"/>
        <v>157</v>
      </c>
      <c r="G90" s="94" t="s">
        <v>79</v>
      </c>
      <c r="H90" s="154">
        <f t="shared" si="3"/>
        <v>0</v>
      </c>
      <c r="I90" s="110" t="s">
        <v>11</v>
      </c>
    </row>
    <row r="91">
      <c r="A91" s="103" t="s">
        <v>186</v>
      </c>
      <c r="B91" s="82" t="s">
        <v>86</v>
      </c>
      <c r="C91" s="106">
        <v>2.02532615E9</v>
      </c>
      <c r="D91" s="90" t="s">
        <v>265</v>
      </c>
      <c r="E91" s="116" t="s">
        <v>55</v>
      </c>
      <c r="F91" s="153">
        <f t="shared" si="2"/>
        <v>94</v>
      </c>
      <c r="G91" s="104" t="s">
        <v>79</v>
      </c>
      <c r="H91" s="154">
        <f t="shared" si="3"/>
        <v>0</v>
      </c>
      <c r="I91" s="105" t="s">
        <v>11</v>
      </c>
    </row>
    <row r="92">
      <c r="A92" s="103" t="s">
        <v>187</v>
      </c>
      <c r="B92" s="82" t="s">
        <v>84</v>
      </c>
      <c r="C92" s="83" t="s">
        <v>188</v>
      </c>
      <c r="D92" s="98" t="s">
        <v>265</v>
      </c>
      <c r="E92" s="114" t="s">
        <v>52</v>
      </c>
      <c r="F92" s="153">
        <f t="shared" si="2"/>
        <v>157</v>
      </c>
      <c r="G92" s="94" t="s">
        <v>79</v>
      </c>
      <c r="H92" s="154">
        <f t="shared" si="3"/>
        <v>0</v>
      </c>
      <c r="I92" s="110" t="s">
        <v>11</v>
      </c>
    </row>
    <row r="93">
      <c r="A93" s="92" t="s">
        <v>189</v>
      </c>
      <c r="B93" s="93" t="s">
        <v>76</v>
      </c>
      <c r="C93" s="89">
        <v>2.024302833E9</v>
      </c>
      <c r="D93" s="104" t="s">
        <v>82</v>
      </c>
      <c r="E93" s="113" t="s">
        <v>49</v>
      </c>
      <c r="F93" s="153">
        <f t="shared" si="2"/>
        <v>0</v>
      </c>
      <c r="G93" s="104" t="s">
        <v>79</v>
      </c>
      <c r="H93" s="154">
        <f t="shared" si="3"/>
        <v>0</v>
      </c>
      <c r="I93" s="105" t="s">
        <v>65</v>
      </c>
    </row>
    <row r="94">
      <c r="A94" s="103" t="s">
        <v>190</v>
      </c>
      <c r="B94" s="82" t="s">
        <v>98</v>
      </c>
      <c r="C94" s="106">
        <v>2.02431615E9</v>
      </c>
      <c r="D94" s="98" t="s">
        <v>265</v>
      </c>
      <c r="E94" s="114" t="s">
        <v>49</v>
      </c>
      <c r="F94" s="153">
        <f t="shared" si="2"/>
        <v>220</v>
      </c>
      <c r="G94" s="98" t="s">
        <v>79</v>
      </c>
      <c r="H94" s="154">
        <f t="shared" si="3"/>
        <v>0</v>
      </c>
      <c r="I94" s="96" t="s">
        <v>11</v>
      </c>
    </row>
    <row r="95">
      <c r="A95" s="103" t="s">
        <v>192</v>
      </c>
      <c r="B95" s="82" t="s">
        <v>76</v>
      </c>
      <c r="C95" s="83" t="s">
        <v>193</v>
      </c>
      <c r="D95" s="90" t="s">
        <v>265</v>
      </c>
      <c r="E95" s="116" t="s">
        <v>49</v>
      </c>
      <c r="F95" s="153">
        <f t="shared" si="2"/>
        <v>220</v>
      </c>
      <c r="G95" s="90" t="s">
        <v>79</v>
      </c>
      <c r="H95" s="154">
        <f t="shared" si="3"/>
        <v>0</v>
      </c>
      <c r="I95" s="91" t="s">
        <v>11</v>
      </c>
    </row>
    <row r="96">
      <c r="A96" s="99" t="s">
        <v>191</v>
      </c>
      <c r="B96" s="93" t="s">
        <v>86</v>
      </c>
      <c r="C96" s="107">
        <v>2.023311954E9</v>
      </c>
      <c r="D96" s="98" t="s">
        <v>82</v>
      </c>
      <c r="E96" s="117" t="s">
        <v>55</v>
      </c>
      <c r="F96" s="153">
        <f t="shared" si="2"/>
        <v>94</v>
      </c>
      <c r="G96" s="98" t="s">
        <v>79</v>
      </c>
      <c r="H96" s="154">
        <f t="shared" si="3"/>
        <v>0</v>
      </c>
      <c r="I96" s="96" t="s">
        <v>11</v>
      </c>
    </row>
    <row r="97">
      <c r="A97" s="81" t="s">
        <v>194</v>
      </c>
      <c r="B97" s="97" t="s">
        <v>169</v>
      </c>
      <c r="C97" s="89">
        <v>2.018010824E9</v>
      </c>
      <c r="D97" s="90" t="s">
        <v>82</v>
      </c>
      <c r="E97" s="116" t="s">
        <v>49</v>
      </c>
      <c r="F97" s="153">
        <f t="shared" si="2"/>
        <v>220</v>
      </c>
      <c r="G97" s="90" t="s">
        <v>96</v>
      </c>
      <c r="H97" s="154">
        <f t="shared" si="3"/>
        <v>350</v>
      </c>
      <c r="I97" s="91" t="s">
        <v>11</v>
      </c>
    </row>
    <row r="98">
      <c r="A98" s="92" t="s">
        <v>195</v>
      </c>
      <c r="B98" s="93" t="s">
        <v>86</v>
      </c>
      <c r="C98" s="89">
        <v>2.02330428E9</v>
      </c>
      <c r="D98" s="98" t="s">
        <v>82</v>
      </c>
      <c r="E98" s="117" t="s">
        <v>52</v>
      </c>
      <c r="F98" s="153">
        <f t="shared" si="2"/>
        <v>157</v>
      </c>
      <c r="G98" s="98" t="s">
        <v>79</v>
      </c>
      <c r="H98" s="154">
        <f t="shared" si="3"/>
        <v>0</v>
      </c>
      <c r="I98" s="96" t="s">
        <v>11</v>
      </c>
    </row>
    <row r="99">
      <c r="A99" s="92" t="s">
        <v>196</v>
      </c>
      <c r="B99" s="97" t="s">
        <v>116</v>
      </c>
      <c r="C99" s="89">
        <v>2.0160025E9</v>
      </c>
      <c r="D99" s="90" t="s">
        <v>82</v>
      </c>
      <c r="E99" s="113" t="s">
        <v>52</v>
      </c>
      <c r="F99" s="153">
        <f t="shared" si="2"/>
        <v>157</v>
      </c>
      <c r="G99" s="90" t="s">
        <v>96</v>
      </c>
      <c r="H99" s="154">
        <f t="shared" si="3"/>
        <v>350</v>
      </c>
      <c r="I99" s="91" t="s">
        <v>11</v>
      </c>
    </row>
    <row r="100">
      <c r="A100" s="92" t="s">
        <v>197</v>
      </c>
      <c r="B100" s="93" t="s">
        <v>98</v>
      </c>
      <c r="C100" s="89">
        <v>2.024321552E9</v>
      </c>
      <c r="D100" s="98" t="s">
        <v>82</v>
      </c>
      <c r="E100" s="117" t="s">
        <v>49</v>
      </c>
      <c r="F100" s="153">
        <f t="shared" si="2"/>
        <v>220</v>
      </c>
      <c r="G100" s="98" t="s">
        <v>79</v>
      </c>
      <c r="H100" s="154">
        <f t="shared" si="3"/>
        <v>0</v>
      </c>
      <c r="I100" s="96" t="s">
        <v>11</v>
      </c>
    </row>
    <row r="101">
      <c r="A101" s="120" t="s">
        <v>198</v>
      </c>
      <c r="B101" s="161" t="s">
        <v>199</v>
      </c>
      <c r="C101" s="162">
        <v>2.025014233E9</v>
      </c>
      <c r="D101" s="90" t="s">
        <v>265</v>
      </c>
      <c r="E101" s="163" t="s">
        <v>55</v>
      </c>
      <c r="F101" s="153">
        <f t="shared" si="2"/>
        <v>94</v>
      </c>
      <c r="G101" s="164" t="s">
        <v>79</v>
      </c>
      <c r="H101" s="154">
        <f t="shared" si="3"/>
        <v>0</v>
      </c>
      <c r="I101" s="165" t="s">
        <v>11</v>
      </c>
    </row>
    <row r="102">
      <c r="A102" s="92" t="s">
        <v>200</v>
      </c>
      <c r="B102" s="93" t="s">
        <v>98</v>
      </c>
      <c r="C102" s="89">
        <v>2.024303008E9</v>
      </c>
      <c r="D102" s="98" t="s">
        <v>82</v>
      </c>
      <c r="E102" s="117" t="s">
        <v>52</v>
      </c>
      <c r="F102" s="153">
        <f t="shared" si="2"/>
        <v>157</v>
      </c>
      <c r="G102" s="98" t="s">
        <v>79</v>
      </c>
      <c r="H102" s="154">
        <f t="shared" si="3"/>
        <v>0</v>
      </c>
      <c r="I102" s="96" t="s">
        <v>11</v>
      </c>
    </row>
    <row r="103">
      <c r="A103" s="92" t="s">
        <v>201</v>
      </c>
      <c r="B103" s="93" t="s">
        <v>76</v>
      </c>
      <c r="C103" s="89">
        <v>2.02431976E9</v>
      </c>
      <c r="D103" s="90" t="s">
        <v>82</v>
      </c>
      <c r="E103" s="113" t="s">
        <v>49</v>
      </c>
      <c r="F103" s="153">
        <f t="shared" si="2"/>
        <v>220</v>
      </c>
      <c r="G103" s="90" t="s">
        <v>79</v>
      </c>
      <c r="H103" s="154">
        <f t="shared" si="3"/>
        <v>0</v>
      </c>
      <c r="I103" s="91" t="s">
        <v>11</v>
      </c>
    </row>
    <row r="104">
      <c r="A104" s="92" t="s">
        <v>202</v>
      </c>
      <c r="B104" s="93" t="s">
        <v>92</v>
      </c>
      <c r="C104" s="89">
        <v>2.024309119E9</v>
      </c>
      <c r="D104" s="98" t="s">
        <v>82</v>
      </c>
      <c r="E104" s="117" t="s">
        <v>55</v>
      </c>
      <c r="F104" s="153">
        <f t="shared" si="2"/>
        <v>94</v>
      </c>
      <c r="G104" s="98" t="s">
        <v>79</v>
      </c>
      <c r="H104" s="154">
        <f t="shared" si="3"/>
        <v>0</v>
      </c>
      <c r="I104" s="96" t="s">
        <v>11</v>
      </c>
    </row>
    <row r="105">
      <c r="A105" s="92" t="s">
        <v>203</v>
      </c>
      <c r="B105" s="93" t="s">
        <v>92</v>
      </c>
      <c r="C105" s="89">
        <v>2.024302978E9</v>
      </c>
      <c r="D105" s="90" t="s">
        <v>82</v>
      </c>
      <c r="E105" s="113" t="s">
        <v>55</v>
      </c>
      <c r="F105" s="153">
        <f t="shared" si="2"/>
        <v>94</v>
      </c>
      <c r="G105" s="90" t="s">
        <v>79</v>
      </c>
      <c r="H105" s="154">
        <f t="shared" si="3"/>
        <v>0</v>
      </c>
      <c r="I105" s="91" t="s">
        <v>11</v>
      </c>
    </row>
    <row r="106">
      <c r="A106" s="180" t="s">
        <v>204</v>
      </c>
      <c r="B106" s="82" t="s">
        <v>169</v>
      </c>
      <c r="C106" s="181">
        <v>2.019014274E9</v>
      </c>
      <c r="D106" s="98" t="s">
        <v>82</v>
      </c>
      <c r="E106" s="114" t="s">
        <v>55</v>
      </c>
      <c r="F106" s="153">
        <f t="shared" si="2"/>
        <v>94</v>
      </c>
      <c r="G106" s="98" t="s">
        <v>79</v>
      </c>
      <c r="H106" s="154">
        <f t="shared" si="3"/>
        <v>0</v>
      </c>
      <c r="I106" s="96" t="s">
        <v>11</v>
      </c>
    </row>
    <row r="107">
      <c r="A107" s="92" t="s">
        <v>205</v>
      </c>
      <c r="B107" s="93" t="s">
        <v>86</v>
      </c>
      <c r="C107" s="89">
        <v>2.023304074E9</v>
      </c>
      <c r="D107" s="90" t="s">
        <v>82</v>
      </c>
      <c r="E107" s="113" t="s">
        <v>55</v>
      </c>
      <c r="F107" s="153">
        <f t="shared" si="2"/>
        <v>94</v>
      </c>
      <c r="G107" s="90" t="s">
        <v>79</v>
      </c>
      <c r="H107" s="154">
        <f t="shared" si="3"/>
        <v>0</v>
      </c>
      <c r="I107" s="91" t="s">
        <v>11</v>
      </c>
    </row>
    <row r="108">
      <c r="A108" s="103" t="s">
        <v>206</v>
      </c>
      <c r="B108" s="82" t="s">
        <v>126</v>
      </c>
      <c r="C108" s="83" t="s">
        <v>207</v>
      </c>
      <c r="D108" s="98" t="s">
        <v>265</v>
      </c>
      <c r="E108" s="114" t="s">
        <v>55</v>
      </c>
      <c r="F108" s="153">
        <f t="shared" si="2"/>
        <v>94</v>
      </c>
      <c r="G108" s="98" t="s">
        <v>79</v>
      </c>
      <c r="H108" s="154">
        <f t="shared" si="3"/>
        <v>0</v>
      </c>
      <c r="I108" s="96" t="s">
        <v>11</v>
      </c>
    </row>
    <row r="109">
      <c r="A109" s="92" t="s">
        <v>208</v>
      </c>
      <c r="B109" s="93" t="s">
        <v>199</v>
      </c>
      <c r="C109" s="89">
        <v>2.024001956E9</v>
      </c>
      <c r="D109" s="90" t="s">
        <v>82</v>
      </c>
      <c r="E109" s="113" t="s">
        <v>55</v>
      </c>
      <c r="F109" s="153">
        <f t="shared" si="2"/>
        <v>94</v>
      </c>
      <c r="G109" s="90" t="s">
        <v>79</v>
      </c>
      <c r="H109" s="154">
        <f t="shared" si="3"/>
        <v>0</v>
      </c>
      <c r="I109" s="91" t="s">
        <v>11</v>
      </c>
    </row>
    <row r="110">
      <c r="A110" s="103" t="s">
        <v>209</v>
      </c>
      <c r="B110" s="82" t="s">
        <v>157</v>
      </c>
      <c r="C110" s="83" t="s">
        <v>210</v>
      </c>
      <c r="D110" s="98" t="s">
        <v>265</v>
      </c>
      <c r="E110" s="114" t="s">
        <v>49</v>
      </c>
      <c r="F110" s="153">
        <f t="shared" si="2"/>
        <v>0</v>
      </c>
      <c r="G110" s="94" t="s">
        <v>79</v>
      </c>
      <c r="H110" s="154">
        <f t="shared" si="3"/>
        <v>0</v>
      </c>
      <c r="I110" s="110" t="s">
        <v>65</v>
      </c>
    </row>
    <row r="111">
      <c r="A111" s="81" t="s">
        <v>211</v>
      </c>
      <c r="B111" s="93" t="s">
        <v>76</v>
      </c>
      <c r="C111" s="112">
        <v>2.023304412E9</v>
      </c>
      <c r="D111" s="90" t="s">
        <v>82</v>
      </c>
      <c r="E111" s="116" t="s">
        <v>49</v>
      </c>
      <c r="F111" s="153">
        <f t="shared" si="2"/>
        <v>220</v>
      </c>
      <c r="G111" s="90" t="s">
        <v>79</v>
      </c>
      <c r="H111" s="154">
        <f t="shared" si="3"/>
        <v>0</v>
      </c>
      <c r="I111" s="91" t="s">
        <v>11</v>
      </c>
    </row>
    <row r="112">
      <c r="A112" s="92" t="s">
        <v>212</v>
      </c>
      <c r="B112" s="93" t="s">
        <v>86</v>
      </c>
      <c r="C112" s="89">
        <v>2.023304332E9</v>
      </c>
      <c r="D112" s="98" t="s">
        <v>82</v>
      </c>
      <c r="E112" s="117" t="s">
        <v>55</v>
      </c>
      <c r="F112" s="153">
        <f t="shared" si="2"/>
        <v>0</v>
      </c>
      <c r="G112" s="98" t="s">
        <v>79</v>
      </c>
      <c r="H112" s="154">
        <f t="shared" si="3"/>
        <v>0</v>
      </c>
      <c r="I112" s="96" t="s">
        <v>66</v>
      </c>
    </row>
    <row r="113">
      <c r="A113" s="103" t="s">
        <v>213</v>
      </c>
      <c r="B113" s="82" t="s">
        <v>98</v>
      </c>
      <c r="C113" s="106">
        <v>2.02532879E9</v>
      </c>
      <c r="D113" s="90" t="s">
        <v>265</v>
      </c>
      <c r="E113" s="116" t="s">
        <v>49</v>
      </c>
      <c r="F113" s="153">
        <f t="shared" si="2"/>
        <v>220</v>
      </c>
      <c r="G113" s="90" t="s">
        <v>96</v>
      </c>
      <c r="H113" s="154">
        <f t="shared" si="3"/>
        <v>350</v>
      </c>
      <c r="I113" s="91" t="s">
        <v>11</v>
      </c>
    </row>
    <row r="114">
      <c r="A114" s="99" t="s">
        <v>214</v>
      </c>
      <c r="B114" s="97" t="s">
        <v>116</v>
      </c>
      <c r="C114" s="89">
        <v>4330092.0</v>
      </c>
      <c r="D114" s="94" t="s">
        <v>82</v>
      </c>
      <c r="E114" s="117" t="s">
        <v>52</v>
      </c>
      <c r="F114" s="153">
        <f t="shared" si="2"/>
        <v>157</v>
      </c>
      <c r="G114" s="94" t="s">
        <v>96</v>
      </c>
      <c r="H114" s="154">
        <f t="shared" si="3"/>
        <v>350</v>
      </c>
      <c r="I114" s="110" t="s">
        <v>11</v>
      </c>
    </row>
    <row r="115">
      <c r="A115" s="92" t="s">
        <v>215</v>
      </c>
      <c r="B115" s="93" t="s">
        <v>81</v>
      </c>
      <c r="C115" s="89">
        <v>2.021006995E9</v>
      </c>
      <c r="D115" s="104" t="s">
        <v>82</v>
      </c>
      <c r="E115" s="113" t="s">
        <v>52</v>
      </c>
      <c r="F115" s="153">
        <f t="shared" si="2"/>
        <v>157</v>
      </c>
      <c r="G115" s="104" t="s">
        <v>79</v>
      </c>
      <c r="H115" s="154">
        <f t="shared" si="3"/>
        <v>0</v>
      </c>
      <c r="I115" s="105" t="s">
        <v>11</v>
      </c>
    </row>
    <row r="116">
      <c r="A116" s="103" t="s">
        <v>216</v>
      </c>
      <c r="B116" s="82" t="s">
        <v>126</v>
      </c>
      <c r="C116" s="83" t="s">
        <v>217</v>
      </c>
      <c r="D116" s="98" t="s">
        <v>265</v>
      </c>
      <c r="E116" s="114" t="s">
        <v>49</v>
      </c>
      <c r="F116" s="153">
        <f t="shared" si="2"/>
        <v>220</v>
      </c>
      <c r="G116" s="94" t="s">
        <v>79</v>
      </c>
      <c r="H116" s="154">
        <f t="shared" si="3"/>
        <v>0</v>
      </c>
      <c r="I116" s="110" t="s">
        <v>11</v>
      </c>
    </row>
    <row r="117">
      <c r="A117" s="138" t="s">
        <v>218</v>
      </c>
      <c r="B117" s="93" t="s">
        <v>86</v>
      </c>
      <c r="C117" s="89">
        <v>2.023317813E9</v>
      </c>
      <c r="D117" s="90" t="s">
        <v>82</v>
      </c>
      <c r="E117" s="113" t="s">
        <v>55</v>
      </c>
      <c r="F117" s="153">
        <f t="shared" si="2"/>
        <v>0</v>
      </c>
      <c r="G117" s="90" t="s">
        <v>79</v>
      </c>
      <c r="H117" s="154">
        <f t="shared" si="3"/>
        <v>0</v>
      </c>
      <c r="I117" s="91" t="s">
        <v>65</v>
      </c>
    </row>
    <row r="118">
      <c r="A118" s="99" t="s">
        <v>219</v>
      </c>
      <c r="B118" s="93" t="s">
        <v>118</v>
      </c>
      <c r="C118" s="89">
        <v>2.02300196E9</v>
      </c>
      <c r="D118" s="98" t="s">
        <v>82</v>
      </c>
      <c r="E118" s="117" t="s">
        <v>55</v>
      </c>
      <c r="F118" s="153">
        <f t="shared" si="2"/>
        <v>94</v>
      </c>
      <c r="G118" s="98" t="s">
        <v>79</v>
      </c>
      <c r="H118" s="154">
        <f t="shared" si="3"/>
        <v>0</v>
      </c>
      <c r="I118" s="96" t="s">
        <v>11</v>
      </c>
    </row>
    <row r="119">
      <c r="A119" s="103" t="s">
        <v>220</v>
      </c>
      <c r="B119" s="82" t="s">
        <v>84</v>
      </c>
      <c r="C119" s="106">
        <v>2.025012794E9</v>
      </c>
      <c r="D119" s="90" t="s">
        <v>265</v>
      </c>
      <c r="E119" s="116" t="s">
        <v>55</v>
      </c>
      <c r="F119" s="153">
        <f t="shared" si="2"/>
        <v>94</v>
      </c>
      <c r="G119" s="104" t="s">
        <v>79</v>
      </c>
      <c r="H119" s="154">
        <f t="shared" si="3"/>
        <v>0</v>
      </c>
      <c r="I119" s="105" t="s">
        <v>11</v>
      </c>
    </row>
    <row r="120">
      <c r="A120" s="166" t="s">
        <v>221</v>
      </c>
      <c r="B120" s="93" t="s">
        <v>118</v>
      </c>
      <c r="C120" s="89">
        <v>2.02300197E9</v>
      </c>
      <c r="D120" s="98" t="s">
        <v>82</v>
      </c>
      <c r="E120" s="117" t="s">
        <v>49</v>
      </c>
      <c r="F120" s="153">
        <f t="shared" si="2"/>
        <v>220</v>
      </c>
      <c r="G120" s="98" t="s">
        <v>79</v>
      </c>
      <c r="H120" s="154">
        <f t="shared" si="3"/>
        <v>0</v>
      </c>
      <c r="I120" s="96" t="s">
        <v>11</v>
      </c>
    </row>
    <row r="121">
      <c r="A121" s="167" t="s">
        <v>222</v>
      </c>
      <c r="B121" s="82" t="s">
        <v>223</v>
      </c>
      <c r="C121" s="106">
        <v>2.025329644E9</v>
      </c>
      <c r="D121" s="90" t="s">
        <v>265</v>
      </c>
      <c r="E121" s="116" t="s">
        <v>55</v>
      </c>
      <c r="F121" s="153">
        <f t="shared" si="2"/>
        <v>0</v>
      </c>
      <c r="G121" s="104" t="s">
        <v>79</v>
      </c>
      <c r="H121" s="154">
        <f t="shared" si="3"/>
        <v>0</v>
      </c>
      <c r="I121" s="105" t="s">
        <v>66</v>
      </c>
    </row>
    <row r="122">
      <c r="A122" s="166" t="s">
        <v>224</v>
      </c>
      <c r="B122" s="93" t="s">
        <v>76</v>
      </c>
      <c r="C122" s="89">
        <v>2.024302593E9</v>
      </c>
      <c r="D122" s="94" t="s">
        <v>82</v>
      </c>
      <c r="E122" s="117" t="s">
        <v>55</v>
      </c>
      <c r="F122" s="153">
        <f t="shared" si="2"/>
        <v>94</v>
      </c>
      <c r="G122" s="94" t="s">
        <v>79</v>
      </c>
      <c r="H122" s="154">
        <f t="shared" si="3"/>
        <v>0</v>
      </c>
      <c r="I122" s="110" t="s">
        <v>11</v>
      </c>
    </row>
    <row r="123">
      <c r="A123" s="103" t="s">
        <v>225</v>
      </c>
      <c r="B123" s="82" t="s">
        <v>92</v>
      </c>
      <c r="C123" s="106">
        <v>2.025328469E9</v>
      </c>
      <c r="D123" s="90" t="s">
        <v>265</v>
      </c>
      <c r="E123" s="116" t="s">
        <v>52</v>
      </c>
      <c r="F123" s="153">
        <f t="shared" si="2"/>
        <v>157</v>
      </c>
      <c r="G123" s="104" t="s">
        <v>79</v>
      </c>
      <c r="H123" s="154">
        <f t="shared" si="3"/>
        <v>0</v>
      </c>
      <c r="I123" s="105" t="s">
        <v>11</v>
      </c>
    </row>
    <row r="124">
      <c r="A124" s="103" t="s">
        <v>226</v>
      </c>
      <c r="B124" s="82" t="s">
        <v>199</v>
      </c>
      <c r="C124" s="83" t="s">
        <v>227</v>
      </c>
      <c r="D124" s="98" t="s">
        <v>265</v>
      </c>
      <c r="E124" s="114" t="s">
        <v>55</v>
      </c>
      <c r="F124" s="153">
        <f t="shared" si="2"/>
        <v>94</v>
      </c>
      <c r="G124" s="94" t="s">
        <v>79</v>
      </c>
      <c r="H124" s="154">
        <f t="shared" si="3"/>
        <v>0</v>
      </c>
      <c r="I124" s="110" t="s">
        <v>11</v>
      </c>
    </row>
    <row r="125">
      <c r="A125" s="92" t="s">
        <v>228</v>
      </c>
      <c r="B125" s="97" t="s">
        <v>116</v>
      </c>
      <c r="C125" s="89">
        <v>2.022014196E9</v>
      </c>
      <c r="D125" s="90" t="s">
        <v>82</v>
      </c>
      <c r="E125" s="95" t="s">
        <v>52</v>
      </c>
      <c r="F125" s="153">
        <f t="shared" si="2"/>
        <v>157</v>
      </c>
      <c r="G125" s="90" t="s">
        <v>96</v>
      </c>
      <c r="H125" s="154">
        <f t="shared" si="3"/>
        <v>350</v>
      </c>
      <c r="I125" s="91" t="s">
        <v>11</v>
      </c>
    </row>
    <row r="126">
      <c r="A126" s="92" t="s">
        <v>229</v>
      </c>
      <c r="B126" s="93" t="s">
        <v>116</v>
      </c>
      <c r="C126" s="112" t="s">
        <v>230</v>
      </c>
      <c r="D126" s="98" t="s">
        <v>82</v>
      </c>
      <c r="E126" s="95" t="s">
        <v>58</v>
      </c>
      <c r="F126" s="153">
        <f t="shared" si="2"/>
        <v>31</v>
      </c>
      <c r="G126" s="98" t="s">
        <v>79</v>
      </c>
      <c r="H126" s="154">
        <f t="shared" si="3"/>
        <v>0</v>
      </c>
      <c r="I126" s="96" t="s">
        <v>11</v>
      </c>
    </row>
    <row r="127">
      <c r="A127" s="103" t="s">
        <v>231</v>
      </c>
      <c r="B127" s="82" t="s">
        <v>199</v>
      </c>
      <c r="C127" s="83" t="s">
        <v>232</v>
      </c>
      <c r="D127" s="90" t="s">
        <v>265</v>
      </c>
      <c r="E127" s="85" t="s">
        <v>49</v>
      </c>
      <c r="F127" s="153">
        <f t="shared" si="2"/>
        <v>220</v>
      </c>
      <c r="G127" s="90" t="s">
        <v>79</v>
      </c>
      <c r="H127" s="154">
        <f t="shared" si="3"/>
        <v>0</v>
      </c>
      <c r="I127" s="91" t="s">
        <v>11</v>
      </c>
    </row>
    <row r="128">
      <c r="A128" s="92" t="s">
        <v>233</v>
      </c>
      <c r="B128" s="97" t="s">
        <v>116</v>
      </c>
      <c r="C128" s="89">
        <v>2.02001009E9</v>
      </c>
      <c r="D128" s="94" t="s">
        <v>82</v>
      </c>
      <c r="E128" s="95" t="s">
        <v>55</v>
      </c>
      <c r="F128" s="153">
        <f t="shared" si="2"/>
        <v>94</v>
      </c>
      <c r="G128" s="94" t="s">
        <v>79</v>
      </c>
      <c r="H128" s="154">
        <f t="shared" si="3"/>
        <v>0</v>
      </c>
      <c r="I128" s="110" t="s">
        <v>11</v>
      </c>
    </row>
    <row r="129">
      <c r="A129" s="103" t="s">
        <v>234</v>
      </c>
      <c r="B129" s="82" t="s">
        <v>98</v>
      </c>
      <c r="C129" s="106">
        <v>2.025328807E9</v>
      </c>
      <c r="D129" s="90" t="s">
        <v>265</v>
      </c>
      <c r="E129" s="85" t="s">
        <v>49</v>
      </c>
      <c r="F129" s="153">
        <f t="shared" si="2"/>
        <v>220</v>
      </c>
      <c r="G129" s="90" t="s">
        <v>79</v>
      </c>
      <c r="H129" s="154">
        <f t="shared" si="3"/>
        <v>0</v>
      </c>
      <c r="I129" s="91" t="s">
        <v>11</v>
      </c>
    </row>
    <row r="130">
      <c r="A130" s="92" t="s">
        <v>235</v>
      </c>
      <c r="B130" s="93" t="s">
        <v>98</v>
      </c>
      <c r="C130" s="168">
        <v>2.024315608E9</v>
      </c>
      <c r="D130" s="98" t="s">
        <v>82</v>
      </c>
      <c r="E130" s="95" t="s">
        <v>49</v>
      </c>
      <c r="F130" s="153">
        <f t="shared" si="2"/>
        <v>220</v>
      </c>
      <c r="G130" s="98" t="s">
        <v>79</v>
      </c>
      <c r="H130" s="154">
        <f t="shared" si="3"/>
        <v>0</v>
      </c>
      <c r="I130" s="96" t="s">
        <v>11</v>
      </c>
    </row>
    <row r="131">
      <c r="A131" s="103" t="s">
        <v>236</v>
      </c>
      <c r="B131" s="82" t="s">
        <v>98</v>
      </c>
      <c r="C131" s="106">
        <v>2.025328816E9</v>
      </c>
      <c r="D131" s="90" t="s">
        <v>265</v>
      </c>
      <c r="E131" s="85" t="s">
        <v>49</v>
      </c>
      <c r="F131" s="153">
        <f t="shared" si="2"/>
        <v>220</v>
      </c>
      <c r="G131" s="104" t="s">
        <v>79</v>
      </c>
      <c r="H131" s="154">
        <f t="shared" si="3"/>
        <v>0</v>
      </c>
      <c r="I131" s="105" t="s">
        <v>11</v>
      </c>
    </row>
    <row r="132">
      <c r="A132" s="92" t="s">
        <v>268</v>
      </c>
      <c r="B132" s="82" t="s">
        <v>162</v>
      </c>
      <c r="C132" s="112">
        <v>2.02533671E9</v>
      </c>
      <c r="D132" s="98" t="s">
        <v>82</v>
      </c>
      <c r="E132" s="85" t="s">
        <v>49</v>
      </c>
      <c r="F132" s="153">
        <f t="shared" si="2"/>
        <v>0</v>
      </c>
      <c r="G132" s="98" t="s">
        <v>79</v>
      </c>
      <c r="H132" s="154">
        <f t="shared" si="3"/>
        <v>0</v>
      </c>
      <c r="I132" s="96" t="s">
        <v>65</v>
      </c>
    </row>
    <row r="133">
      <c r="A133" s="99" t="s">
        <v>237</v>
      </c>
      <c r="B133" s="93" t="s">
        <v>92</v>
      </c>
      <c r="C133" s="89">
        <v>2.02330354E9</v>
      </c>
      <c r="D133" s="90" t="s">
        <v>82</v>
      </c>
      <c r="E133" s="95" t="s">
        <v>49</v>
      </c>
      <c r="F133" s="153">
        <f t="shared" si="2"/>
        <v>220</v>
      </c>
      <c r="G133" s="90" t="s">
        <v>79</v>
      </c>
      <c r="H133" s="154">
        <f t="shared" si="3"/>
        <v>0</v>
      </c>
      <c r="I133" s="91" t="s">
        <v>11</v>
      </c>
    </row>
    <row r="134">
      <c r="A134" s="103" t="s">
        <v>238</v>
      </c>
      <c r="B134" s="82" t="s">
        <v>98</v>
      </c>
      <c r="C134" s="106">
        <v>2.025328852E9</v>
      </c>
      <c r="D134" s="98" t="s">
        <v>265</v>
      </c>
      <c r="E134" s="85" t="s">
        <v>52</v>
      </c>
      <c r="F134" s="153">
        <f t="shared" si="2"/>
        <v>157</v>
      </c>
      <c r="G134" s="98" t="s">
        <v>79</v>
      </c>
      <c r="H134" s="154">
        <f t="shared" si="3"/>
        <v>0</v>
      </c>
      <c r="I134" s="96" t="s">
        <v>11</v>
      </c>
    </row>
    <row r="135">
      <c r="A135" s="92" t="s">
        <v>239</v>
      </c>
      <c r="B135" s="97" t="s">
        <v>116</v>
      </c>
      <c r="C135" s="89">
        <v>2.023011199E9</v>
      </c>
      <c r="D135" s="104" t="s">
        <v>82</v>
      </c>
      <c r="E135" s="95" t="s">
        <v>52</v>
      </c>
      <c r="F135" s="153">
        <f t="shared" si="2"/>
        <v>157</v>
      </c>
      <c r="G135" s="104" t="s">
        <v>79</v>
      </c>
      <c r="H135" s="154">
        <f t="shared" si="3"/>
        <v>0</v>
      </c>
      <c r="I135" s="105" t="s">
        <v>11</v>
      </c>
    </row>
    <row r="136">
      <c r="A136" s="92" t="s">
        <v>240</v>
      </c>
      <c r="B136" s="93" t="s">
        <v>118</v>
      </c>
      <c r="C136" s="89">
        <v>2.023001998E9</v>
      </c>
      <c r="D136" s="98" t="s">
        <v>82</v>
      </c>
      <c r="E136" s="95" t="s">
        <v>49</v>
      </c>
      <c r="F136" s="153">
        <f t="shared" si="2"/>
        <v>220</v>
      </c>
      <c r="G136" s="98" t="s">
        <v>79</v>
      </c>
      <c r="H136" s="154">
        <f t="shared" si="3"/>
        <v>0</v>
      </c>
      <c r="I136" s="96" t="s">
        <v>11</v>
      </c>
    </row>
    <row r="137">
      <c r="A137" s="92" t="s">
        <v>241</v>
      </c>
      <c r="B137" s="97" t="s">
        <v>116</v>
      </c>
      <c r="C137" s="89">
        <v>2.02301044E9</v>
      </c>
      <c r="D137" s="104" t="s">
        <v>82</v>
      </c>
      <c r="E137" s="95" t="s">
        <v>52</v>
      </c>
      <c r="F137" s="153">
        <f t="shared" si="2"/>
        <v>157</v>
      </c>
      <c r="G137" s="104" t="s">
        <v>79</v>
      </c>
      <c r="H137" s="154">
        <f t="shared" si="3"/>
        <v>0</v>
      </c>
      <c r="I137" s="105" t="s">
        <v>11</v>
      </c>
    </row>
    <row r="138">
      <c r="A138" s="103" t="s">
        <v>242</v>
      </c>
      <c r="B138" s="82" t="s">
        <v>162</v>
      </c>
      <c r="C138" s="106">
        <v>2.025330171E9</v>
      </c>
      <c r="D138" s="98" t="s">
        <v>265</v>
      </c>
      <c r="E138" s="85" t="s">
        <v>52</v>
      </c>
      <c r="F138" s="153">
        <f t="shared" si="2"/>
        <v>157</v>
      </c>
      <c r="G138" s="94" t="s">
        <v>79</v>
      </c>
      <c r="H138" s="154">
        <f t="shared" si="3"/>
        <v>0</v>
      </c>
      <c r="I138" s="110" t="s">
        <v>11</v>
      </c>
    </row>
    <row r="139">
      <c r="A139" s="103" t="s">
        <v>243</v>
      </c>
      <c r="B139" s="82" t="s">
        <v>84</v>
      </c>
      <c r="C139" s="106">
        <v>2.02501338E9</v>
      </c>
      <c r="D139" s="90" t="s">
        <v>265</v>
      </c>
      <c r="E139" s="85" t="s">
        <v>49</v>
      </c>
      <c r="F139" s="153">
        <f t="shared" si="2"/>
        <v>220</v>
      </c>
      <c r="G139" s="104" t="s">
        <v>79</v>
      </c>
      <c r="H139" s="154">
        <f t="shared" si="3"/>
        <v>0</v>
      </c>
      <c r="I139" s="105" t="s">
        <v>11</v>
      </c>
    </row>
    <row r="140">
      <c r="A140" s="92" t="s">
        <v>244</v>
      </c>
      <c r="B140" s="93" t="s">
        <v>81</v>
      </c>
      <c r="C140" s="89">
        <v>2.02401405E9</v>
      </c>
      <c r="D140" s="94" t="s">
        <v>82</v>
      </c>
      <c r="E140" s="95" t="s">
        <v>55</v>
      </c>
      <c r="F140" s="153">
        <f t="shared" si="2"/>
        <v>94</v>
      </c>
      <c r="G140" s="94" t="s">
        <v>96</v>
      </c>
      <c r="H140" s="154">
        <f t="shared" si="3"/>
        <v>350</v>
      </c>
      <c r="I140" s="110" t="s">
        <v>11</v>
      </c>
    </row>
    <row r="141">
      <c r="A141" s="99" t="s">
        <v>245</v>
      </c>
      <c r="B141" s="93" t="s">
        <v>81</v>
      </c>
      <c r="C141" s="89">
        <v>2.020010151E9</v>
      </c>
      <c r="D141" s="104" t="s">
        <v>82</v>
      </c>
      <c r="E141" s="95" t="s">
        <v>49</v>
      </c>
      <c r="F141" s="153">
        <f t="shared" si="2"/>
        <v>220</v>
      </c>
      <c r="G141" s="104" t="s">
        <v>79</v>
      </c>
      <c r="H141" s="154">
        <f t="shared" si="3"/>
        <v>0</v>
      </c>
      <c r="I141" s="105" t="s">
        <v>11</v>
      </c>
    </row>
    <row r="142">
      <c r="A142" s="103" t="s">
        <v>246</v>
      </c>
      <c r="B142" s="82" t="s">
        <v>98</v>
      </c>
      <c r="C142" s="106">
        <v>2.025328861E9</v>
      </c>
      <c r="D142" s="98" t="s">
        <v>265</v>
      </c>
      <c r="E142" s="85" t="s">
        <v>49</v>
      </c>
      <c r="F142" s="153">
        <f t="shared" si="2"/>
        <v>220</v>
      </c>
      <c r="G142" s="94" t="s">
        <v>79</v>
      </c>
      <c r="H142" s="154">
        <f t="shared" si="3"/>
        <v>0</v>
      </c>
      <c r="I142" s="110" t="s">
        <v>11</v>
      </c>
    </row>
    <row r="143">
      <c r="A143" s="99" t="s">
        <v>247</v>
      </c>
      <c r="B143" s="93" t="s">
        <v>76</v>
      </c>
      <c r="C143" s="89">
        <v>2.023312871E9</v>
      </c>
      <c r="D143" s="104" t="s">
        <v>82</v>
      </c>
      <c r="E143" s="95" t="s">
        <v>52</v>
      </c>
      <c r="F143" s="153">
        <f t="shared" si="2"/>
        <v>157</v>
      </c>
      <c r="G143" s="104" t="s">
        <v>79</v>
      </c>
      <c r="H143" s="154">
        <f t="shared" si="3"/>
        <v>0</v>
      </c>
      <c r="I143" s="105" t="s">
        <v>11</v>
      </c>
    </row>
    <row r="144">
      <c r="A144" s="81" t="s">
        <v>278</v>
      </c>
      <c r="B144" s="82" t="s">
        <v>92</v>
      </c>
      <c r="C144" s="178">
        <v>2.02431983E9</v>
      </c>
      <c r="D144" s="98" t="s">
        <v>82</v>
      </c>
      <c r="E144" s="85" t="s">
        <v>55</v>
      </c>
      <c r="F144" s="153">
        <f t="shared" si="2"/>
        <v>94</v>
      </c>
      <c r="G144" s="98" t="s">
        <v>79</v>
      </c>
      <c r="H144" s="154">
        <f t="shared" si="3"/>
        <v>0</v>
      </c>
      <c r="I144" s="96" t="s">
        <v>11</v>
      </c>
    </row>
    <row r="145">
      <c r="A145" s="81" t="s">
        <v>248</v>
      </c>
      <c r="B145" s="93" t="s">
        <v>169</v>
      </c>
      <c r="C145" s="112" t="s">
        <v>249</v>
      </c>
      <c r="D145" s="90" t="s">
        <v>82</v>
      </c>
      <c r="E145" s="85" t="s">
        <v>52</v>
      </c>
      <c r="F145" s="153">
        <f t="shared" si="2"/>
        <v>157</v>
      </c>
      <c r="G145" s="90" t="s">
        <v>79</v>
      </c>
      <c r="H145" s="154">
        <f t="shared" si="3"/>
        <v>0</v>
      </c>
      <c r="I145" s="91" t="s">
        <v>11</v>
      </c>
    </row>
    <row r="146">
      <c r="A146" s="103" t="s">
        <v>250</v>
      </c>
      <c r="B146" s="82" t="s">
        <v>84</v>
      </c>
      <c r="C146" s="106">
        <v>2.025013399E9</v>
      </c>
      <c r="D146" s="98" t="s">
        <v>265</v>
      </c>
      <c r="E146" s="85" t="s">
        <v>49</v>
      </c>
      <c r="F146" s="153">
        <f t="shared" si="2"/>
        <v>220</v>
      </c>
      <c r="G146" s="98" t="s">
        <v>79</v>
      </c>
      <c r="H146" s="154">
        <f t="shared" si="3"/>
        <v>0</v>
      </c>
      <c r="I146" s="96" t="s">
        <v>11</v>
      </c>
    </row>
    <row r="147">
      <c r="A147" s="81" t="s">
        <v>251</v>
      </c>
      <c r="B147" s="93" t="s">
        <v>169</v>
      </c>
      <c r="C147" s="112">
        <v>2.024023274E9</v>
      </c>
      <c r="D147" s="104" t="s">
        <v>82</v>
      </c>
      <c r="E147" s="95" t="s">
        <v>49</v>
      </c>
      <c r="F147" s="153">
        <f t="shared" si="2"/>
        <v>220</v>
      </c>
      <c r="G147" s="104" t="s">
        <v>79</v>
      </c>
      <c r="H147" s="154">
        <f t="shared" si="3"/>
        <v>0</v>
      </c>
      <c r="I147" s="105" t="s">
        <v>11</v>
      </c>
    </row>
    <row r="148">
      <c r="A148" s="103" t="s">
        <v>252</v>
      </c>
      <c r="B148" s="82" t="s">
        <v>92</v>
      </c>
      <c r="C148" s="83" t="s">
        <v>253</v>
      </c>
      <c r="D148" s="98" t="s">
        <v>265</v>
      </c>
      <c r="E148" s="85" t="s">
        <v>55</v>
      </c>
      <c r="F148" s="153">
        <f t="shared" si="2"/>
        <v>94</v>
      </c>
      <c r="G148" s="94" t="s">
        <v>79</v>
      </c>
      <c r="H148" s="154">
        <f t="shared" si="3"/>
        <v>0</v>
      </c>
      <c r="I148" s="110" t="s">
        <v>11</v>
      </c>
    </row>
    <row r="149">
      <c r="A149" s="92" t="s">
        <v>254</v>
      </c>
      <c r="B149" s="93" t="s">
        <v>76</v>
      </c>
      <c r="C149" s="89">
        <v>2.02330444E9</v>
      </c>
      <c r="D149" s="90" t="s">
        <v>82</v>
      </c>
      <c r="E149" s="95" t="s">
        <v>49</v>
      </c>
      <c r="F149" s="153">
        <f t="shared" si="2"/>
        <v>220</v>
      </c>
      <c r="G149" s="90" t="s">
        <v>79</v>
      </c>
      <c r="H149" s="154">
        <f t="shared" si="3"/>
        <v>0</v>
      </c>
      <c r="I149" s="91" t="s">
        <v>11</v>
      </c>
    </row>
    <row r="150">
      <c r="A150" s="99" t="s">
        <v>255</v>
      </c>
      <c r="B150" s="93" t="s">
        <v>92</v>
      </c>
      <c r="C150" s="89">
        <v>2.02331202E9</v>
      </c>
      <c r="D150" s="98" t="s">
        <v>82</v>
      </c>
      <c r="E150" s="85" t="s">
        <v>52</v>
      </c>
      <c r="F150" s="153">
        <f t="shared" si="2"/>
        <v>157</v>
      </c>
      <c r="G150" s="98" t="s">
        <v>79</v>
      </c>
      <c r="H150" s="154">
        <f t="shared" si="3"/>
        <v>0</v>
      </c>
      <c r="I150" s="96" t="s">
        <v>11</v>
      </c>
    </row>
    <row r="151">
      <c r="A151" s="103" t="s">
        <v>256</v>
      </c>
      <c r="B151" s="82" t="s">
        <v>86</v>
      </c>
      <c r="C151" s="106">
        <v>2.025326043E9</v>
      </c>
      <c r="D151" s="90" t="s">
        <v>265</v>
      </c>
      <c r="E151" s="85" t="s">
        <v>49</v>
      </c>
      <c r="F151" s="153">
        <f t="shared" si="2"/>
        <v>220</v>
      </c>
      <c r="G151" s="90" t="s">
        <v>79</v>
      </c>
      <c r="H151" s="154">
        <f t="shared" si="3"/>
        <v>0</v>
      </c>
      <c r="I151" s="91" t="s">
        <v>11</v>
      </c>
    </row>
    <row r="152">
      <c r="A152" s="92" t="s">
        <v>257</v>
      </c>
      <c r="B152" s="97" t="s">
        <v>169</v>
      </c>
      <c r="C152" s="89">
        <v>4050482.0</v>
      </c>
      <c r="D152" s="94" t="s">
        <v>82</v>
      </c>
      <c r="E152" s="85" t="s">
        <v>52</v>
      </c>
      <c r="F152" s="153">
        <f t="shared" si="2"/>
        <v>157</v>
      </c>
      <c r="G152" s="94" t="s">
        <v>79</v>
      </c>
      <c r="H152" s="154">
        <f t="shared" si="3"/>
        <v>0</v>
      </c>
      <c r="I152" s="110" t="s">
        <v>11</v>
      </c>
    </row>
    <row r="153">
      <c r="A153" s="103" t="s">
        <v>258</v>
      </c>
      <c r="B153" s="82" t="s">
        <v>169</v>
      </c>
      <c r="C153" s="106">
        <v>2.025013862E9</v>
      </c>
      <c r="D153" s="90" t="s">
        <v>265</v>
      </c>
      <c r="E153" s="85" t="s">
        <v>52</v>
      </c>
      <c r="F153" s="153">
        <f t="shared" si="2"/>
        <v>157</v>
      </c>
      <c r="G153" s="104" t="s">
        <v>79</v>
      </c>
      <c r="H153" s="154">
        <f t="shared" si="3"/>
        <v>0</v>
      </c>
      <c r="I153" s="105" t="s">
        <v>11</v>
      </c>
    </row>
    <row r="154">
      <c r="A154" s="99" t="s">
        <v>259</v>
      </c>
      <c r="B154" s="97" t="s">
        <v>169</v>
      </c>
      <c r="C154" s="89">
        <v>2.023302374E9</v>
      </c>
      <c r="D154" s="98" t="s">
        <v>82</v>
      </c>
      <c r="E154" s="85" t="s">
        <v>49</v>
      </c>
      <c r="F154" s="153">
        <f t="shared" si="2"/>
        <v>220</v>
      </c>
      <c r="G154" s="98" t="s">
        <v>79</v>
      </c>
      <c r="H154" s="154">
        <f t="shared" si="3"/>
        <v>0</v>
      </c>
      <c r="I154" s="96" t="s">
        <v>11</v>
      </c>
    </row>
    <row r="155">
      <c r="A155" s="103" t="s">
        <v>260</v>
      </c>
      <c r="B155" s="141" t="s">
        <v>86</v>
      </c>
      <c r="C155" s="106">
        <v>2.023313224E9</v>
      </c>
      <c r="D155" s="90" t="s">
        <v>265</v>
      </c>
      <c r="E155" s="169" t="s">
        <v>55</v>
      </c>
      <c r="F155" s="153">
        <f t="shared" si="2"/>
        <v>94</v>
      </c>
      <c r="G155" s="84" t="s">
        <v>79</v>
      </c>
      <c r="H155" s="154">
        <f t="shared" si="3"/>
        <v>0</v>
      </c>
      <c r="I155" s="84" t="s">
        <v>11</v>
      </c>
    </row>
  </sheetData>
  <mergeCells count="9">
    <mergeCell ref="C7:E7"/>
    <mergeCell ref="B8:B13"/>
    <mergeCell ref="C1:E1"/>
    <mergeCell ref="F1:I1"/>
    <mergeCell ref="C2:E2"/>
    <mergeCell ref="C3:E3"/>
    <mergeCell ref="C4:E4"/>
    <mergeCell ref="C5:E5"/>
    <mergeCell ref="C6:E6"/>
  </mergeCells>
  <dataValidations>
    <dataValidation type="list" allowBlank="1" sqref="B16:B155">
      <formula1>"Administração,Engenharia de Alimentos,Engenharia Mecânica,Técnico Subsequente em Agroindústria,Técnico Subsequente em Alimentos,Técnico Subsequente em Finanças,Técnico Subsequente em Logística ,Técnico Subsequente em Mecânica,Técnico Subsequente em Vendas"&amp;",Técnico Subsequente em Modelagem do Vestuário,Técnico Subsequente em Produção de Moda,Técnico Integrado em Design Gráfico,Técnico Integrado em Informática,Técnico em Informática,Técnico Integrado em Mecatrônica,Técnico Integrado em Química,Técnólogo em A"&amp;"nálise e Desenvolvimento de Sistemas,Tecnólogo em Marketing,Tecnólogo em Design de Moda"</formula1>
    </dataValidation>
    <dataValidation type="list" allowBlank="1" sqref="D16:D155">
      <formula1>"Etapa 2 - Renovações Automáticas,Etapa 2 - Novas Inscrições,Etapa 4"</formula1>
    </dataValidation>
    <dataValidation type="list" allowBlank="1" sqref="E16:E155">
      <formula1>"G1,G2,G3,G4"</formula1>
    </dataValidation>
    <dataValidation type="list" allowBlank="1" sqref="G16:G155">
      <formula1>"Sim,Não"</formula1>
    </dataValidation>
    <dataValidation type="custom" allowBlank="1" showDropDown="1" sqref="F16:F155 H16:H155">
      <formula1>AND(ISNUMBER(F16),(NOT(OR(NOT(ISERROR(DATEVALUE(F16))), AND(ISNUMBER(F16), LEFT(CELL("format", F16))="D")))))</formula1>
    </dataValidation>
    <dataValidation type="list" allowBlank="1" sqref="I16:I155">
      <formula1>"Finalizado,Pendente,Atrasado,Suspenso,Cancelado"</formula1>
    </dataValidation>
    <dataValidation allowBlank="1" showDropDown="1" sqref="A16:A155"/>
  </dataValidations>
  <drawing r:id="rId1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1" max="1" width="35.63"/>
    <col customWidth="1" min="2" max="2" width="52.5"/>
    <col customWidth="1" min="3" max="3" width="22.25"/>
    <col customWidth="1" min="4" max="4" width="31.63"/>
    <col customWidth="1" min="5" max="5" width="20.13"/>
    <col customWidth="1" min="6" max="6" width="14.0"/>
    <col customWidth="1" min="7" max="7" width="15.13"/>
    <col customWidth="1" min="9" max="9" width="15.5"/>
  </cols>
  <sheetData>
    <row r="1">
      <c r="A1" s="13"/>
      <c r="B1" s="14" t="s">
        <v>38</v>
      </c>
      <c r="C1" s="15" t="s">
        <v>39</v>
      </c>
      <c r="D1" s="16"/>
      <c r="E1" s="17"/>
      <c r="F1" s="18" t="s">
        <v>40</v>
      </c>
    </row>
    <row r="2">
      <c r="A2" s="19"/>
      <c r="B2" s="20" t="s">
        <v>284</v>
      </c>
      <c r="C2" s="21" t="s">
        <v>42</v>
      </c>
      <c r="D2" s="16"/>
      <c r="E2" s="17"/>
      <c r="F2" s="22" t="s">
        <v>43</v>
      </c>
      <c r="G2" s="23" t="s">
        <v>44</v>
      </c>
      <c r="H2" s="24" t="s">
        <v>45</v>
      </c>
      <c r="I2" s="22" t="s">
        <v>46</v>
      </c>
    </row>
    <row r="3" ht="27.0" customHeight="1">
      <c r="A3" s="19"/>
      <c r="B3" s="25" t="s">
        <v>285</v>
      </c>
      <c r="C3" s="26" t="s">
        <v>48</v>
      </c>
      <c r="D3" s="16"/>
      <c r="E3" s="17"/>
      <c r="F3" s="27" t="s">
        <v>49</v>
      </c>
      <c r="G3" s="28">
        <f>COUNTIFS(E16:E155,"G1",I16:I155,"&lt;&gt;Atrasado",I16:I155,"&lt;&gt;Suspenso",I16:I155,"&lt;&gt;Cancelado",I16:I155, "&lt;&gt;Pendente")</f>
        <v>46</v>
      </c>
      <c r="H3" s="29">
        <v>220.0</v>
      </c>
      <c r="I3" s="30">
        <f t="shared" ref="I3:I7" si="1">SUM(G3*H3)</f>
        <v>10120</v>
      </c>
    </row>
    <row r="4" ht="27.0" customHeight="1">
      <c r="A4" s="19"/>
      <c r="B4" s="20" t="s">
        <v>286</v>
      </c>
      <c r="C4" s="31" t="s">
        <v>51</v>
      </c>
      <c r="D4" s="16"/>
      <c r="E4" s="17"/>
      <c r="F4" s="32" t="s">
        <v>52</v>
      </c>
      <c r="G4" s="33">
        <f>COUNTIFS(E16:E155,"G2",I16:I155,"&lt;&gt;Atrasado",I16:I155,"&lt;&gt;Suspenso",I16:I155,"&lt;&gt;Cancelado",I16:I155, "&lt;&gt;Pendente")</f>
        <v>36</v>
      </c>
      <c r="H4" s="34">
        <v>157.0</v>
      </c>
      <c r="I4" s="35">
        <f t="shared" si="1"/>
        <v>5652</v>
      </c>
    </row>
    <row r="5" ht="27.0" customHeight="1">
      <c r="A5" s="19"/>
      <c r="B5" s="25" t="s">
        <v>287</v>
      </c>
      <c r="C5" s="26" t="s">
        <v>54</v>
      </c>
      <c r="D5" s="16"/>
      <c r="E5" s="17"/>
      <c r="F5" s="36" t="s">
        <v>55</v>
      </c>
      <c r="G5" s="37">
        <f>COUNTIFS(E16:E155,"G3",I16:I155,"&lt;&gt;Atrasado",I16:I155,"&lt;&gt;Suspenso",I16:I155,"&lt;&gt;Cancelado",I16:I155, "&lt;&gt;Pendente")</f>
        <v>37</v>
      </c>
      <c r="H5" s="38">
        <v>94.0</v>
      </c>
      <c r="I5" s="39">
        <f t="shared" si="1"/>
        <v>3478</v>
      </c>
    </row>
    <row r="6" ht="27.0" customHeight="1">
      <c r="A6" s="19"/>
      <c r="B6" s="20" t="s">
        <v>56</v>
      </c>
      <c r="C6" s="31" t="s">
        <v>57</v>
      </c>
      <c r="D6" s="16"/>
      <c r="E6" s="17"/>
      <c r="F6" s="40" t="s">
        <v>58</v>
      </c>
      <c r="G6" s="41">
        <f>COUNTIFS(E16:E155,"G4",I16:I155,"&lt;&gt;Atrasado",I16:I155,"&lt;&gt;Suspenso",I16:I155,"&lt;&gt;Cancelado",I16:I155, "&lt;&gt;Pendente")</f>
        <v>5</v>
      </c>
      <c r="H6" s="42">
        <v>31.0</v>
      </c>
      <c r="I6" s="43">
        <f t="shared" si="1"/>
        <v>155</v>
      </c>
    </row>
    <row r="7" ht="27.0" customHeight="1">
      <c r="A7" s="19"/>
      <c r="B7" s="44" t="s">
        <v>59</v>
      </c>
      <c r="C7" s="45" t="s">
        <v>60</v>
      </c>
      <c r="D7" s="16"/>
      <c r="E7" s="17"/>
      <c r="F7" s="46" t="s">
        <v>61</v>
      </c>
      <c r="G7" s="47">
        <f>COUNTIFS(G16:G155,"Sim",I16:I155,"&lt;&gt;Atrasado",I16:I155,"&lt;&gt;Suspenso",I16:I155,"&lt;&gt;Cancelado",I16:I155, "&lt;&gt;Pendente")</f>
        <v>9</v>
      </c>
      <c r="H7" s="48">
        <v>350.0</v>
      </c>
      <c r="I7" s="49">
        <f t="shared" si="1"/>
        <v>3150</v>
      </c>
    </row>
    <row r="8" ht="27.0" customHeight="1">
      <c r="A8" s="143"/>
      <c r="B8" s="179" t="s">
        <v>288</v>
      </c>
      <c r="C8" s="53" t="s">
        <v>6</v>
      </c>
      <c r="D8" s="53" t="s">
        <v>62</v>
      </c>
      <c r="E8" s="53" t="s">
        <v>63</v>
      </c>
      <c r="F8" s="54" t="s">
        <v>46</v>
      </c>
      <c r="G8" s="55"/>
      <c r="H8" s="56" t="s">
        <v>46</v>
      </c>
      <c r="I8" s="57">
        <f>SUM(I3:I7)</f>
        <v>22555</v>
      </c>
    </row>
    <row r="9">
      <c r="A9" s="78"/>
      <c r="B9" s="59"/>
      <c r="C9" s="144" t="s">
        <v>11</v>
      </c>
      <c r="D9" s="61">
        <f>COUNTIF(I16:I155,"Finalizado")</f>
        <v>124</v>
      </c>
      <c r="E9" s="62">
        <f>countif(I16:I155,"Finalizado")/counta(I16:I155)</f>
        <v>0.8857142857</v>
      </c>
      <c r="F9" s="63"/>
      <c r="G9" s="64"/>
      <c r="H9" s="63"/>
      <c r="I9" s="64"/>
    </row>
    <row r="10">
      <c r="A10" s="78"/>
      <c r="B10" s="59"/>
      <c r="C10" s="145" t="s">
        <v>64</v>
      </c>
      <c r="D10" s="66">
        <f>COUNTIF(I16:I155,"Pendente")</f>
        <v>0</v>
      </c>
      <c r="E10" s="67">
        <f>countif(I16:I155,"Pendente")/counta(I16:I155)</f>
        <v>0</v>
      </c>
      <c r="F10" s="63"/>
      <c r="G10" s="64"/>
      <c r="H10" s="63"/>
      <c r="I10" s="64"/>
    </row>
    <row r="11">
      <c r="A11" s="78"/>
      <c r="B11" s="59"/>
      <c r="C11" s="146" t="s">
        <v>22</v>
      </c>
      <c r="D11" s="69">
        <f>COUNTIF(I16:I155,"Atrasado")</f>
        <v>0</v>
      </c>
      <c r="E11" s="70">
        <f>countif(I16:I155,"Atrasado")/counta(I16:I155)</f>
        <v>0</v>
      </c>
      <c r="F11" s="63"/>
      <c r="G11" s="64"/>
      <c r="H11" s="63"/>
      <c r="I11" s="64"/>
    </row>
    <row r="12">
      <c r="A12" s="78"/>
      <c r="B12" s="59"/>
      <c r="C12" s="147" t="s">
        <v>65</v>
      </c>
      <c r="D12" s="72">
        <f>COUNTIF(I16:I155,"Suspenso")</f>
        <v>10</v>
      </c>
      <c r="E12" s="73">
        <f>countif(I16:I155,"Suspenso")/counta(I16:I155)</f>
        <v>0.07142857143</v>
      </c>
      <c r="F12" s="63"/>
      <c r="G12" s="64"/>
      <c r="H12" s="63"/>
      <c r="I12" s="64"/>
    </row>
    <row r="13">
      <c r="A13" s="78"/>
      <c r="B13" s="74"/>
      <c r="C13" s="148" t="s">
        <v>66</v>
      </c>
      <c r="D13" s="76">
        <f>COUNTIF(I16:I155,"Cancelado")</f>
        <v>6</v>
      </c>
      <c r="E13" s="77">
        <f>countif(I16:I155,"Cancelado")/counta(I16:I155)</f>
        <v>0.04285714286</v>
      </c>
      <c r="F13" s="63"/>
      <c r="G13" s="64"/>
      <c r="H13" s="63"/>
      <c r="I13" s="64"/>
    </row>
    <row r="14">
      <c r="A14" s="78"/>
      <c r="B14" s="64"/>
      <c r="C14" s="149"/>
      <c r="D14" s="149"/>
      <c r="E14" s="150"/>
      <c r="F14" s="64"/>
      <c r="G14" s="64"/>
      <c r="H14" s="64"/>
      <c r="I14" s="64"/>
    </row>
    <row r="15">
      <c r="A15" s="151" t="s">
        <v>67</v>
      </c>
      <c r="B15" s="173" t="s">
        <v>68</v>
      </c>
      <c r="C15" s="173" t="s">
        <v>69</v>
      </c>
      <c r="D15" s="173" t="s">
        <v>70</v>
      </c>
      <c r="E15" s="174" t="s">
        <v>71</v>
      </c>
      <c r="F15" s="173" t="s">
        <v>72</v>
      </c>
      <c r="G15" s="173" t="s">
        <v>73</v>
      </c>
      <c r="H15" s="173" t="s">
        <v>72</v>
      </c>
      <c r="I15" s="173" t="s">
        <v>74</v>
      </c>
    </row>
    <row r="16">
      <c r="A16" s="139" t="s">
        <v>75</v>
      </c>
      <c r="B16" s="82" t="s">
        <v>76</v>
      </c>
      <c r="C16" s="83" t="s">
        <v>77</v>
      </c>
      <c r="D16" s="152" t="s">
        <v>265</v>
      </c>
      <c r="E16" s="85" t="s">
        <v>55</v>
      </c>
      <c r="F16" s="153">
        <f t="shared" ref="F16:F155" si="2">IF(OR(I16="pendente",I16="atrasado",I16="cancelado",I16="suspenso"),0,IF(ISBLANK(E16),"",IFERROR(VLOOKUP(E16,$F$2:$F$6:$H$2:$H$6,3,FALSE),"")))</f>
        <v>94</v>
      </c>
      <c r="G16" s="152" t="s">
        <v>79</v>
      </c>
      <c r="H16" s="154">
        <f t="shared" ref="H16:H155" si="3">IF(OR(I16="pendente",I16="atrasado",I16="cancelado",I16="suspenso"),0,IF(G16="SIM",$H$7,IF(G16="NÃO",0,"")))</f>
        <v>0</v>
      </c>
      <c r="I16" s="152" t="s">
        <v>11</v>
      </c>
    </row>
    <row r="17">
      <c r="A17" s="175" t="s">
        <v>80</v>
      </c>
      <c r="B17" s="82" t="s">
        <v>81</v>
      </c>
      <c r="C17" s="89">
        <v>2.024001929E9</v>
      </c>
      <c r="D17" s="104" t="s">
        <v>82</v>
      </c>
      <c r="E17" s="85" t="s">
        <v>58</v>
      </c>
      <c r="F17" s="153">
        <f t="shared" si="2"/>
        <v>31</v>
      </c>
      <c r="G17" s="104" t="s">
        <v>79</v>
      </c>
      <c r="H17" s="154">
        <f t="shared" si="3"/>
        <v>0</v>
      </c>
      <c r="I17" s="105" t="s">
        <v>11</v>
      </c>
    </row>
    <row r="18">
      <c r="A18" s="176" t="s">
        <v>83</v>
      </c>
      <c r="B18" s="93" t="s">
        <v>84</v>
      </c>
      <c r="C18" s="89">
        <v>2.024001508E9</v>
      </c>
      <c r="D18" s="94" t="s">
        <v>265</v>
      </c>
      <c r="E18" s="95" t="s">
        <v>49</v>
      </c>
      <c r="F18" s="153">
        <f t="shared" si="2"/>
        <v>220</v>
      </c>
      <c r="G18" s="94" t="s">
        <v>79</v>
      </c>
      <c r="H18" s="154">
        <f t="shared" si="3"/>
        <v>0</v>
      </c>
      <c r="I18" s="110" t="s">
        <v>11</v>
      </c>
    </row>
    <row r="19">
      <c r="A19" s="81" t="s">
        <v>85</v>
      </c>
      <c r="B19" s="82" t="s">
        <v>86</v>
      </c>
      <c r="C19" s="83" t="s">
        <v>87</v>
      </c>
      <c r="D19" s="90" t="s">
        <v>82</v>
      </c>
      <c r="E19" s="85" t="s">
        <v>55</v>
      </c>
      <c r="F19" s="153">
        <f t="shared" si="2"/>
        <v>94</v>
      </c>
      <c r="G19" s="90" t="s">
        <v>79</v>
      </c>
      <c r="H19" s="154">
        <f t="shared" si="3"/>
        <v>0</v>
      </c>
      <c r="I19" s="91" t="s">
        <v>11</v>
      </c>
    </row>
    <row r="20">
      <c r="A20" s="176" t="s">
        <v>88</v>
      </c>
      <c r="B20" s="97" t="s">
        <v>84</v>
      </c>
      <c r="C20" s="89">
        <v>2.024001517E9</v>
      </c>
      <c r="D20" s="98" t="s">
        <v>82</v>
      </c>
      <c r="E20" s="95" t="s">
        <v>55</v>
      </c>
      <c r="F20" s="153">
        <f t="shared" si="2"/>
        <v>94</v>
      </c>
      <c r="G20" s="98" t="s">
        <v>79</v>
      </c>
      <c r="H20" s="154">
        <f t="shared" si="3"/>
        <v>0</v>
      </c>
      <c r="I20" s="96" t="s">
        <v>11</v>
      </c>
    </row>
    <row r="21">
      <c r="A21" s="177" t="s">
        <v>89</v>
      </c>
      <c r="B21" s="93" t="s">
        <v>76</v>
      </c>
      <c r="C21" s="89">
        <v>2.024303311E9</v>
      </c>
      <c r="D21" s="90" t="s">
        <v>82</v>
      </c>
      <c r="E21" s="95" t="s">
        <v>49</v>
      </c>
      <c r="F21" s="153">
        <f t="shared" si="2"/>
        <v>220</v>
      </c>
      <c r="G21" s="90" t="s">
        <v>79</v>
      </c>
      <c r="H21" s="154">
        <f t="shared" si="3"/>
        <v>0</v>
      </c>
      <c r="I21" s="91" t="s">
        <v>11</v>
      </c>
    </row>
    <row r="22">
      <c r="A22" s="176" t="s">
        <v>90</v>
      </c>
      <c r="B22" s="93" t="s">
        <v>86</v>
      </c>
      <c r="C22" s="89">
        <v>2.023312002E9</v>
      </c>
      <c r="D22" s="98" t="s">
        <v>82</v>
      </c>
      <c r="E22" s="95" t="s">
        <v>49</v>
      </c>
      <c r="F22" s="153">
        <f t="shared" si="2"/>
        <v>220</v>
      </c>
      <c r="G22" s="98" t="s">
        <v>79</v>
      </c>
      <c r="H22" s="154">
        <f t="shared" si="3"/>
        <v>0</v>
      </c>
      <c r="I22" s="96" t="s">
        <v>11</v>
      </c>
    </row>
    <row r="23">
      <c r="A23" s="177" t="s">
        <v>91</v>
      </c>
      <c r="B23" s="93" t="s">
        <v>92</v>
      </c>
      <c r="C23" s="89">
        <v>2.02430287E9</v>
      </c>
      <c r="D23" s="104" t="s">
        <v>82</v>
      </c>
      <c r="E23" s="95" t="s">
        <v>52</v>
      </c>
      <c r="F23" s="153">
        <f t="shared" si="2"/>
        <v>157</v>
      </c>
      <c r="G23" s="90" t="s">
        <v>79</v>
      </c>
      <c r="H23" s="154">
        <f t="shared" si="3"/>
        <v>0</v>
      </c>
      <c r="I23" s="91" t="s">
        <v>11</v>
      </c>
    </row>
    <row r="24">
      <c r="A24" s="99" t="s">
        <v>93</v>
      </c>
      <c r="B24" s="100" t="s">
        <v>94</v>
      </c>
      <c r="C24" s="101" t="s">
        <v>95</v>
      </c>
      <c r="D24" s="98" t="s">
        <v>82</v>
      </c>
      <c r="E24" s="95" t="s">
        <v>55</v>
      </c>
      <c r="F24" s="153">
        <f t="shared" si="2"/>
        <v>94</v>
      </c>
      <c r="G24" s="98" t="s">
        <v>96</v>
      </c>
      <c r="H24" s="154">
        <f t="shared" si="3"/>
        <v>350</v>
      </c>
      <c r="I24" s="96" t="s">
        <v>11</v>
      </c>
    </row>
    <row r="25">
      <c r="A25" s="81" t="s">
        <v>97</v>
      </c>
      <c r="B25" s="82" t="s">
        <v>98</v>
      </c>
      <c r="C25" s="102" t="s">
        <v>99</v>
      </c>
      <c r="D25" s="90" t="s">
        <v>265</v>
      </c>
      <c r="E25" s="85" t="s">
        <v>52</v>
      </c>
      <c r="F25" s="153">
        <f t="shared" si="2"/>
        <v>157</v>
      </c>
      <c r="G25" s="90" t="s">
        <v>79</v>
      </c>
      <c r="H25" s="154">
        <f t="shared" si="3"/>
        <v>0</v>
      </c>
      <c r="I25" s="91" t="s">
        <v>11</v>
      </c>
    </row>
    <row r="26">
      <c r="A26" s="92" t="s">
        <v>100</v>
      </c>
      <c r="B26" s="93" t="s">
        <v>76</v>
      </c>
      <c r="C26" s="89">
        <v>2.02430243E9</v>
      </c>
      <c r="D26" s="94" t="s">
        <v>82</v>
      </c>
      <c r="E26" s="95" t="s">
        <v>49</v>
      </c>
      <c r="F26" s="153">
        <f t="shared" si="2"/>
        <v>220</v>
      </c>
      <c r="G26" s="94" t="s">
        <v>79</v>
      </c>
      <c r="H26" s="154">
        <f t="shared" si="3"/>
        <v>0</v>
      </c>
      <c r="I26" s="110" t="s">
        <v>11</v>
      </c>
    </row>
    <row r="27">
      <c r="A27" s="103" t="s">
        <v>101</v>
      </c>
      <c r="B27" s="82" t="s">
        <v>86</v>
      </c>
      <c r="C27" s="83" t="s">
        <v>102</v>
      </c>
      <c r="D27" s="90" t="s">
        <v>265</v>
      </c>
      <c r="E27" s="85" t="s">
        <v>55</v>
      </c>
      <c r="F27" s="153">
        <f t="shared" si="2"/>
        <v>94</v>
      </c>
      <c r="G27" s="90" t="s">
        <v>79</v>
      </c>
      <c r="H27" s="154">
        <f t="shared" si="3"/>
        <v>0</v>
      </c>
      <c r="I27" s="91" t="s">
        <v>11</v>
      </c>
    </row>
    <row r="28">
      <c r="A28" s="81" t="s">
        <v>103</v>
      </c>
      <c r="B28" s="82" t="s">
        <v>81</v>
      </c>
      <c r="C28" s="83" t="s">
        <v>104</v>
      </c>
      <c r="D28" s="98" t="s">
        <v>265</v>
      </c>
      <c r="E28" s="85" t="s">
        <v>49</v>
      </c>
      <c r="F28" s="153">
        <f t="shared" si="2"/>
        <v>220</v>
      </c>
      <c r="G28" s="98" t="s">
        <v>79</v>
      </c>
      <c r="H28" s="154">
        <f t="shared" si="3"/>
        <v>0</v>
      </c>
      <c r="I28" s="96" t="s">
        <v>11</v>
      </c>
    </row>
    <row r="29">
      <c r="A29" s="81" t="s">
        <v>105</v>
      </c>
      <c r="B29" s="82" t="s">
        <v>76</v>
      </c>
      <c r="C29" s="83" t="s">
        <v>106</v>
      </c>
      <c r="D29" s="90" t="s">
        <v>265</v>
      </c>
      <c r="E29" s="85" t="s">
        <v>55</v>
      </c>
      <c r="F29" s="153">
        <f t="shared" si="2"/>
        <v>94</v>
      </c>
      <c r="G29" s="104" t="s">
        <v>79</v>
      </c>
      <c r="H29" s="154">
        <f t="shared" si="3"/>
        <v>0</v>
      </c>
      <c r="I29" s="105" t="s">
        <v>11</v>
      </c>
    </row>
    <row r="30">
      <c r="A30" s="92" t="s">
        <v>107</v>
      </c>
      <c r="B30" s="93" t="s">
        <v>76</v>
      </c>
      <c r="C30" s="89">
        <v>2.024302842E9</v>
      </c>
      <c r="D30" s="98" t="s">
        <v>82</v>
      </c>
      <c r="E30" s="95" t="s">
        <v>52</v>
      </c>
      <c r="F30" s="153">
        <f t="shared" si="2"/>
        <v>157</v>
      </c>
      <c r="G30" s="98" t="s">
        <v>79</v>
      </c>
      <c r="H30" s="154">
        <f t="shared" si="3"/>
        <v>0</v>
      </c>
      <c r="I30" s="96" t="s">
        <v>11</v>
      </c>
    </row>
    <row r="31">
      <c r="A31" s="92" t="s">
        <v>108</v>
      </c>
      <c r="B31" s="93" t="s">
        <v>92</v>
      </c>
      <c r="C31" s="89">
        <v>2.022301757E9</v>
      </c>
      <c r="D31" s="90" t="s">
        <v>82</v>
      </c>
      <c r="E31" s="95" t="s">
        <v>49</v>
      </c>
      <c r="F31" s="153">
        <f t="shared" si="2"/>
        <v>220</v>
      </c>
      <c r="G31" s="90" t="s">
        <v>79</v>
      </c>
      <c r="H31" s="154">
        <f t="shared" si="3"/>
        <v>0</v>
      </c>
      <c r="I31" s="105" t="s">
        <v>11</v>
      </c>
    </row>
    <row r="32">
      <c r="A32" s="92" t="s">
        <v>109</v>
      </c>
      <c r="B32" s="93" t="s">
        <v>86</v>
      </c>
      <c r="C32" s="89">
        <v>2.023300502E9</v>
      </c>
      <c r="D32" s="98" t="s">
        <v>82</v>
      </c>
      <c r="E32" s="95" t="s">
        <v>52</v>
      </c>
      <c r="F32" s="153">
        <f t="shared" si="2"/>
        <v>157</v>
      </c>
      <c r="G32" s="98" t="s">
        <v>79</v>
      </c>
      <c r="H32" s="154">
        <f t="shared" si="3"/>
        <v>0</v>
      </c>
      <c r="I32" s="96" t="s">
        <v>11</v>
      </c>
    </row>
    <row r="33">
      <c r="A33" s="81" t="s">
        <v>110</v>
      </c>
      <c r="B33" s="82" t="s">
        <v>98</v>
      </c>
      <c r="C33" s="83" t="s">
        <v>111</v>
      </c>
      <c r="D33" s="90" t="s">
        <v>265</v>
      </c>
      <c r="E33" s="85" t="s">
        <v>49</v>
      </c>
      <c r="F33" s="153">
        <f t="shared" si="2"/>
        <v>220</v>
      </c>
      <c r="G33" s="90" t="s">
        <v>79</v>
      </c>
      <c r="H33" s="154">
        <f t="shared" si="3"/>
        <v>0</v>
      </c>
      <c r="I33" s="91" t="s">
        <v>11</v>
      </c>
    </row>
    <row r="34">
      <c r="A34" s="81" t="s">
        <v>112</v>
      </c>
      <c r="B34" s="82" t="s">
        <v>98</v>
      </c>
      <c r="C34" s="106">
        <v>2.025328692E9</v>
      </c>
      <c r="D34" s="98" t="s">
        <v>265</v>
      </c>
      <c r="E34" s="85" t="s">
        <v>49</v>
      </c>
      <c r="F34" s="153">
        <f t="shared" si="2"/>
        <v>220</v>
      </c>
      <c r="G34" s="98" t="s">
        <v>79</v>
      </c>
      <c r="H34" s="154">
        <f t="shared" si="3"/>
        <v>0</v>
      </c>
      <c r="I34" s="96" t="s">
        <v>11</v>
      </c>
    </row>
    <row r="35">
      <c r="A35" s="103" t="s">
        <v>113</v>
      </c>
      <c r="B35" s="82" t="s">
        <v>92</v>
      </c>
      <c r="C35" s="83" t="s">
        <v>114</v>
      </c>
      <c r="D35" s="90" t="s">
        <v>265</v>
      </c>
      <c r="E35" s="85" t="s">
        <v>49</v>
      </c>
      <c r="F35" s="153">
        <f t="shared" si="2"/>
        <v>220</v>
      </c>
      <c r="G35" s="90" t="s">
        <v>79</v>
      </c>
      <c r="H35" s="154">
        <f t="shared" si="3"/>
        <v>0</v>
      </c>
      <c r="I35" s="91" t="s">
        <v>11</v>
      </c>
    </row>
    <row r="36">
      <c r="A36" s="92" t="s">
        <v>115</v>
      </c>
      <c r="B36" s="97" t="s">
        <v>116</v>
      </c>
      <c r="C36" s="107">
        <v>2.021006977E9</v>
      </c>
      <c r="D36" s="98" t="s">
        <v>82</v>
      </c>
      <c r="E36" s="95" t="s">
        <v>55</v>
      </c>
      <c r="F36" s="153">
        <f t="shared" si="2"/>
        <v>94</v>
      </c>
      <c r="G36" s="98" t="s">
        <v>79</v>
      </c>
      <c r="H36" s="154">
        <f t="shared" si="3"/>
        <v>0</v>
      </c>
      <c r="I36" s="96" t="s">
        <v>11</v>
      </c>
    </row>
    <row r="37">
      <c r="A37" s="99" t="s">
        <v>117</v>
      </c>
      <c r="B37" s="93" t="s">
        <v>118</v>
      </c>
      <c r="C37" s="89">
        <v>2.023001414E9</v>
      </c>
      <c r="D37" s="90" t="s">
        <v>82</v>
      </c>
      <c r="E37" s="95" t="s">
        <v>52</v>
      </c>
      <c r="F37" s="153">
        <f t="shared" si="2"/>
        <v>157</v>
      </c>
      <c r="G37" s="90" t="s">
        <v>79</v>
      </c>
      <c r="H37" s="154">
        <f t="shared" si="3"/>
        <v>0</v>
      </c>
      <c r="I37" s="91" t="s">
        <v>11</v>
      </c>
    </row>
    <row r="38">
      <c r="A38" s="99" t="s">
        <v>119</v>
      </c>
      <c r="B38" s="93" t="s">
        <v>86</v>
      </c>
      <c r="C38" s="89">
        <v>2.023300511E9</v>
      </c>
      <c r="D38" s="98" t="s">
        <v>82</v>
      </c>
      <c r="E38" s="95" t="s">
        <v>52</v>
      </c>
      <c r="F38" s="153">
        <f t="shared" si="2"/>
        <v>157</v>
      </c>
      <c r="G38" s="98" t="s">
        <v>79</v>
      </c>
      <c r="H38" s="154">
        <f t="shared" si="3"/>
        <v>0</v>
      </c>
      <c r="I38" s="96" t="s">
        <v>11</v>
      </c>
    </row>
    <row r="39">
      <c r="A39" s="103" t="s">
        <v>120</v>
      </c>
      <c r="B39" s="82" t="s">
        <v>86</v>
      </c>
      <c r="C39" s="83" t="s">
        <v>121</v>
      </c>
      <c r="D39" s="90" t="s">
        <v>265</v>
      </c>
      <c r="E39" s="108" t="s">
        <v>49</v>
      </c>
      <c r="F39" s="153">
        <f t="shared" si="2"/>
        <v>220</v>
      </c>
      <c r="G39" s="90" t="s">
        <v>79</v>
      </c>
      <c r="H39" s="154">
        <f t="shared" si="3"/>
        <v>0</v>
      </c>
      <c r="I39" s="91" t="s">
        <v>11</v>
      </c>
    </row>
    <row r="40">
      <c r="A40" s="99" t="s">
        <v>122</v>
      </c>
      <c r="B40" s="97" t="s">
        <v>123</v>
      </c>
      <c r="C40" s="89">
        <v>2.02230244E9</v>
      </c>
      <c r="D40" s="98" t="s">
        <v>82</v>
      </c>
      <c r="E40" s="109" t="s">
        <v>52</v>
      </c>
      <c r="F40" s="153">
        <f t="shared" si="2"/>
        <v>157</v>
      </c>
      <c r="G40" s="98" t="s">
        <v>79</v>
      </c>
      <c r="H40" s="154">
        <f t="shared" si="3"/>
        <v>0</v>
      </c>
      <c r="I40" s="96" t="s">
        <v>11</v>
      </c>
    </row>
    <row r="41">
      <c r="A41" s="92" t="s">
        <v>124</v>
      </c>
      <c r="B41" s="93" t="s">
        <v>92</v>
      </c>
      <c r="C41" s="89">
        <v>2.023302427E9</v>
      </c>
      <c r="D41" s="90" t="s">
        <v>82</v>
      </c>
      <c r="E41" s="95" t="s">
        <v>52</v>
      </c>
      <c r="F41" s="153">
        <f t="shared" si="2"/>
        <v>157</v>
      </c>
      <c r="G41" s="90" t="s">
        <v>79</v>
      </c>
      <c r="H41" s="154">
        <f t="shared" si="3"/>
        <v>0</v>
      </c>
      <c r="I41" s="91" t="s">
        <v>11</v>
      </c>
    </row>
    <row r="42">
      <c r="A42" s="103" t="s">
        <v>125</v>
      </c>
      <c r="B42" s="82" t="s">
        <v>126</v>
      </c>
      <c r="C42" s="106">
        <v>2.025329448E9</v>
      </c>
      <c r="D42" s="98" t="s">
        <v>265</v>
      </c>
      <c r="E42" s="85" t="s">
        <v>49</v>
      </c>
      <c r="F42" s="153">
        <f t="shared" si="2"/>
        <v>0</v>
      </c>
      <c r="G42" s="98" t="s">
        <v>79</v>
      </c>
      <c r="H42" s="154">
        <f t="shared" si="3"/>
        <v>0</v>
      </c>
      <c r="I42" s="96" t="s">
        <v>66</v>
      </c>
    </row>
    <row r="43">
      <c r="A43" s="81" t="s">
        <v>127</v>
      </c>
      <c r="B43" s="82" t="s">
        <v>126</v>
      </c>
      <c r="C43" s="106">
        <v>2.025329457E9</v>
      </c>
      <c r="D43" s="90" t="s">
        <v>265</v>
      </c>
      <c r="E43" s="85" t="s">
        <v>55</v>
      </c>
      <c r="F43" s="153">
        <f t="shared" si="2"/>
        <v>0</v>
      </c>
      <c r="G43" s="104" t="s">
        <v>79</v>
      </c>
      <c r="H43" s="154">
        <f t="shared" si="3"/>
        <v>0</v>
      </c>
      <c r="I43" s="105" t="s">
        <v>65</v>
      </c>
    </row>
    <row r="44">
      <c r="A44" s="103" t="s">
        <v>128</v>
      </c>
      <c r="B44" s="82" t="s">
        <v>92</v>
      </c>
      <c r="C44" s="106">
        <v>2.025327695E9</v>
      </c>
      <c r="D44" s="98" t="s">
        <v>265</v>
      </c>
      <c r="E44" s="85" t="s">
        <v>55</v>
      </c>
      <c r="F44" s="153">
        <f t="shared" si="2"/>
        <v>94</v>
      </c>
      <c r="G44" s="94" t="s">
        <v>79</v>
      </c>
      <c r="H44" s="154">
        <f t="shared" si="3"/>
        <v>0</v>
      </c>
      <c r="I44" s="110" t="s">
        <v>11</v>
      </c>
    </row>
    <row r="45">
      <c r="A45" s="103" t="s">
        <v>129</v>
      </c>
      <c r="B45" s="82" t="s">
        <v>116</v>
      </c>
      <c r="C45" s="106">
        <v>2.025018448E9</v>
      </c>
      <c r="D45" s="90" t="s">
        <v>265</v>
      </c>
      <c r="E45" s="85" t="s">
        <v>55</v>
      </c>
      <c r="F45" s="153">
        <f t="shared" si="2"/>
        <v>94</v>
      </c>
      <c r="G45" s="104" t="s">
        <v>79</v>
      </c>
      <c r="H45" s="154">
        <f t="shared" si="3"/>
        <v>0</v>
      </c>
      <c r="I45" s="105" t="s">
        <v>11</v>
      </c>
    </row>
    <row r="46">
      <c r="A46" s="92" t="s">
        <v>130</v>
      </c>
      <c r="B46" s="97" t="s">
        <v>116</v>
      </c>
      <c r="C46" s="89">
        <v>2.024001606E9</v>
      </c>
      <c r="D46" s="94" t="s">
        <v>82</v>
      </c>
      <c r="E46" s="95" t="s">
        <v>49</v>
      </c>
      <c r="F46" s="153">
        <f t="shared" si="2"/>
        <v>220</v>
      </c>
      <c r="G46" s="94" t="s">
        <v>79</v>
      </c>
      <c r="H46" s="154">
        <f t="shared" si="3"/>
        <v>0</v>
      </c>
      <c r="I46" s="110" t="s">
        <v>11</v>
      </c>
    </row>
    <row r="47">
      <c r="A47" s="81" t="s">
        <v>266</v>
      </c>
      <c r="B47" s="155" t="s">
        <v>169</v>
      </c>
      <c r="C47" s="83" t="s">
        <v>267</v>
      </c>
      <c r="D47" s="90" t="s">
        <v>82</v>
      </c>
      <c r="E47" s="85" t="s">
        <v>49</v>
      </c>
      <c r="F47" s="153">
        <f t="shared" si="2"/>
        <v>0</v>
      </c>
      <c r="G47" s="90" t="s">
        <v>79</v>
      </c>
      <c r="H47" s="154">
        <f t="shared" si="3"/>
        <v>0</v>
      </c>
      <c r="I47" s="91" t="s">
        <v>65</v>
      </c>
    </row>
    <row r="48">
      <c r="A48" s="92" t="s">
        <v>131</v>
      </c>
      <c r="B48" s="111" t="s">
        <v>116</v>
      </c>
      <c r="C48" s="107">
        <v>2.020010026E9</v>
      </c>
      <c r="D48" s="98" t="s">
        <v>82</v>
      </c>
      <c r="E48" s="95" t="s">
        <v>55</v>
      </c>
      <c r="F48" s="153">
        <f t="shared" si="2"/>
        <v>94</v>
      </c>
      <c r="G48" s="98" t="s">
        <v>96</v>
      </c>
      <c r="H48" s="154">
        <f t="shared" si="3"/>
        <v>350</v>
      </c>
      <c r="I48" s="96" t="s">
        <v>11</v>
      </c>
    </row>
    <row r="49">
      <c r="A49" s="92" t="s">
        <v>132</v>
      </c>
      <c r="B49" s="93" t="s">
        <v>76</v>
      </c>
      <c r="C49" s="89">
        <v>2.023301125E9</v>
      </c>
      <c r="D49" s="104" t="s">
        <v>82</v>
      </c>
      <c r="E49" s="95" t="s">
        <v>49</v>
      </c>
      <c r="F49" s="153">
        <f t="shared" si="2"/>
        <v>220</v>
      </c>
      <c r="G49" s="104" t="s">
        <v>79</v>
      </c>
      <c r="H49" s="154">
        <f t="shared" si="3"/>
        <v>0</v>
      </c>
      <c r="I49" s="105" t="s">
        <v>11</v>
      </c>
    </row>
    <row r="50">
      <c r="A50" s="92" t="s">
        <v>133</v>
      </c>
      <c r="B50" s="97" t="s">
        <v>116</v>
      </c>
      <c r="C50" s="89">
        <v>2.020010035E9</v>
      </c>
      <c r="D50" s="94" t="s">
        <v>82</v>
      </c>
      <c r="E50" s="95" t="s">
        <v>52</v>
      </c>
      <c r="F50" s="153">
        <f t="shared" si="2"/>
        <v>157</v>
      </c>
      <c r="G50" s="94" t="s">
        <v>79</v>
      </c>
      <c r="H50" s="154">
        <f t="shared" si="3"/>
        <v>0</v>
      </c>
      <c r="I50" s="110" t="s">
        <v>11</v>
      </c>
    </row>
    <row r="51">
      <c r="A51" s="103" t="s">
        <v>134</v>
      </c>
      <c r="B51" s="82" t="s">
        <v>76</v>
      </c>
      <c r="C51" s="106">
        <v>2.025327541E9</v>
      </c>
      <c r="D51" s="90" t="s">
        <v>265</v>
      </c>
      <c r="E51" s="85" t="s">
        <v>49</v>
      </c>
      <c r="F51" s="153">
        <f t="shared" si="2"/>
        <v>220</v>
      </c>
      <c r="G51" s="104" t="s">
        <v>79</v>
      </c>
      <c r="H51" s="154">
        <f t="shared" si="3"/>
        <v>0</v>
      </c>
      <c r="I51" s="105" t="s">
        <v>11</v>
      </c>
    </row>
    <row r="52">
      <c r="A52" s="92" t="s">
        <v>135</v>
      </c>
      <c r="B52" s="93" t="s">
        <v>136</v>
      </c>
      <c r="C52" s="112" t="s">
        <v>137</v>
      </c>
      <c r="D52" s="98" t="s">
        <v>82</v>
      </c>
      <c r="E52" s="95" t="s">
        <v>52</v>
      </c>
      <c r="F52" s="153">
        <f t="shared" si="2"/>
        <v>0</v>
      </c>
      <c r="G52" s="98" t="s">
        <v>79</v>
      </c>
      <c r="H52" s="154">
        <f t="shared" si="3"/>
        <v>0</v>
      </c>
      <c r="I52" s="96" t="s">
        <v>65</v>
      </c>
    </row>
    <row r="53">
      <c r="A53" s="92" t="s">
        <v>138</v>
      </c>
      <c r="B53" s="93" t="s">
        <v>76</v>
      </c>
      <c r="C53" s="89">
        <v>2.023304397E9</v>
      </c>
      <c r="D53" s="90" t="s">
        <v>82</v>
      </c>
      <c r="E53" s="95" t="s">
        <v>52</v>
      </c>
      <c r="F53" s="153">
        <f t="shared" si="2"/>
        <v>157</v>
      </c>
      <c r="G53" s="90" t="s">
        <v>79</v>
      </c>
      <c r="H53" s="154">
        <f t="shared" si="3"/>
        <v>0</v>
      </c>
      <c r="I53" s="91" t="s">
        <v>11</v>
      </c>
    </row>
    <row r="54">
      <c r="A54" s="92" t="s">
        <v>139</v>
      </c>
      <c r="B54" s="97" t="s">
        <v>116</v>
      </c>
      <c r="C54" s="89">
        <v>2.024001615E9</v>
      </c>
      <c r="D54" s="98" t="s">
        <v>82</v>
      </c>
      <c r="E54" s="95" t="s">
        <v>58</v>
      </c>
      <c r="F54" s="153">
        <f t="shared" si="2"/>
        <v>31</v>
      </c>
      <c r="G54" s="98" t="s">
        <v>79</v>
      </c>
      <c r="H54" s="154">
        <f t="shared" si="3"/>
        <v>0</v>
      </c>
      <c r="I54" s="96" t="s">
        <v>11</v>
      </c>
    </row>
    <row r="55">
      <c r="A55" s="92" t="s">
        <v>140</v>
      </c>
      <c r="B55" s="93" t="s">
        <v>86</v>
      </c>
      <c r="C55" s="89">
        <v>2.023300558E9</v>
      </c>
      <c r="D55" s="90" t="s">
        <v>82</v>
      </c>
      <c r="E55" s="95" t="s">
        <v>55</v>
      </c>
      <c r="F55" s="153">
        <f t="shared" si="2"/>
        <v>94</v>
      </c>
      <c r="G55" s="90" t="s">
        <v>79</v>
      </c>
      <c r="H55" s="154">
        <f t="shared" si="3"/>
        <v>0</v>
      </c>
      <c r="I55" s="91" t="s">
        <v>11</v>
      </c>
    </row>
    <row r="56">
      <c r="A56" s="99" t="s">
        <v>141</v>
      </c>
      <c r="B56" s="97" t="s">
        <v>84</v>
      </c>
      <c r="C56" s="89">
        <v>2.023002037E9</v>
      </c>
      <c r="D56" s="98" t="s">
        <v>82</v>
      </c>
      <c r="E56" s="95" t="s">
        <v>55</v>
      </c>
      <c r="F56" s="153">
        <f t="shared" si="2"/>
        <v>94</v>
      </c>
      <c r="G56" s="98" t="s">
        <v>79</v>
      </c>
      <c r="H56" s="154">
        <f t="shared" si="3"/>
        <v>0</v>
      </c>
      <c r="I56" s="96" t="s">
        <v>11</v>
      </c>
    </row>
    <row r="57">
      <c r="A57" s="103" t="s">
        <v>142</v>
      </c>
      <c r="B57" s="82" t="s">
        <v>98</v>
      </c>
      <c r="C57" s="83" t="s">
        <v>143</v>
      </c>
      <c r="D57" s="90" t="s">
        <v>265</v>
      </c>
      <c r="E57" s="85" t="s">
        <v>49</v>
      </c>
      <c r="F57" s="153">
        <f t="shared" si="2"/>
        <v>220</v>
      </c>
      <c r="G57" s="90" t="s">
        <v>79</v>
      </c>
      <c r="H57" s="154">
        <f t="shared" si="3"/>
        <v>0</v>
      </c>
      <c r="I57" s="91" t="s">
        <v>11</v>
      </c>
    </row>
    <row r="58">
      <c r="A58" s="92" t="s">
        <v>144</v>
      </c>
      <c r="B58" s="93" t="s">
        <v>86</v>
      </c>
      <c r="C58" s="89">
        <v>2.024316089E9</v>
      </c>
      <c r="D58" s="98" t="s">
        <v>82</v>
      </c>
      <c r="E58" s="95" t="s">
        <v>49</v>
      </c>
      <c r="F58" s="153">
        <f t="shared" si="2"/>
        <v>220</v>
      </c>
      <c r="G58" s="98" t="s">
        <v>79</v>
      </c>
      <c r="H58" s="154">
        <f t="shared" si="3"/>
        <v>0</v>
      </c>
      <c r="I58" s="96" t="s">
        <v>11</v>
      </c>
    </row>
    <row r="59">
      <c r="A59" s="99" t="s">
        <v>145</v>
      </c>
      <c r="B59" s="111" t="s">
        <v>116</v>
      </c>
      <c r="C59" s="89">
        <v>2.020010053E9</v>
      </c>
      <c r="D59" s="104" t="s">
        <v>82</v>
      </c>
      <c r="E59" s="95" t="s">
        <v>52</v>
      </c>
      <c r="F59" s="153">
        <f t="shared" si="2"/>
        <v>157</v>
      </c>
      <c r="G59" s="104" t="s">
        <v>79</v>
      </c>
      <c r="H59" s="154">
        <f t="shared" si="3"/>
        <v>0</v>
      </c>
      <c r="I59" s="105" t="s">
        <v>11</v>
      </c>
    </row>
    <row r="60">
      <c r="A60" s="92" t="s">
        <v>146</v>
      </c>
      <c r="B60" s="93" t="s">
        <v>92</v>
      </c>
      <c r="C60" s="89">
        <v>2.023302436E9</v>
      </c>
      <c r="D60" s="94" t="s">
        <v>82</v>
      </c>
      <c r="E60" s="95" t="s">
        <v>58</v>
      </c>
      <c r="F60" s="153">
        <f t="shared" si="2"/>
        <v>31</v>
      </c>
      <c r="G60" s="94" t="s">
        <v>79</v>
      </c>
      <c r="H60" s="154">
        <f t="shared" si="3"/>
        <v>0</v>
      </c>
      <c r="I60" s="110" t="s">
        <v>11</v>
      </c>
    </row>
    <row r="61">
      <c r="A61" s="92" t="s">
        <v>147</v>
      </c>
      <c r="B61" s="93" t="s">
        <v>98</v>
      </c>
      <c r="C61" s="89">
        <v>2.024315653E9</v>
      </c>
      <c r="D61" s="90" t="s">
        <v>82</v>
      </c>
      <c r="E61" s="95" t="s">
        <v>55</v>
      </c>
      <c r="F61" s="153">
        <f t="shared" si="2"/>
        <v>94</v>
      </c>
      <c r="G61" s="90" t="s">
        <v>79</v>
      </c>
      <c r="H61" s="154">
        <f t="shared" si="3"/>
        <v>0</v>
      </c>
      <c r="I61" s="91" t="s">
        <v>11</v>
      </c>
    </row>
    <row r="62">
      <c r="A62" s="103" t="s">
        <v>148</v>
      </c>
      <c r="B62" s="82" t="s">
        <v>86</v>
      </c>
      <c r="C62" s="83" t="s">
        <v>149</v>
      </c>
      <c r="D62" s="98" t="s">
        <v>265</v>
      </c>
      <c r="E62" s="85" t="s">
        <v>49</v>
      </c>
      <c r="F62" s="153">
        <f t="shared" si="2"/>
        <v>220</v>
      </c>
      <c r="G62" s="94" t="s">
        <v>79</v>
      </c>
      <c r="H62" s="154">
        <f t="shared" si="3"/>
        <v>0</v>
      </c>
      <c r="I62" s="110" t="s">
        <v>11</v>
      </c>
    </row>
    <row r="63">
      <c r="A63" s="99" t="s">
        <v>150</v>
      </c>
      <c r="B63" s="93" t="s">
        <v>92</v>
      </c>
      <c r="C63" s="89">
        <v>2.02330249E9</v>
      </c>
      <c r="D63" s="90" t="s">
        <v>82</v>
      </c>
      <c r="E63" s="95" t="s">
        <v>55</v>
      </c>
      <c r="F63" s="153">
        <f t="shared" si="2"/>
        <v>94</v>
      </c>
      <c r="G63" s="90" t="s">
        <v>79</v>
      </c>
      <c r="H63" s="154">
        <f t="shared" si="3"/>
        <v>0</v>
      </c>
      <c r="I63" s="91" t="s">
        <v>11</v>
      </c>
    </row>
    <row r="64">
      <c r="A64" s="92" t="s">
        <v>151</v>
      </c>
      <c r="B64" s="93" t="s">
        <v>76</v>
      </c>
      <c r="C64" s="89">
        <v>2.024319779E9</v>
      </c>
      <c r="D64" s="98" t="s">
        <v>82</v>
      </c>
      <c r="E64" s="117" t="s">
        <v>49</v>
      </c>
      <c r="F64" s="153">
        <f t="shared" si="2"/>
        <v>220</v>
      </c>
      <c r="G64" s="98" t="s">
        <v>79</v>
      </c>
      <c r="H64" s="154">
        <f t="shared" si="3"/>
        <v>0</v>
      </c>
      <c r="I64" s="96" t="s">
        <v>11</v>
      </c>
    </row>
    <row r="65">
      <c r="A65" s="103" t="s">
        <v>152</v>
      </c>
      <c r="B65" s="82" t="s">
        <v>81</v>
      </c>
      <c r="C65" s="83" t="s">
        <v>153</v>
      </c>
      <c r="D65" s="90" t="s">
        <v>265</v>
      </c>
      <c r="E65" s="116" t="s">
        <v>55</v>
      </c>
      <c r="F65" s="153">
        <f t="shared" si="2"/>
        <v>0</v>
      </c>
      <c r="G65" s="90" t="s">
        <v>79</v>
      </c>
      <c r="H65" s="154">
        <f t="shared" si="3"/>
        <v>0</v>
      </c>
      <c r="I65" s="91" t="s">
        <v>66</v>
      </c>
    </row>
    <row r="66">
      <c r="A66" s="92" t="s">
        <v>154</v>
      </c>
      <c r="B66" s="93" t="s">
        <v>86</v>
      </c>
      <c r="C66" s="89">
        <v>2.02431941E9</v>
      </c>
      <c r="D66" s="94" t="s">
        <v>82</v>
      </c>
      <c r="E66" s="117" t="s">
        <v>52</v>
      </c>
      <c r="F66" s="153">
        <f t="shared" si="2"/>
        <v>157</v>
      </c>
      <c r="G66" s="94" t="s">
        <v>79</v>
      </c>
      <c r="H66" s="154">
        <f t="shared" si="3"/>
        <v>0</v>
      </c>
      <c r="I66" s="110" t="s">
        <v>11</v>
      </c>
    </row>
    <row r="67">
      <c r="A67" s="103" t="s">
        <v>155</v>
      </c>
      <c r="B67" s="82" t="s">
        <v>76</v>
      </c>
      <c r="C67" s="106">
        <v>2.025327292E9</v>
      </c>
      <c r="D67" s="90" t="s">
        <v>265</v>
      </c>
      <c r="E67" s="116" t="s">
        <v>49</v>
      </c>
      <c r="F67" s="153">
        <f t="shared" si="2"/>
        <v>220</v>
      </c>
      <c r="G67" s="104" t="s">
        <v>79</v>
      </c>
      <c r="H67" s="154">
        <f t="shared" si="3"/>
        <v>0</v>
      </c>
      <c r="I67" s="105" t="s">
        <v>11</v>
      </c>
    </row>
    <row r="68">
      <c r="A68" s="92" t="s">
        <v>156</v>
      </c>
      <c r="B68" s="93" t="s">
        <v>157</v>
      </c>
      <c r="C68" s="89">
        <v>2.024325551E9</v>
      </c>
      <c r="D68" s="98" t="s">
        <v>82</v>
      </c>
      <c r="E68" s="117" t="s">
        <v>52</v>
      </c>
      <c r="F68" s="153">
        <f t="shared" si="2"/>
        <v>0</v>
      </c>
      <c r="G68" s="98" t="s">
        <v>79</v>
      </c>
      <c r="H68" s="154">
        <f t="shared" si="3"/>
        <v>0</v>
      </c>
      <c r="I68" s="96" t="s">
        <v>65</v>
      </c>
    </row>
    <row r="69">
      <c r="A69" s="103" t="s">
        <v>158</v>
      </c>
      <c r="B69" s="82" t="s">
        <v>92</v>
      </c>
      <c r="C69" s="83" t="s">
        <v>159</v>
      </c>
      <c r="D69" s="90" t="s">
        <v>265</v>
      </c>
      <c r="E69" s="116" t="s">
        <v>49</v>
      </c>
      <c r="F69" s="153">
        <f t="shared" si="2"/>
        <v>220</v>
      </c>
      <c r="G69" s="90" t="s">
        <v>79</v>
      </c>
      <c r="H69" s="154">
        <f t="shared" si="3"/>
        <v>0</v>
      </c>
      <c r="I69" s="91" t="s">
        <v>11</v>
      </c>
    </row>
    <row r="70">
      <c r="A70" s="92" t="s">
        <v>160</v>
      </c>
      <c r="B70" s="93" t="s">
        <v>98</v>
      </c>
      <c r="C70" s="89">
        <v>2.024320985E9</v>
      </c>
      <c r="D70" s="94" t="s">
        <v>82</v>
      </c>
      <c r="E70" s="117" t="s">
        <v>52</v>
      </c>
      <c r="F70" s="153">
        <f t="shared" si="2"/>
        <v>157</v>
      </c>
      <c r="G70" s="94" t="s">
        <v>79</v>
      </c>
      <c r="H70" s="154">
        <f t="shared" si="3"/>
        <v>0</v>
      </c>
      <c r="I70" s="110" t="s">
        <v>11</v>
      </c>
    </row>
    <row r="71">
      <c r="A71" s="103" t="s">
        <v>161</v>
      </c>
      <c r="B71" s="82" t="s">
        <v>162</v>
      </c>
      <c r="C71" s="83" t="s">
        <v>163</v>
      </c>
      <c r="D71" s="90" t="s">
        <v>265</v>
      </c>
      <c r="E71" s="116" t="s">
        <v>49</v>
      </c>
      <c r="F71" s="153">
        <f t="shared" si="2"/>
        <v>220</v>
      </c>
      <c r="G71" s="104" t="s">
        <v>79</v>
      </c>
      <c r="H71" s="154">
        <f t="shared" si="3"/>
        <v>0</v>
      </c>
      <c r="I71" s="105" t="s">
        <v>11</v>
      </c>
    </row>
    <row r="72">
      <c r="A72" s="103" t="s">
        <v>164</v>
      </c>
      <c r="B72" s="82" t="s">
        <v>123</v>
      </c>
      <c r="C72" s="83" t="s">
        <v>165</v>
      </c>
      <c r="D72" s="98" t="s">
        <v>265</v>
      </c>
      <c r="E72" s="114" t="s">
        <v>49</v>
      </c>
      <c r="F72" s="153">
        <f t="shared" si="2"/>
        <v>0</v>
      </c>
      <c r="G72" s="94" t="s">
        <v>79</v>
      </c>
      <c r="H72" s="154">
        <f t="shared" si="3"/>
        <v>0</v>
      </c>
      <c r="I72" s="110" t="s">
        <v>66</v>
      </c>
    </row>
    <row r="73">
      <c r="A73" s="99" t="s">
        <v>166</v>
      </c>
      <c r="B73" s="93" t="s">
        <v>76</v>
      </c>
      <c r="C73" s="89">
        <v>2.023301662E9</v>
      </c>
      <c r="D73" s="104" t="s">
        <v>82</v>
      </c>
      <c r="E73" s="113" t="s">
        <v>55</v>
      </c>
      <c r="F73" s="153">
        <f t="shared" si="2"/>
        <v>94</v>
      </c>
      <c r="G73" s="104" t="s">
        <v>79</v>
      </c>
      <c r="H73" s="154">
        <f t="shared" si="3"/>
        <v>0</v>
      </c>
      <c r="I73" s="105" t="s">
        <v>11</v>
      </c>
    </row>
    <row r="74">
      <c r="A74" s="81" t="s">
        <v>167</v>
      </c>
      <c r="B74" s="93" t="s">
        <v>86</v>
      </c>
      <c r="C74" s="112">
        <v>2.02430228E9</v>
      </c>
      <c r="D74" s="94" t="s">
        <v>82</v>
      </c>
      <c r="E74" s="114" t="s">
        <v>52</v>
      </c>
      <c r="F74" s="153">
        <f t="shared" si="2"/>
        <v>157</v>
      </c>
      <c r="G74" s="94" t="s">
        <v>79</v>
      </c>
      <c r="H74" s="154">
        <f t="shared" si="3"/>
        <v>0</v>
      </c>
      <c r="I74" s="110" t="s">
        <v>11</v>
      </c>
    </row>
    <row r="75">
      <c r="A75" s="103" t="s">
        <v>168</v>
      </c>
      <c r="B75" s="82" t="s">
        <v>169</v>
      </c>
      <c r="C75" s="106">
        <v>2.0250137E9</v>
      </c>
      <c r="D75" s="90" t="s">
        <v>265</v>
      </c>
      <c r="E75" s="116" t="s">
        <v>55</v>
      </c>
      <c r="F75" s="153">
        <f t="shared" si="2"/>
        <v>0</v>
      </c>
      <c r="G75" s="104" t="s">
        <v>79</v>
      </c>
      <c r="H75" s="154">
        <f t="shared" si="3"/>
        <v>0</v>
      </c>
      <c r="I75" s="105" t="s">
        <v>66</v>
      </c>
    </row>
    <row r="76">
      <c r="A76" s="92" t="s">
        <v>170</v>
      </c>
      <c r="B76" s="97" t="s">
        <v>116</v>
      </c>
      <c r="C76" s="89">
        <v>2.024008714E9</v>
      </c>
      <c r="D76" s="98" t="s">
        <v>82</v>
      </c>
      <c r="E76" s="117" t="s">
        <v>49</v>
      </c>
      <c r="F76" s="153">
        <f t="shared" si="2"/>
        <v>220</v>
      </c>
      <c r="G76" s="98" t="s">
        <v>96</v>
      </c>
      <c r="H76" s="154">
        <f t="shared" si="3"/>
        <v>350</v>
      </c>
      <c r="I76" s="96" t="s">
        <v>11</v>
      </c>
    </row>
    <row r="77">
      <c r="A77" s="92" t="s">
        <v>171</v>
      </c>
      <c r="B77" s="93" t="s">
        <v>76</v>
      </c>
      <c r="C77" s="89">
        <v>2.024302566E9</v>
      </c>
      <c r="D77" s="90" t="s">
        <v>82</v>
      </c>
      <c r="E77" s="113" t="s">
        <v>58</v>
      </c>
      <c r="F77" s="153">
        <f t="shared" si="2"/>
        <v>31</v>
      </c>
      <c r="G77" s="90" t="s">
        <v>79</v>
      </c>
      <c r="H77" s="154">
        <f t="shared" si="3"/>
        <v>0</v>
      </c>
      <c r="I77" s="91" t="s">
        <v>11</v>
      </c>
    </row>
    <row r="78">
      <c r="A78" s="103" t="s">
        <v>172</v>
      </c>
      <c r="B78" s="82" t="s">
        <v>123</v>
      </c>
      <c r="C78" s="106">
        <v>2.022302997E9</v>
      </c>
      <c r="D78" s="98" t="s">
        <v>265</v>
      </c>
      <c r="E78" s="114" t="s">
        <v>55</v>
      </c>
      <c r="F78" s="153">
        <f t="shared" si="2"/>
        <v>0</v>
      </c>
      <c r="G78" s="98" t="s">
        <v>79</v>
      </c>
      <c r="H78" s="154">
        <f t="shared" si="3"/>
        <v>0</v>
      </c>
      <c r="I78" s="96" t="s">
        <v>65</v>
      </c>
    </row>
    <row r="79">
      <c r="A79" s="103" t="s">
        <v>173</v>
      </c>
      <c r="B79" s="82" t="s">
        <v>123</v>
      </c>
      <c r="C79" s="106">
        <v>2.025327336E9</v>
      </c>
      <c r="D79" s="90" t="s">
        <v>265</v>
      </c>
      <c r="E79" s="116" t="s">
        <v>55</v>
      </c>
      <c r="F79" s="153">
        <f t="shared" si="2"/>
        <v>94</v>
      </c>
      <c r="G79" s="90" t="s">
        <v>79</v>
      </c>
      <c r="H79" s="154">
        <f t="shared" si="3"/>
        <v>0</v>
      </c>
      <c r="I79" s="91" t="s">
        <v>11</v>
      </c>
    </row>
    <row r="80">
      <c r="A80" s="92" t="s">
        <v>174</v>
      </c>
      <c r="B80" s="93" t="s">
        <v>98</v>
      </c>
      <c r="C80" s="89">
        <v>2.024302987E9</v>
      </c>
      <c r="D80" s="98" t="s">
        <v>82</v>
      </c>
      <c r="E80" s="117" t="s">
        <v>52</v>
      </c>
      <c r="F80" s="153">
        <f t="shared" si="2"/>
        <v>0</v>
      </c>
      <c r="G80" s="98" t="s">
        <v>79</v>
      </c>
      <c r="H80" s="154">
        <f t="shared" si="3"/>
        <v>0</v>
      </c>
      <c r="I80" s="96" t="s">
        <v>65</v>
      </c>
    </row>
    <row r="81">
      <c r="A81" s="103" t="s">
        <v>175</v>
      </c>
      <c r="B81" s="156" t="s">
        <v>123</v>
      </c>
      <c r="C81" s="157">
        <v>2.025327345E9</v>
      </c>
      <c r="D81" s="90" t="s">
        <v>265</v>
      </c>
      <c r="E81" s="158" t="s">
        <v>55</v>
      </c>
      <c r="F81" s="153">
        <f t="shared" si="2"/>
        <v>94</v>
      </c>
      <c r="G81" s="159" t="s">
        <v>79</v>
      </c>
      <c r="H81" s="154">
        <f t="shared" si="3"/>
        <v>0</v>
      </c>
      <c r="I81" s="160" t="s">
        <v>11</v>
      </c>
    </row>
    <row r="82">
      <c r="A82" s="92" t="s">
        <v>176</v>
      </c>
      <c r="B82" s="93" t="s">
        <v>157</v>
      </c>
      <c r="C82" s="89">
        <v>2.024324714E9</v>
      </c>
      <c r="D82" s="98" t="s">
        <v>82</v>
      </c>
      <c r="E82" s="117" t="s">
        <v>55</v>
      </c>
      <c r="F82" s="153">
        <f t="shared" si="2"/>
        <v>94</v>
      </c>
      <c r="G82" s="98" t="s">
        <v>79</v>
      </c>
      <c r="H82" s="154">
        <f t="shared" si="3"/>
        <v>0</v>
      </c>
      <c r="I82" s="96" t="s">
        <v>11</v>
      </c>
    </row>
    <row r="83">
      <c r="A83" s="92" t="s">
        <v>177</v>
      </c>
      <c r="B83" s="119" t="s">
        <v>162</v>
      </c>
      <c r="C83" s="89">
        <v>2.024318619E9</v>
      </c>
      <c r="D83" s="104" t="s">
        <v>82</v>
      </c>
      <c r="E83" s="113" t="s">
        <v>55</v>
      </c>
      <c r="F83" s="153">
        <f t="shared" si="2"/>
        <v>94</v>
      </c>
      <c r="G83" s="104" t="s">
        <v>79</v>
      </c>
      <c r="H83" s="154">
        <f t="shared" si="3"/>
        <v>0</v>
      </c>
      <c r="I83" s="105" t="s">
        <v>11</v>
      </c>
    </row>
    <row r="84">
      <c r="A84" s="103" t="s">
        <v>178</v>
      </c>
      <c r="B84" s="82" t="s">
        <v>116</v>
      </c>
      <c r="C84" s="83" t="s">
        <v>179</v>
      </c>
      <c r="D84" s="98" t="s">
        <v>265</v>
      </c>
      <c r="E84" s="114" t="s">
        <v>52</v>
      </c>
      <c r="F84" s="153">
        <f t="shared" si="2"/>
        <v>157</v>
      </c>
      <c r="G84" s="94" t="s">
        <v>79</v>
      </c>
      <c r="H84" s="154">
        <f t="shared" si="3"/>
        <v>0</v>
      </c>
      <c r="I84" s="110" t="s">
        <v>11</v>
      </c>
    </row>
    <row r="85">
      <c r="A85" s="103" t="s">
        <v>180</v>
      </c>
      <c r="B85" s="82" t="s">
        <v>86</v>
      </c>
      <c r="C85" s="106">
        <v>2.025325618E9</v>
      </c>
      <c r="D85" s="90" t="s">
        <v>265</v>
      </c>
      <c r="E85" s="116" t="s">
        <v>52</v>
      </c>
      <c r="F85" s="153">
        <f t="shared" si="2"/>
        <v>157</v>
      </c>
      <c r="G85" s="104" t="s">
        <v>79</v>
      </c>
      <c r="H85" s="154">
        <f t="shared" si="3"/>
        <v>0</v>
      </c>
      <c r="I85" s="105" t="s">
        <v>11</v>
      </c>
    </row>
    <row r="86">
      <c r="A86" s="126" t="s">
        <v>181</v>
      </c>
      <c r="B86" s="82" t="s">
        <v>116</v>
      </c>
      <c r="C86" s="127">
        <v>2.02501345E9</v>
      </c>
      <c r="D86" s="98" t="s">
        <v>265</v>
      </c>
      <c r="E86" s="114" t="s">
        <v>52</v>
      </c>
      <c r="F86" s="153">
        <f t="shared" si="2"/>
        <v>157</v>
      </c>
      <c r="G86" s="94" t="s">
        <v>79</v>
      </c>
      <c r="H86" s="154">
        <f t="shared" si="3"/>
        <v>0</v>
      </c>
      <c r="I86" s="110" t="s">
        <v>11</v>
      </c>
    </row>
    <row r="87">
      <c r="A87" s="92" t="s">
        <v>182</v>
      </c>
      <c r="B87" s="93" t="s">
        <v>76</v>
      </c>
      <c r="C87" s="89">
        <v>2.023302249E9</v>
      </c>
      <c r="D87" s="104" t="s">
        <v>82</v>
      </c>
      <c r="E87" s="113" t="s">
        <v>49</v>
      </c>
      <c r="F87" s="153">
        <f t="shared" si="2"/>
        <v>220</v>
      </c>
      <c r="G87" s="104" t="s">
        <v>79</v>
      </c>
      <c r="H87" s="154">
        <f t="shared" si="3"/>
        <v>0</v>
      </c>
      <c r="I87" s="105" t="s">
        <v>11</v>
      </c>
    </row>
    <row r="88">
      <c r="A88" s="99" t="s">
        <v>183</v>
      </c>
      <c r="B88" s="93" t="s">
        <v>86</v>
      </c>
      <c r="C88" s="89">
        <v>2.023304243E9</v>
      </c>
      <c r="D88" s="94" t="s">
        <v>82</v>
      </c>
      <c r="E88" s="117" t="s">
        <v>49</v>
      </c>
      <c r="F88" s="153">
        <f t="shared" si="2"/>
        <v>220</v>
      </c>
      <c r="G88" s="94" t="s">
        <v>79</v>
      </c>
      <c r="H88" s="154">
        <f t="shared" si="3"/>
        <v>0</v>
      </c>
      <c r="I88" s="110" t="s">
        <v>11</v>
      </c>
    </row>
    <row r="89">
      <c r="A89" s="99" t="s">
        <v>184</v>
      </c>
      <c r="B89" s="93" t="s">
        <v>76</v>
      </c>
      <c r="C89" s="89">
        <v>2.023306865E9</v>
      </c>
      <c r="D89" s="104" t="s">
        <v>82</v>
      </c>
      <c r="E89" s="113" t="s">
        <v>52</v>
      </c>
      <c r="F89" s="153">
        <f t="shared" si="2"/>
        <v>157</v>
      </c>
      <c r="G89" s="104" t="s">
        <v>79</v>
      </c>
      <c r="H89" s="154">
        <f t="shared" si="3"/>
        <v>0</v>
      </c>
      <c r="I89" s="105" t="s">
        <v>11</v>
      </c>
    </row>
    <row r="90">
      <c r="A90" s="126" t="s">
        <v>185</v>
      </c>
      <c r="B90" s="82" t="s">
        <v>76</v>
      </c>
      <c r="C90" s="128">
        <v>2.025327372E9</v>
      </c>
      <c r="D90" s="98" t="s">
        <v>265</v>
      </c>
      <c r="E90" s="114" t="s">
        <v>52</v>
      </c>
      <c r="F90" s="153">
        <f t="shared" si="2"/>
        <v>157</v>
      </c>
      <c r="G90" s="94" t="s">
        <v>79</v>
      </c>
      <c r="H90" s="154">
        <f t="shared" si="3"/>
        <v>0</v>
      </c>
      <c r="I90" s="110" t="s">
        <v>11</v>
      </c>
    </row>
    <row r="91">
      <c r="A91" s="103" t="s">
        <v>186</v>
      </c>
      <c r="B91" s="82" t="s">
        <v>86</v>
      </c>
      <c r="C91" s="106">
        <v>2.02532615E9</v>
      </c>
      <c r="D91" s="90" t="s">
        <v>265</v>
      </c>
      <c r="E91" s="116" t="s">
        <v>55</v>
      </c>
      <c r="F91" s="153">
        <f t="shared" si="2"/>
        <v>94</v>
      </c>
      <c r="G91" s="104" t="s">
        <v>79</v>
      </c>
      <c r="H91" s="154">
        <f t="shared" si="3"/>
        <v>0</v>
      </c>
      <c r="I91" s="105" t="s">
        <v>11</v>
      </c>
    </row>
    <row r="92">
      <c r="A92" s="103" t="s">
        <v>187</v>
      </c>
      <c r="B92" s="82" t="s">
        <v>84</v>
      </c>
      <c r="C92" s="83" t="s">
        <v>188</v>
      </c>
      <c r="D92" s="98" t="s">
        <v>265</v>
      </c>
      <c r="E92" s="114" t="s">
        <v>52</v>
      </c>
      <c r="F92" s="153">
        <f t="shared" si="2"/>
        <v>157</v>
      </c>
      <c r="G92" s="94" t="s">
        <v>79</v>
      </c>
      <c r="H92" s="154">
        <f t="shared" si="3"/>
        <v>0</v>
      </c>
      <c r="I92" s="110" t="s">
        <v>11</v>
      </c>
    </row>
    <row r="93">
      <c r="A93" s="92" t="s">
        <v>189</v>
      </c>
      <c r="B93" s="93" t="s">
        <v>76</v>
      </c>
      <c r="C93" s="89">
        <v>2.024302833E9</v>
      </c>
      <c r="D93" s="104" t="s">
        <v>82</v>
      </c>
      <c r="E93" s="113" t="s">
        <v>49</v>
      </c>
      <c r="F93" s="153">
        <f t="shared" si="2"/>
        <v>0</v>
      </c>
      <c r="G93" s="104" t="s">
        <v>79</v>
      </c>
      <c r="H93" s="154">
        <f t="shared" si="3"/>
        <v>0</v>
      </c>
      <c r="I93" s="105" t="s">
        <v>65</v>
      </c>
    </row>
    <row r="94">
      <c r="A94" s="103" t="s">
        <v>190</v>
      </c>
      <c r="B94" s="82" t="s">
        <v>98</v>
      </c>
      <c r="C94" s="106">
        <v>2.02431615E9</v>
      </c>
      <c r="D94" s="98" t="s">
        <v>265</v>
      </c>
      <c r="E94" s="114" t="s">
        <v>49</v>
      </c>
      <c r="F94" s="153">
        <f t="shared" si="2"/>
        <v>220</v>
      </c>
      <c r="G94" s="98" t="s">
        <v>79</v>
      </c>
      <c r="H94" s="154">
        <f t="shared" si="3"/>
        <v>0</v>
      </c>
      <c r="I94" s="96" t="s">
        <v>11</v>
      </c>
    </row>
    <row r="95">
      <c r="A95" s="103" t="s">
        <v>192</v>
      </c>
      <c r="B95" s="82" t="s">
        <v>76</v>
      </c>
      <c r="C95" s="83" t="s">
        <v>193</v>
      </c>
      <c r="D95" s="90" t="s">
        <v>265</v>
      </c>
      <c r="E95" s="116" t="s">
        <v>49</v>
      </c>
      <c r="F95" s="153">
        <f t="shared" si="2"/>
        <v>220</v>
      </c>
      <c r="G95" s="90" t="s">
        <v>79</v>
      </c>
      <c r="H95" s="154">
        <f t="shared" si="3"/>
        <v>0</v>
      </c>
      <c r="I95" s="91" t="s">
        <v>11</v>
      </c>
    </row>
    <row r="96">
      <c r="A96" s="99" t="s">
        <v>191</v>
      </c>
      <c r="B96" s="93" t="s">
        <v>86</v>
      </c>
      <c r="C96" s="107">
        <v>2.023311954E9</v>
      </c>
      <c r="D96" s="98" t="s">
        <v>82</v>
      </c>
      <c r="E96" s="117" t="s">
        <v>55</v>
      </c>
      <c r="F96" s="153">
        <f t="shared" si="2"/>
        <v>94</v>
      </c>
      <c r="G96" s="98" t="s">
        <v>79</v>
      </c>
      <c r="H96" s="154">
        <f t="shared" si="3"/>
        <v>0</v>
      </c>
      <c r="I96" s="96" t="s">
        <v>11</v>
      </c>
    </row>
    <row r="97">
      <c r="A97" s="81" t="s">
        <v>194</v>
      </c>
      <c r="B97" s="97" t="s">
        <v>169</v>
      </c>
      <c r="C97" s="89">
        <v>2.018010824E9</v>
      </c>
      <c r="D97" s="90" t="s">
        <v>82</v>
      </c>
      <c r="E97" s="116" t="s">
        <v>49</v>
      </c>
      <c r="F97" s="153">
        <f t="shared" si="2"/>
        <v>220</v>
      </c>
      <c r="G97" s="90" t="s">
        <v>96</v>
      </c>
      <c r="H97" s="154">
        <f t="shared" si="3"/>
        <v>350</v>
      </c>
      <c r="I97" s="91" t="s">
        <v>11</v>
      </c>
    </row>
    <row r="98">
      <c r="A98" s="92" t="s">
        <v>195</v>
      </c>
      <c r="B98" s="93" t="s">
        <v>86</v>
      </c>
      <c r="C98" s="89">
        <v>2.02330428E9</v>
      </c>
      <c r="D98" s="98" t="s">
        <v>82</v>
      </c>
      <c r="E98" s="117" t="s">
        <v>52</v>
      </c>
      <c r="F98" s="153">
        <f t="shared" si="2"/>
        <v>157</v>
      </c>
      <c r="G98" s="98" t="s">
        <v>79</v>
      </c>
      <c r="H98" s="154">
        <f t="shared" si="3"/>
        <v>0</v>
      </c>
      <c r="I98" s="96" t="s">
        <v>11</v>
      </c>
    </row>
    <row r="99">
      <c r="A99" s="92" t="s">
        <v>196</v>
      </c>
      <c r="B99" s="97" t="s">
        <v>116</v>
      </c>
      <c r="C99" s="89">
        <v>2.0160025E9</v>
      </c>
      <c r="D99" s="90" t="s">
        <v>82</v>
      </c>
      <c r="E99" s="113" t="s">
        <v>52</v>
      </c>
      <c r="F99" s="153">
        <f t="shared" si="2"/>
        <v>157</v>
      </c>
      <c r="G99" s="90" t="s">
        <v>96</v>
      </c>
      <c r="H99" s="154">
        <f t="shared" si="3"/>
        <v>350</v>
      </c>
      <c r="I99" s="91" t="s">
        <v>11</v>
      </c>
    </row>
    <row r="100">
      <c r="A100" s="92" t="s">
        <v>197</v>
      </c>
      <c r="B100" s="93" t="s">
        <v>98</v>
      </c>
      <c r="C100" s="89">
        <v>2.024321552E9</v>
      </c>
      <c r="D100" s="98" t="s">
        <v>82</v>
      </c>
      <c r="E100" s="117" t="s">
        <v>49</v>
      </c>
      <c r="F100" s="153">
        <f t="shared" si="2"/>
        <v>220</v>
      </c>
      <c r="G100" s="98" t="s">
        <v>79</v>
      </c>
      <c r="H100" s="154">
        <f t="shared" si="3"/>
        <v>0</v>
      </c>
      <c r="I100" s="96" t="s">
        <v>11</v>
      </c>
    </row>
    <row r="101">
      <c r="A101" s="120" t="s">
        <v>198</v>
      </c>
      <c r="B101" s="161" t="s">
        <v>199</v>
      </c>
      <c r="C101" s="162">
        <v>2.025014233E9</v>
      </c>
      <c r="D101" s="90" t="s">
        <v>265</v>
      </c>
      <c r="E101" s="163" t="s">
        <v>55</v>
      </c>
      <c r="F101" s="153">
        <f t="shared" si="2"/>
        <v>94</v>
      </c>
      <c r="G101" s="164" t="s">
        <v>79</v>
      </c>
      <c r="H101" s="154">
        <f t="shared" si="3"/>
        <v>0</v>
      </c>
      <c r="I101" s="165" t="s">
        <v>11</v>
      </c>
    </row>
    <row r="102">
      <c r="A102" s="92" t="s">
        <v>200</v>
      </c>
      <c r="B102" s="93" t="s">
        <v>98</v>
      </c>
      <c r="C102" s="89">
        <v>2.024303008E9</v>
      </c>
      <c r="D102" s="98" t="s">
        <v>82</v>
      </c>
      <c r="E102" s="117" t="s">
        <v>52</v>
      </c>
      <c r="F102" s="153">
        <f t="shared" si="2"/>
        <v>157</v>
      </c>
      <c r="G102" s="98" t="s">
        <v>79</v>
      </c>
      <c r="H102" s="154">
        <f t="shared" si="3"/>
        <v>0</v>
      </c>
      <c r="I102" s="96" t="s">
        <v>11</v>
      </c>
    </row>
    <row r="103">
      <c r="A103" s="92" t="s">
        <v>201</v>
      </c>
      <c r="B103" s="93" t="s">
        <v>76</v>
      </c>
      <c r="C103" s="89">
        <v>2.02431976E9</v>
      </c>
      <c r="D103" s="90" t="s">
        <v>82</v>
      </c>
      <c r="E103" s="113" t="s">
        <v>49</v>
      </c>
      <c r="F103" s="153">
        <f t="shared" si="2"/>
        <v>220</v>
      </c>
      <c r="G103" s="90" t="s">
        <v>79</v>
      </c>
      <c r="H103" s="154">
        <f t="shared" si="3"/>
        <v>0</v>
      </c>
      <c r="I103" s="91" t="s">
        <v>11</v>
      </c>
    </row>
    <row r="104">
      <c r="A104" s="92" t="s">
        <v>202</v>
      </c>
      <c r="B104" s="93" t="s">
        <v>92</v>
      </c>
      <c r="C104" s="89">
        <v>2.024309119E9</v>
      </c>
      <c r="D104" s="98" t="s">
        <v>82</v>
      </c>
      <c r="E104" s="117" t="s">
        <v>55</v>
      </c>
      <c r="F104" s="153">
        <f t="shared" si="2"/>
        <v>94</v>
      </c>
      <c r="G104" s="98" t="s">
        <v>79</v>
      </c>
      <c r="H104" s="154">
        <f t="shared" si="3"/>
        <v>0</v>
      </c>
      <c r="I104" s="96" t="s">
        <v>11</v>
      </c>
    </row>
    <row r="105">
      <c r="A105" s="92" t="s">
        <v>203</v>
      </c>
      <c r="B105" s="93" t="s">
        <v>92</v>
      </c>
      <c r="C105" s="89">
        <v>2.024302978E9</v>
      </c>
      <c r="D105" s="90" t="s">
        <v>82</v>
      </c>
      <c r="E105" s="113" t="s">
        <v>55</v>
      </c>
      <c r="F105" s="153">
        <f t="shared" si="2"/>
        <v>94</v>
      </c>
      <c r="G105" s="90" t="s">
        <v>79</v>
      </c>
      <c r="H105" s="154">
        <f t="shared" si="3"/>
        <v>0</v>
      </c>
      <c r="I105" s="91" t="s">
        <v>11</v>
      </c>
    </row>
    <row r="106">
      <c r="A106" s="180" t="s">
        <v>204</v>
      </c>
      <c r="B106" s="82" t="s">
        <v>169</v>
      </c>
      <c r="C106" s="181">
        <v>2.019014274E9</v>
      </c>
      <c r="D106" s="98" t="s">
        <v>82</v>
      </c>
      <c r="E106" s="114" t="s">
        <v>55</v>
      </c>
      <c r="F106" s="153">
        <f t="shared" si="2"/>
        <v>94</v>
      </c>
      <c r="G106" s="98" t="s">
        <v>79</v>
      </c>
      <c r="H106" s="154">
        <f t="shared" si="3"/>
        <v>0</v>
      </c>
      <c r="I106" s="96" t="s">
        <v>11</v>
      </c>
    </row>
    <row r="107">
      <c r="A107" s="92" t="s">
        <v>205</v>
      </c>
      <c r="B107" s="93" t="s">
        <v>86</v>
      </c>
      <c r="C107" s="89">
        <v>2.023304074E9</v>
      </c>
      <c r="D107" s="90" t="s">
        <v>82</v>
      </c>
      <c r="E107" s="113" t="s">
        <v>55</v>
      </c>
      <c r="F107" s="153">
        <f t="shared" si="2"/>
        <v>94</v>
      </c>
      <c r="G107" s="90" t="s">
        <v>79</v>
      </c>
      <c r="H107" s="154">
        <f t="shared" si="3"/>
        <v>0</v>
      </c>
      <c r="I107" s="91" t="s">
        <v>11</v>
      </c>
    </row>
    <row r="108">
      <c r="A108" s="103" t="s">
        <v>206</v>
      </c>
      <c r="B108" s="82" t="s">
        <v>126</v>
      </c>
      <c r="C108" s="83" t="s">
        <v>207</v>
      </c>
      <c r="D108" s="98" t="s">
        <v>265</v>
      </c>
      <c r="E108" s="114" t="s">
        <v>55</v>
      </c>
      <c r="F108" s="153">
        <f t="shared" si="2"/>
        <v>94</v>
      </c>
      <c r="G108" s="98" t="s">
        <v>79</v>
      </c>
      <c r="H108" s="154">
        <f t="shared" si="3"/>
        <v>0</v>
      </c>
      <c r="I108" s="96" t="s">
        <v>11</v>
      </c>
    </row>
    <row r="109">
      <c r="A109" s="92" t="s">
        <v>208</v>
      </c>
      <c r="B109" s="93" t="s">
        <v>199</v>
      </c>
      <c r="C109" s="89">
        <v>2.024001956E9</v>
      </c>
      <c r="D109" s="90" t="s">
        <v>82</v>
      </c>
      <c r="E109" s="113" t="s">
        <v>55</v>
      </c>
      <c r="F109" s="153">
        <f t="shared" si="2"/>
        <v>94</v>
      </c>
      <c r="G109" s="90" t="s">
        <v>79</v>
      </c>
      <c r="H109" s="154">
        <f t="shared" si="3"/>
        <v>0</v>
      </c>
      <c r="I109" s="91" t="s">
        <v>11</v>
      </c>
    </row>
    <row r="110">
      <c r="A110" s="103" t="s">
        <v>209</v>
      </c>
      <c r="B110" s="82" t="s">
        <v>157</v>
      </c>
      <c r="C110" s="83" t="s">
        <v>210</v>
      </c>
      <c r="D110" s="98" t="s">
        <v>265</v>
      </c>
      <c r="E110" s="114" t="s">
        <v>49</v>
      </c>
      <c r="F110" s="153">
        <f t="shared" si="2"/>
        <v>0</v>
      </c>
      <c r="G110" s="94" t="s">
        <v>79</v>
      </c>
      <c r="H110" s="154">
        <f t="shared" si="3"/>
        <v>0</v>
      </c>
      <c r="I110" s="110" t="s">
        <v>65</v>
      </c>
    </row>
    <row r="111">
      <c r="A111" s="81" t="s">
        <v>211</v>
      </c>
      <c r="B111" s="93" t="s">
        <v>76</v>
      </c>
      <c r="C111" s="112">
        <v>2.023304412E9</v>
      </c>
      <c r="D111" s="90" t="s">
        <v>82</v>
      </c>
      <c r="E111" s="116" t="s">
        <v>49</v>
      </c>
      <c r="F111" s="153">
        <f t="shared" si="2"/>
        <v>220</v>
      </c>
      <c r="G111" s="90" t="s">
        <v>79</v>
      </c>
      <c r="H111" s="154">
        <f t="shared" si="3"/>
        <v>0</v>
      </c>
      <c r="I111" s="91" t="s">
        <v>11</v>
      </c>
    </row>
    <row r="112">
      <c r="A112" s="92" t="s">
        <v>212</v>
      </c>
      <c r="B112" s="93" t="s">
        <v>86</v>
      </c>
      <c r="C112" s="89">
        <v>2.023304332E9</v>
      </c>
      <c r="D112" s="98" t="s">
        <v>82</v>
      </c>
      <c r="E112" s="117" t="s">
        <v>55</v>
      </c>
      <c r="F112" s="153">
        <f t="shared" si="2"/>
        <v>0</v>
      </c>
      <c r="G112" s="98" t="s">
        <v>79</v>
      </c>
      <c r="H112" s="154">
        <f t="shared" si="3"/>
        <v>0</v>
      </c>
      <c r="I112" s="96" t="s">
        <v>66</v>
      </c>
    </row>
    <row r="113">
      <c r="A113" s="103" t="s">
        <v>213</v>
      </c>
      <c r="B113" s="82" t="s">
        <v>98</v>
      </c>
      <c r="C113" s="106">
        <v>2.02532879E9</v>
      </c>
      <c r="D113" s="90" t="s">
        <v>265</v>
      </c>
      <c r="E113" s="116" t="s">
        <v>49</v>
      </c>
      <c r="F113" s="153">
        <f t="shared" si="2"/>
        <v>220</v>
      </c>
      <c r="G113" s="90" t="s">
        <v>96</v>
      </c>
      <c r="H113" s="154">
        <f t="shared" si="3"/>
        <v>350</v>
      </c>
      <c r="I113" s="91" t="s">
        <v>11</v>
      </c>
    </row>
    <row r="114">
      <c r="A114" s="99" t="s">
        <v>214</v>
      </c>
      <c r="B114" s="97" t="s">
        <v>116</v>
      </c>
      <c r="C114" s="89">
        <v>4330092.0</v>
      </c>
      <c r="D114" s="94" t="s">
        <v>82</v>
      </c>
      <c r="E114" s="117" t="s">
        <v>52</v>
      </c>
      <c r="F114" s="153">
        <f t="shared" si="2"/>
        <v>157</v>
      </c>
      <c r="G114" s="94" t="s">
        <v>96</v>
      </c>
      <c r="H114" s="154">
        <f t="shared" si="3"/>
        <v>350</v>
      </c>
      <c r="I114" s="110" t="s">
        <v>11</v>
      </c>
    </row>
    <row r="115">
      <c r="A115" s="92" t="s">
        <v>215</v>
      </c>
      <c r="B115" s="93" t="s">
        <v>81</v>
      </c>
      <c r="C115" s="89">
        <v>2.021006995E9</v>
      </c>
      <c r="D115" s="104" t="s">
        <v>82</v>
      </c>
      <c r="E115" s="113" t="s">
        <v>52</v>
      </c>
      <c r="F115" s="153">
        <f t="shared" si="2"/>
        <v>157</v>
      </c>
      <c r="G115" s="104" t="s">
        <v>79</v>
      </c>
      <c r="H115" s="154">
        <f t="shared" si="3"/>
        <v>0</v>
      </c>
      <c r="I115" s="105" t="s">
        <v>11</v>
      </c>
    </row>
    <row r="116">
      <c r="A116" s="103" t="s">
        <v>216</v>
      </c>
      <c r="B116" s="82" t="s">
        <v>126</v>
      </c>
      <c r="C116" s="83" t="s">
        <v>217</v>
      </c>
      <c r="D116" s="98" t="s">
        <v>265</v>
      </c>
      <c r="E116" s="114" t="s">
        <v>49</v>
      </c>
      <c r="F116" s="153">
        <f t="shared" si="2"/>
        <v>220</v>
      </c>
      <c r="G116" s="94" t="s">
        <v>79</v>
      </c>
      <c r="H116" s="154">
        <f t="shared" si="3"/>
        <v>0</v>
      </c>
      <c r="I116" s="110" t="s">
        <v>11</v>
      </c>
    </row>
    <row r="117">
      <c r="A117" s="138" t="s">
        <v>218</v>
      </c>
      <c r="B117" s="93" t="s">
        <v>86</v>
      </c>
      <c r="C117" s="89">
        <v>2.023317813E9</v>
      </c>
      <c r="D117" s="90" t="s">
        <v>82</v>
      </c>
      <c r="E117" s="113" t="s">
        <v>55</v>
      </c>
      <c r="F117" s="153">
        <f t="shared" si="2"/>
        <v>0</v>
      </c>
      <c r="G117" s="90" t="s">
        <v>79</v>
      </c>
      <c r="H117" s="154">
        <f t="shared" si="3"/>
        <v>0</v>
      </c>
      <c r="I117" s="91" t="s">
        <v>65</v>
      </c>
    </row>
    <row r="118">
      <c r="A118" s="99" t="s">
        <v>219</v>
      </c>
      <c r="B118" s="93" t="s">
        <v>118</v>
      </c>
      <c r="C118" s="89">
        <v>2.02300196E9</v>
      </c>
      <c r="D118" s="98" t="s">
        <v>82</v>
      </c>
      <c r="E118" s="117" t="s">
        <v>55</v>
      </c>
      <c r="F118" s="153">
        <f t="shared" si="2"/>
        <v>94</v>
      </c>
      <c r="G118" s="98" t="s">
        <v>79</v>
      </c>
      <c r="H118" s="154">
        <f t="shared" si="3"/>
        <v>0</v>
      </c>
      <c r="I118" s="96" t="s">
        <v>11</v>
      </c>
    </row>
    <row r="119">
      <c r="A119" s="103" t="s">
        <v>220</v>
      </c>
      <c r="B119" s="82" t="s">
        <v>84</v>
      </c>
      <c r="C119" s="106">
        <v>2.025012794E9</v>
      </c>
      <c r="D119" s="90" t="s">
        <v>265</v>
      </c>
      <c r="E119" s="116" t="s">
        <v>55</v>
      </c>
      <c r="F119" s="153">
        <f t="shared" si="2"/>
        <v>94</v>
      </c>
      <c r="G119" s="104" t="s">
        <v>79</v>
      </c>
      <c r="H119" s="154">
        <f t="shared" si="3"/>
        <v>0</v>
      </c>
      <c r="I119" s="105" t="s">
        <v>11</v>
      </c>
    </row>
    <row r="120">
      <c r="A120" s="166" t="s">
        <v>221</v>
      </c>
      <c r="B120" s="93" t="s">
        <v>118</v>
      </c>
      <c r="C120" s="89">
        <v>2.02300197E9</v>
      </c>
      <c r="D120" s="98" t="s">
        <v>82</v>
      </c>
      <c r="E120" s="117" t="s">
        <v>49</v>
      </c>
      <c r="F120" s="153">
        <f t="shared" si="2"/>
        <v>220</v>
      </c>
      <c r="G120" s="98" t="s">
        <v>79</v>
      </c>
      <c r="H120" s="154">
        <f t="shared" si="3"/>
        <v>0</v>
      </c>
      <c r="I120" s="96" t="s">
        <v>11</v>
      </c>
    </row>
    <row r="121">
      <c r="A121" s="167" t="s">
        <v>222</v>
      </c>
      <c r="B121" s="82" t="s">
        <v>223</v>
      </c>
      <c r="C121" s="106">
        <v>2.025329644E9</v>
      </c>
      <c r="D121" s="90" t="s">
        <v>265</v>
      </c>
      <c r="E121" s="116" t="s">
        <v>55</v>
      </c>
      <c r="F121" s="153">
        <f t="shared" si="2"/>
        <v>0</v>
      </c>
      <c r="G121" s="104" t="s">
        <v>79</v>
      </c>
      <c r="H121" s="154">
        <f t="shared" si="3"/>
        <v>0</v>
      </c>
      <c r="I121" s="105" t="s">
        <v>66</v>
      </c>
    </row>
    <row r="122">
      <c r="A122" s="166" t="s">
        <v>224</v>
      </c>
      <c r="B122" s="93" t="s">
        <v>76</v>
      </c>
      <c r="C122" s="89">
        <v>2.024302593E9</v>
      </c>
      <c r="D122" s="94" t="s">
        <v>82</v>
      </c>
      <c r="E122" s="117" t="s">
        <v>55</v>
      </c>
      <c r="F122" s="153">
        <f t="shared" si="2"/>
        <v>94</v>
      </c>
      <c r="G122" s="94" t="s">
        <v>79</v>
      </c>
      <c r="H122" s="154">
        <f t="shared" si="3"/>
        <v>0</v>
      </c>
      <c r="I122" s="110" t="s">
        <v>11</v>
      </c>
    </row>
    <row r="123">
      <c r="A123" s="103" t="s">
        <v>225</v>
      </c>
      <c r="B123" s="82" t="s">
        <v>92</v>
      </c>
      <c r="C123" s="106">
        <v>2.025328469E9</v>
      </c>
      <c r="D123" s="90" t="s">
        <v>265</v>
      </c>
      <c r="E123" s="116" t="s">
        <v>52</v>
      </c>
      <c r="F123" s="153">
        <f t="shared" si="2"/>
        <v>157</v>
      </c>
      <c r="G123" s="104" t="s">
        <v>79</v>
      </c>
      <c r="H123" s="154">
        <f t="shared" si="3"/>
        <v>0</v>
      </c>
      <c r="I123" s="105" t="s">
        <v>11</v>
      </c>
    </row>
    <row r="124">
      <c r="A124" s="103" t="s">
        <v>226</v>
      </c>
      <c r="B124" s="82" t="s">
        <v>199</v>
      </c>
      <c r="C124" s="83" t="s">
        <v>227</v>
      </c>
      <c r="D124" s="98" t="s">
        <v>265</v>
      </c>
      <c r="E124" s="114" t="s">
        <v>55</v>
      </c>
      <c r="F124" s="153">
        <f t="shared" si="2"/>
        <v>94</v>
      </c>
      <c r="G124" s="94" t="s">
        <v>79</v>
      </c>
      <c r="H124" s="154">
        <f t="shared" si="3"/>
        <v>0</v>
      </c>
      <c r="I124" s="110" t="s">
        <v>11</v>
      </c>
    </row>
    <row r="125">
      <c r="A125" s="92" t="s">
        <v>228</v>
      </c>
      <c r="B125" s="97" t="s">
        <v>116</v>
      </c>
      <c r="C125" s="89">
        <v>2.022014196E9</v>
      </c>
      <c r="D125" s="90" t="s">
        <v>82</v>
      </c>
      <c r="E125" s="95" t="s">
        <v>52</v>
      </c>
      <c r="F125" s="153">
        <f t="shared" si="2"/>
        <v>157</v>
      </c>
      <c r="G125" s="90" t="s">
        <v>96</v>
      </c>
      <c r="H125" s="154">
        <f t="shared" si="3"/>
        <v>350</v>
      </c>
      <c r="I125" s="91" t="s">
        <v>11</v>
      </c>
    </row>
    <row r="126">
      <c r="A126" s="92" t="s">
        <v>229</v>
      </c>
      <c r="B126" s="93" t="s">
        <v>116</v>
      </c>
      <c r="C126" s="112" t="s">
        <v>230</v>
      </c>
      <c r="D126" s="98" t="s">
        <v>82</v>
      </c>
      <c r="E126" s="95" t="s">
        <v>58</v>
      </c>
      <c r="F126" s="153">
        <f t="shared" si="2"/>
        <v>31</v>
      </c>
      <c r="G126" s="98" t="s">
        <v>79</v>
      </c>
      <c r="H126" s="154">
        <f t="shared" si="3"/>
        <v>0</v>
      </c>
      <c r="I126" s="96" t="s">
        <v>11</v>
      </c>
    </row>
    <row r="127">
      <c r="A127" s="103" t="s">
        <v>231</v>
      </c>
      <c r="B127" s="82" t="s">
        <v>199</v>
      </c>
      <c r="C127" s="83" t="s">
        <v>232</v>
      </c>
      <c r="D127" s="90" t="s">
        <v>265</v>
      </c>
      <c r="E127" s="85" t="s">
        <v>49</v>
      </c>
      <c r="F127" s="153">
        <f t="shared" si="2"/>
        <v>220</v>
      </c>
      <c r="G127" s="90" t="s">
        <v>79</v>
      </c>
      <c r="H127" s="154">
        <f t="shared" si="3"/>
        <v>0</v>
      </c>
      <c r="I127" s="91" t="s">
        <v>11</v>
      </c>
    </row>
    <row r="128">
      <c r="A128" s="92" t="s">
        <v>233</v>
      </c>
      <c r="B128" s="97" t="s">
        <v>116</v>
      </c>
      <c r="C128" s="89">
        <v>2.02001009E9</v>
      </c>
      <c r="D128" s="94" t="s">
        <v>82</v>
      </c>
      <c r="E128" s="95" t="s">
        <v>55</v>
      </c>
      <c r="F128" s="153">
        <f t="shared" si="2"/>
        <v>94</v>
      </c>
      <c r="G128" s="94" t="s">
        <v>79</v>
      </c>
      <c r="H128" s="154">
        <f t="shared" si="3"/>
        <v>0</v>
      </c>
      <c r="I128" s="110" t="s">
        <v>11</v>
      </c>
    </row>
    <row r="129">
      <c r="A129" s="103" t="s">
        <v>234</v>
      </c>
      <c r="B129" s="82" t="s">
        <v>98</v>
      </c>
      <c r="C129" s="106">
        <v>2.025328807E9</v>
      </c>
      <c r="D129" s="90" t="s">
        <v>265</v>
      </c>
      <c r="E129" s="85" t="s">
        <v>49</v>
      </c>
      <c r="F129" s="153">
        <f t="shared" si="2"/>
        <v>220</v>
      </c>
      <c r="G129" s="90" t="s">
        <v>79</v>
      </c>
      <c r="H129" s="154">
        <f t="shared" si="3"/>
        <v>0</v>
      </c>
      <c r="I129" s="91" t="s">
        <v>11</v>
      </c>
    </row>
    <row r="130">
      <c r="A130" s="92" t="s">
        <v>235</v>
      </c>
      <c r="B130" s="93" t="s">
        <v>98</v>
      </c>
      <c r="C130" s="168">
        <v>2.024315608E9</v>
      </c>
      <c r="D130" s="98" t="s">
        <v>82</v>
      </c>
      <c r="E130" s="95" t="s">
        <v>49</v>
      </c>
      <c r="F130" s="153">
        <f t="shared" si="2"/>
        <v>220</v>
      </c>
      <c r="G130" s="98" t="s">
        <v>79</v>
      </c>
      <c r="H130" s="154">
        <f t="shared" si="3"/>
        <v>0</v>
      </c>
      <c r="I130" s="96" t="s">
        <v>11</v>
      </c>
    </row>
    <row r="131">
      <c r="A131" s="103" t="s">
        <v>236</v>
      </c>
      <c r="B131" s="82" t="s">
        <v>98</v>
      </c>
      <c r="C131" s="106">
        <v>2.025328816E9</v>
      </c>
      <c r="D131" s="90" t="s">
        <v>265</v>
      </c>
      <c r="E131" s="85" t="s">
        <v>49</v>
      </c>
      <c r="F131" s="153">
        <f t="shared" si="2"/>
        <v>220</v>
      </c>
      <c r="G131" s="104" t="s">
        <v>79</v>
      </c>
      <c r="H131" s="154">
        <f t="shared" si="3"/>
        <v>0</v>
      </c>
      <c r="I131" s="105" t="s">
        <v>11</v>
      </c>
    </row>
    <row r="132">
      <c r="A132" s="92" t="s">
        <v>268</v>
      </c>
      <c r="B132" s="82" t="s">
        <v>162</v>
      </c>
      <c r="C132" s="112">
        <v>2.02533671E9</v>
      </c>
      <c r="D132" s="98" t="s">
        <v>82</v>
      </c>
      <c r="E132" s="85" t="s">
        <v>49</v>
      </c>
      <c r="F132" s="153">
        <f t="shared" si="2"/>
        <v>0</v>
      </c>
      <c r="G132" s="98" t="s">
        <v>79</v>
      </c>
      <c r="H132" s="154">
        <f t="shared" si="3"/>
        <v>0</v>
      </c>
      <c r="I132" s="96" t="s">
        <v>65</v>
      </c>
    </row>
    <row r="133">
      <c r="A133" s="99" t="s">
        <v>237</v>
      </c>
      <c r="B133" s="93" t="s">
        <v>92</v>
      </c>
      <c r="C133" s="89">
        <v>2.02330354E9</v>
      </c>
      <c r="D133" s="90" t="s">
        <v>82</v>
      </c>
      <c r="E133" s="95" t="s">
        <v>49</v>
      </c>
      <c r="F133" s="153">
        <f t="shared" si="2"/>
        <v>220</v>
      </c>
      <c r="G133" s="90" t="s">
        <v>79</v>
      </c>
      <c r="H133" s="154">
        <f t="shared" si="3"/>
        <v>0</v>
      </c>
      <c r="I133" s="91" t="s">
        <v>11</v>
      </c>
    </row>
    <row r="134">
      <c r="A134" s="103" t="s">
        <v>238</v>
      </c>
      <c r="B134" s="82" t="s">
        <v>98</v>
      </c>
      <c r="C134" s="106">
        <v>2.025328852E9</v>
      </c>
      <c r="D134" s="98" t="s">
        <v>265</v>
      </c>
      <c r="E134" s="85" t="s">
        <v>52</v>
      </c>
      <c r="F134" s="153">
        <f t="shared" si="2"/>
        <v>157</v>
      </c>
      <c r="G134" s="98" t="s">
        <v>79</v>
      </c>
      <c r="H134" s="154">
        <f t="shared" si="3"/>
        <v>0</v>
      </c>
      <c r="I134" s="96" t="s">
        <v>11</v>
      </c>
    </row>
    <row r="135">
      <c r="A135" s="92" t="s">
        <v>239</v>
      </c>
      <c r="B135" s="97" t="s">
        <v>116</v>
      </c>
      <c r="C135" s="89">
        <v>2.023011199E9</v>
      </c>
      <c r="D135" s="104" t="s">
        <v>82</v>
      </c>
      <c r="E135" s="95" t="s">
        <v>52</v>
      </c>
      <c r="F135" s="153">
        <f t="shared" si="2"/>
        <v>157</v>
      </c>
      <c r="G135" s="104" t="s">
        <v>79</v>
      </c>
      <c r="H135" s="154">
        <f t="shared" si="3"/>
        <v>0</v>
      </c>
      <c r="I135" s="105" t="s">
        <v>11</v>
      </c>
    </row>
    <row r="136">
      <c r="A136" s="92" t="s">
        <v>240</v>
      </c>
      <c r="B136" s="93" t="s">
        <v>118</v>
      </c>
      <c r="C136" s="89">
        <v>2.023001998E9</v>
      </c>
      <c r="D136" s="98" t="s">
        <v>82</v>
      </c>
      <c r="E136" s="95" t="s">
        <v>49</v>
      </c>
      <c r="F136" s="153">
        <f t="shared" si="2"/>
        <v>220</v>
      </c>
      <c r="G136" s="98" t="s">
        <v>79</v>
      </c>
      <c r="H136" s="154">
        <f t="shared" si="3"/>
        <v>0</v>
      </c>
      <c r="I136" s="96" t="s">
        <v>11</v>
      </c>
    </row>
    <row r="137">
      <c r="A137" s="92" t="s">
        <v>241</v>
      </c>
      <c r="B137" s="97" t="s">
        <v>116</v>
      </c>
      <c r="C137" s="89">
        <v>2.02301044E9</v>
      </c>
      <c r="D137" s="104" t="s">
        <v>82</v>
      </c>
      <c r="E137" s="95" t="s">
        <v>52</v>
      </c>
      <c r="F137" s="153">
        <f t="shared" si="2"/>
        <v>157</v>
      </c>
      <c r="G137" s="104" t="s">
        <v>79</v>
      </c>
      <c r="H137" s="154">
        <f t="shared" si="3"/>
        <v>0</v>
      </c>
      <c r="I137" s="105" t="s">
        <v>11</v>
      </c>
    </row>
    <row r="138">
      <c r="A138" s="103" t="s">
        <v>242</v>
      </c>
      <c r="B138" s="82" t="s">
        <v>162</v>
      </c>
      <c r="C138" s="106">
        <v>2.025330171E9</v>
      </c>
      <c r="D138" s="98" t="s">
        <v>265</v>
      </c>
      <c r="E138" s="85" t="s">
        <v>52</v>
      </c>
      <c r="F138" s="153">
        <f t="shared" si="2"/>
        <v>157</v>
      </c>
      <c r="G138" s="94" t="s">
        <v>79</v>
      </c>
      <c r="H138" s="154">
        <f t="shared" si="3"/>
        <v>0</v>
      </c>
      <c r="I138" s="110" t="s">
        <v>11</v>
      </c>
    </row>
    <row r="139">
      <c r="A139" s="103" t="s">
        <v>243</v>
      </c>
      <c r="B139" s="82" t="s">
        <v>84</v>
      </c>
      <c r="C139" s="106">
        <v>2.02501338E9</v>
      </c>
      <c r="D139" s="90" t="s">
        <v>265</v>
      </c>
      <c r="E139" s="85" t="s">
        <v>49</v>
      </c>
      <c r="F139" s="153">
        <f t="shared" si="2"/>
        <v>220</v>
      </c>
      <c r="G139" s="104" t="s">
        <v>79</v>
      </c>
      <c r="H139" s="154">
        <f t="shared" si="3"/>
        <v>0</v>
      </c>
      <c r="I139" s="105" t="s">
        <v>11</v>
      </c>
    </row>
    <row r="140">
      <c r="A140" s="92" t="s">
        <v>244</v>
      </c>
      <c r="B140" s="93" t="s">
        <v>81</v>
      </c>
      <c r="C140" s="89">
        <v>2.02401405E9</v>
      </c>
      <c r="D140" s="94" t="s">
        <v>82</v>
      </c>
      <c r="E140" s="95" t="s">
        <v>55</v>
      </c>
      <c r="F140" s="153">
        <f t="shared" si="2"/>
        <v>94</v>
      </c>
      <c r="G140" s="94" t="s">
        <v>96</v>
      </c>
      <c r="H140" s="154">
        <f t="shared" si="3"/>
        <v>350</v>
      </c>
      <c r="I140" s="110" t="s">
        <v>11</v>
      </c>
    </row>
    <row r="141">
      <c r="A141" s="99" t="s">
        <v>245</v>
      </c>
      <c r="B141" s="93" t="s">
        <v>81</v>
      </c>
      <c r="C141" s="89">
        <v>2.020010151E9</v>
      </c>
      <c r="D141" s="104" t="s">
        <v>82</v>
      </c>
      <c r="E141" s="95" t="s">
        <v>49</v>
      </c>
      <c r="F141" s="153">
        <f t="shared" si="2"/>
        <v>220</v>
      </c>
      <c r="G141" s="104" t="s">
        <v>79</v>
      </c>
      <c r="H141" s="154">
        <f t="shared" si="3"/>
        <v>0</v>
      </c>
      <c r="I141" s="105" t="s">
        <v>11</v>
      </c>
    </row>
    <row r="142">
      <c r="A142" s="103" t="s">
        <v>246</v>
      </c>
      <c r="B142" s="82" t="s">
        <v>98</v>
      </c>
      <c r="C142" s="106">
        <v>2.025328861E9</v>
      </c>
      <c r="D142" s="98" t="s">
        <v>265</v>
      </c>
      <c r="E142" s="85" t="s">
        <v>49</v>
      </c>
      <c r="F142" s="153">
        <f t="shared" si="2"/>
        <v>220</v>
      </c>
      <c r="G142" s="94" t="s">
        <v>79</v>
      </c>
      <c r="H142" s="154">
        <f t="shared" si="3"/>
        <v>0</v>
      </c>
      <c r="I142" s="110" t="s">
        <v>11</v>
      </c>
    </row>
    <row r="143">
      <c r="A143" s="99" t="s">
        <v>247</v>
      </c>
      <c r="B143" s="93" t="s">
        <v>76</v>
      </c>
      <c r="C143" s="89">
        <v>2.023312871E9</v>
      </c>
      <c r="D143" s="104" t="s">
        <v>82</v>
      </c>
      <c r="E143" s="95" t="s">
        <v>52</v>
      </c>
      <c r="F143" s="153">
        <f t="shared" si="2"/>
        <v>157</v>
      </c>
      <c r="G143" s="104" t="s">
        <v>79</v>
      </c>
      <c r="H143" s="154">
        <f t="shared" si="3"/>
        <v>0</v>
      </c>
      <c r="I143" s="105" t="s">
        <v>11</v>
      </c>
    </row>
    <row r="144">
      <c r="A144" s="81" t="s">
        <v>278</v>
      </c>
      <c r="B144" s="82" t="s">
        <v>92</v>
      </c>
      <c r="C144" s="178">
        <v>2.02431983E9</v>
      </c>
      <c r="D144" s="98" t="s">
        <v>82</v>
      </c>
      <c r="E144" s="85" t="s">
        <v>55</v>
      </c>
      <c r="F144" s="153">
        <f t="shared" si="2"/>
        <v>94</v>
      </c>
      <c r="G144" s="98" t="s">
        <v>79</v>
      </c>
      <c r="H144" s="154">
        <f t="shared" si="3"/>
        <v>0</v>
      </c>
      <c r="I144" s="96" t="s">
        <v>11</v>
      </c>
    </row>
    <row r="145">
      <c r="A145" s="81" t="s">
        <v>248</v>
      </c>
      <c r="B145" s="93" t="s">
        <v>169</v>
      </c>
      <c r="C145" s="112" t="s">
        <v>249</v>
      </c>
      <c r="D145" s="90" t="s">
        <v>82</v>
      </c>
      <c r="E145" s="85" t="s">
        <v>52</v>
      </c>
      <c r="F145" s="153">
        <f t="shared" si="2"/>
        <v>157</v>
      </c>
      <c r="G145" s="90" t="s">
        <v>79</v>
      </c>
      <c r="H145" s="154">
        <f t="shared" si="3"/>
        <v>0</v>
      </c>
      <c r="I145" s="91" t="s">
        <v>11</v>
      </c>
    </row>
    <row r="146">
      <c r="A146" s="103" t="s">
        <v>250</v>
      </c>
      <c r="B146" s="82" t="s">
        <v>84</v>
      </c>
      <c r="C146" s="106">
        <v>2.025013399E9</v>
      </c>
      <c r="D146" s="98" t="s">
        <v>265</v>
      </c>
      <c r="E146" s="85" t="s">
        <v>49</v>
      </c>
      <c r="F146" s="153">
        <f t="shared" si="2"/>
        <v>220</v>
      </c>
      <c r="G146" s="98" t="s">
        <v>79</v>
      </c>
      <c r="H146" s="154">
        <f t="shared" si="3"/>
        <v>0</v>
      </c>
      <c r="I146" s="96" t="s">
        <v>11</v>
      </c>
    </row>
    <row r="147">
      <c r="A147" s="81" t="s">
        <v>251</v>
      </c>
      <c r="B147" s="93" t="s">
        <v>169</v>
      </c>
      <c r="C147" s="112">
        <v>2.024023274E9</v>
      </c>
      <c r="D147" s="104" t="s">
        <v>82</v>
      </c>
      <c r="E147" s="95" t="s">
        <v>49</v>
      </c>
      <c r="F147" s="153">
        <f t="shared" si="2"/>
        <v>220</v>
      </c>
      <c r="G147" s="104" t="s">
        <v>79</v>
      </c>
      <c r="H147" s="154">
        <f t="shared" si="3"/>
        <v>0</v>
      </c>
      <c r="I147" s="105" t="s">
        <v>11</v>
      </c>
    </row>
    <row r="148">
      <c r="A148" s="103" t="s">
        <v>252</v>
      </c>
      <c r="B148" s="82" t="s">
        <v>92</v>
      </c>
      <c r="C148" s="83" t="s">
        <v>253</v>
      </c>
      <c r="D148" s="98" t="s">
        <v>265</v>
      </c>
      <c r="E148" s="85" t="s">
        <v>55</v>
      </c>
      <c r="F148" s="153">
        <f t="shared" si="2"/>
        <v>94</v>
      </c>
      <c r="G148" s="94" t="s">
        <v>79</v>
      </c>
      <c r="H148" s="154">
        <f t="shared" si="3"/>
        <v>0</v>
      </c>
      <c r="I148" s="110" t="s">
        <v>11</v>
      </c>
    </row>
    <row r="149">
      <c r="A149" s="92" t="s">
        <v>254</v>
      </c>
      <c r="B149" s="93" t="s">
        <v>76</v>
      </c>
      <c r="C149" s="89">
        <v>2.02330444E9</v>
      </c>
      <c r="D149" s="90" t="s">
        <v>82</v>
      </c>
      <c r="E149" s="95" t="s">
        <v>49</v>
      </c>
      <c r="F149" s="153">
        <f t="shared" si="2"/>
        <v>220</v>
      </c>
      <c r="G149" s="90" t="s">
        <v>79</v>
      </c>
      <c r="H149" s="154">
        <f t="shared" si="3"/>
        <v>0</v>
      </c>
      <c r="I149" s="91" t="s">
        <v>11</v>
      </c>
    </row>
    <row r="150">
      <c r="A150" s="99" t="s">
        <v>255</v>
      </c>
      <c r="B150" s="93" t="s">
        <v>92</v>
      </c>
      <c r="C150" s="89">
        <v>2.02331202E9</v>
      </c>
      <c r="D150" s="98" t="s">
        <v>82</v>
      </c>
      <c r="E150" s="85" t="s">
        <v>52</v>
      </c>
      <c r="F150" s="153">
        <f t="shared" si="2"/>
        <v>157</v>
      </c>
      <c r="G150" s="98" t="s">
        <v>79</v>
      </c>
      <c r="H150" s="154">
        <f t="shared" si="3"/>
        <v>0</v>
      </c>
      <c r="I150" s="96" t="s">
        <v>11</v>
      </c>
    </row>
    <row r="151">
      <c r="A151" s="103" t="s">
        <v>256</v>
      </c>
      <c r="B151" s="82" t="s">
        <v>86</v>
      </c>
      <c r="C151" s="106">
        <v>2.025326043E9</v>
      </c>
      <c r="D151" s="90" t="s">
        <v>265</v>
      </c>
      <c r="E151" s="85" t="s">
        <v>49</v>
      </c>
      <c r="F151" s="153">
        <f t="shared" si="2"/>
        <v>220</v>
      </c>
      <c r="G151" s="90" t="s">
        <v>79</v>
      </c>
      <c r="H151" s="154">
        <f t="shared" si="3"/>
        <v>0</v>
      </c>
      <c r="I151" s="91" t="s">
        <v>11</v>
      </c>
    </row>
    <row r="152">
      <c r="A152" s="92" t="s">
        <v>257</v>
      </c>
      <c r="B152" s="97" t="s">
        <v>169</v>
      </c>
      <c r="C152" s="89">
        <v>4050482.0</v>
      </c>
      <c r="D152" s="94" t="s">
        <v>82</v>
      </c>
      <c r="E152" s="85" t="s">
        <v>52</v>
      </c>
      <c r="F152" s="153">
        <f t="shared" si="2"/>
        <v>157</v>
      </c>
      <c r="G152" s="94" t="s">
        <v>79</v>
      </c>
      <c r="H152" s="154">
        <f t="shared" si="3"/>
        <v>0</v>
      </c>
      <c r="I152" s="110" t="s">
        <v>11</v>
      </c>
    </row>
    <row r="153">
      <c r="A153" s="103" t="s">
        <v>258</v>
      </c>
      <c r="B153" s="82" t="s">
        <v>169</v>
      </c>
      <c r="C153" s="106">
        <v>2.025013862E9</v>
      </c>
      <c r="D153" s="90" t="s">
        <v>265</v>
      </c>
      <c r="E153" s="85" t="s">
        <v>52</v>
      </c>
      <c r="F153" s="153">
        <f t="shared" si="2"/>
        <v>157</v>
      </c>
      <c r="G153" s="104" t="s">
        <v>79</v>
      </c>
      <c r="H153" s="154">
        <f t="shared" si="3"/>
        <v>0</v>
      </c>
      <c r="I153" s="105" t="s">
        <v>11</v>
      </c>
    </row>
    <row r="154">
      <c r="A154" s="99" t="s">
        <v>259</v>
      </c>
      <c r="B154" s="97" t="s">
        <v>169</v>
      </c>
      <c r="C154" s="89">
        <v>2.023302374E9</v>
      </c>
      <c r="D154" s="98" t="s">
        <v>82</v>
      </c>
      <c r="E154" s="85" t="s">
        <v>49</v>
      </c>
      <c r="F154" s="153">
        <f t="shared" si="2"/>
        <v>220</v>
      </c>
      <c r="G154" s="98" t="s">
        <v>79</v>
      </c>
      <c r="H154" s="154">
        <f t="shared" si="3"/>
        <v>0</v>
      </c>
      <c r="I154" s="96" t="s">
        <v>11</v>
      </c>
    </row>
    <row r="155">
      <c r="A155" s="103" t="s">
        <v>260</v>
      </c>
      <c r="B155" s="141" t="s">
        <v>86</v>
      </c>
      <c r="C155" s="106">
        <v>2.023313224E9</v>
      </c>
      <c r="D155" s="90" t="s">
        <v>265</v>
      </c>
      <c r="E155" s="169" t="s">
        <v>55</v>
      </c>
      <c r="F155" s="153">
        <f t="shared" si="2"/>
        <v>94</v>
      </c>
      <c r="G155" s="84" t="s">
        <v>79</v>
      </c>
      <c r="H155" s="154">
        <f t="shared" si="3"/>
        <v>0</v>
      </c>
      <c r="I155" s="84" t="s">
        <v>11</v>
      </c>
    </row>
  </sheetData>
  <mergeCells count="9">
    <mergeCell ref="C7:E7"/>
    <mergeCell ref="B8:B13"/>
    <mergeCell ref="C1:E1"/>
    <mergeCell ref="F1:I1"/>
    <mergeCell ref="C2:E2"/>
    <mergeCell ref="C3:E3"/>
    <mergeCell ref="C4:E4"/>
    <mergeCell ref="C5:E5"/>
    <mergeCell ref="C6:E6"/>
  </mergeCells>
  <dataValidations>
    <dataValidation type="list" allowBlank="1" sqref="B16:B155">
      <formula1>"Administração,Engenharia de Alimentos,Engenharia Mecânica,Técnico Subsequente em Agroindústria,Técnico Subsequente em Alimentos,Técnico Subsequente em Finanças,Técnico Subsequente em Logística ,Técnico Subsequente em Mecânica,Técnico Subsequente em Vendas"&amp;",Técnico Subsequente em Modelagem do Vestuário,Técnico Subsequente em Produção de Moda,Técnico Integrado em Design Gráfico,Técnico Integrado em Informática,Técnico em Informática,Técnico Integrado em Mecatrônica,Técnico Integrado em Química,Técnólogo em A"&amp;"nálise e Desenvolvimento de Sistemas,Tecnólogo em Marketing,Tecnólogo em Design de Moda"</formula1>
    </dataValidation>
    <dataValidation type="list" allowBlank="1" sqref="D16:D155">
      <formula1>"Etapa 2 - Renovações Automáticas,Etapa 2 - Novas Inscrições,Etapa 4"</formula1>
    </dataValidation>
    <dataValidation type="list" allowBlank="1" sqref="E16:E155">
      <formula1>"G1,G2,G3,G4"</formula1>
    </dataValidation>
    <dataValidation type="list" allowBlank="1" sqref="G16:G155">
      <formula1>"Sim,Não"</formula1>
    </dataValidation>
    <dataValidation type="custom" allowBlank="1" showDropDown="1" sqref="F16:F155 H16:H155">
      <formula1>AND(ISNUMBER(F16),(NOT(OR(NOT(ISERROR(DATEVALUE(F16))), AND(ISNUMBER(F16), LEFT(CELL("format", F16))="D")))))</formula1>
    </dataValidation>
    <dataValidation type="list" allowBlank="1" sqref="I16:I155">
      <formula1>"Finalizado,Pendente,Atrasado,Suspenso,Cancelado"</formula1>
    </dataValidation>
    <dataValidation allowBlank="1" showDropDown="1" sqref="A16:A155"/>
  </dataValidations>
  <drawing r:id="rId1"/>
  <tableParts count="1">
    <tablePart r:id="rId3"/>
  </tableParts>
</worksheet>
</file>