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6380" windowHeight="8190" tabRatio="500"/>
  </bookViews>
  <sheets>
    <sheet name="Real-Jardinagem-IN 5" sheetId="1" r:id="rId1"/>
    <sheet name="MODULO 5 - Insumos Diversos" sheetId="2" r:id="rId2"/>
  </sheets>
  <definedNames>
    <definedName name="_xlnm.Print_Area" localSheetId="0">'Real-Jardinagem-IN 5'!$A$1:$I$200</definedName>
    <definedName name="Excel_BuiltIn_Print_Area" localSheetId="0">'Real-Jardinagem-IN 5'!$A$1:$I$189</definedName>
  </definedNames>
  <calcPr calcId="162913"/>
</workbook>
</file>

<file path=xl/calcChain.xml><?xml version="1.0" encoding="utf-8"?>
<calcChain xmlns="http://schemas.openxmlformats.org/spreadsheetml/2006/main">
  <c r="I32" i="1" l="1"/>
  <c r="I33" i="1"/>
  <c r="I69" i="1"/>
  <c r="H54" i="1"/>
  <c r="H60" i="1"/>
  <c r="I114" i="1"/>
  <c r="I115" i="1"/>
  <c r="I122" i="1"/>
  <c r="K66" i="1"/>
  <c r="K67" i="1"/>
  <c r="K70" i="1"/>
  <c r="I131" i="1"/>
  <c r="I166" i="1"/>
  <c r="H153" i="1"/>
  <c r="K72" i="1"/>
  <c r="L67" i="1"/>
  <c r="I66" i="1"/>
  <c r="I74" i="1"/>
  <c r="I82" i="1"/>
  <c r="I35" i="1"/>
  <c r="I55" i="1"/>
  <c r="I54" i="1"/>
  <c r="I103" i="1"/>
  <c r="I53" i="1"/>
  <c r="I58" i="1"/>
  <c r="I162" i="1"/>
  <c r="I59" i="1"/>
  <c r="I99" i="1"/>
  <c r="I90" i="1"/>
  <c r="I91" i="1"/>
  <c r="I52" i="1"/>
  <c r="I42" i="1"/>
  <c r="I56" i="1"/>
  <c r="I43" i="1"/>
  <c r="I102" i="1"/>
  <c r="I101" i="1"/>
  <c r="I100" i="1"/>
  <c r="I57" i="1"/>
  <c r="I44" i="1"/>
  <c r="I45" i="1"/>
  <c r="I46" i="1"/>
  <c r="I80" i="1"/>
  <c r="I83" i="1"/>
  <c r="I89" i="1"/>
  <c r="I92" i="1"/>
  <c r="I105" i="1"/>
  <c r="I60" i="1"/>
  <c r="I81" i="1"/>
  <c r="I87" i="1"/>
  <c r="I163" i="1"/>
  <c r="I88" i="1"/>
  <c r="I93" i="1"/>
  <c r="I106" i="1"/>
  <c r="I107" i="1"/>
  <c r="I121" i="1"/>
  <c r="I123" i="1"/>
  <c r="I165" i="1"/>
  <c r="I164" i="1"/>
  <c r="I137" i="1"/>
  <c r="I138" i="1"/>
  <c r="I139" i="1"/>
  <c r="I140" i="1"/>
  <c r="I141" i="1"/>
  <c r="I167" i="1"/>
  <c r="I150" i="1"/>
  <c r="I144" i="1"/>
  <c r="I145" i="1"/>
  <c r="I151" i="1"/>
  <c r="I168" i="1"/>
  <c r="I169" i="1"/>
  <c r="C172" i="1"/>
  <c r="F172" i="1"/>
  <c r="I172" i="1"/>
  <c r="I173" i="1"/>
  <c r="I178" i="1"/>
  <c r="I179" i="1"/>
  <c r="I177" i="1"/>
  <c r="I153" i="1"/>
</calcChain>
</file>

<file path=xl/sharedStrings.xml><?xml version="1.0" encoding="utf-8"?>
<sst xmlns="http://schemas.openxmlformats.org/spreadsheetml/2006/main" count="404" uniqueCount="257">
  <si>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</si>
  <si>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</si>
  <si>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</si>
  <si>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</si>
  <si>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</si>
  <si>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</si>
  <si>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</si>
  <si>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</si>
  <si>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</si>
  <si>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</si>
  <si>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</si>
  <si>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</si>
  <si>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</si>
  <si>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</si>
  <si>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 xml:space="preserve">TOTAL GERAL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</si>
  <si>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</si>
  <si>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rFont val="Arial"/>
        <family val="2"/>
      </rPr>
      <t xml:space="preserve">1. 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</si>
  <si>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</si>
  <si>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</si>
  <si>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Classificação Brasileira de Ocupações (CBO)</t>
  </si>
  <si>
    <r>
      <rPr>
        <b/>
        <sz val="10"/>
        <rFont val="Arial"/>
        <family val="2"/>
      </rP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h/sem</t>
    </r>
  </si>
  <si>
    <t>Categoria Profissional (vinculada à execução contratual)</t>
  </si>
  <si>
    <t>Data-Base da Categoria (dia/mês/ano)</t>
  </si>
  <si>
    <t>Módulo 1: Composição da Remuneração</t>
  </si>
  <si>
    <t xml:space="preserve">Composição da Remuneração </t>
  </si>
  <si>
    <t>Percentual
(R$)</t>
  </si>
  <si>
    <t xml:space="preserve">Valor
(R$) </t>
  </si>
  <si>
    <t>E</t>
  </si>
  <si>
    <t>F</t>
  </si>
  <si>
    <t>G</t>
  </si>
  <si>
    <t xml:space="preserve">Outros (especificar)                                          </t>
  </si>
  <si>
    <t xml:space="preserve">Total </t>
  </si>
  <si>
    <t>Módulo 2 – Encargos e Benefícios Anuais, Mensais e Diários</t>
  </si>
  <si>
    <t>2.1</t>
  </si>
  <si>
    <t>Valor (R$)</t>
  </si>
  <si>
    <r>
      <rPr>
        <b/>
        <sz val="10"/>
        <rFont val="Arial"/>
        <family val="2"/>
      </rPr>
      <t xml:space="preserve">13º (décimo terceiro) Salário                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</si>
  <si>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t>Total</t>
  </si>
  <si>
    <t>Incidência dos encargos do Submódulo 2.2 sobre o total do Submódulo 2.1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</si>
  <si>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</si>
  <si>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</si>
  <si>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</si>
  <si>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</si>
  <si>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</si>
  <si>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</si>
  <si>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</si>
  <si>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</si>
  <si>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rFont val="Arial"/>
        <family val="2"/>
      </rPr>
      <t xml:space="preserve">SAT (SAT x FAP)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</si>
  <si>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</si>
  <si>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</si>
  <si>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</si>
  <si>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</si>
  <si>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</si>
  <si>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INCRA</t>
  </si>
  <si>
    <t>H</t>
  </si>
  <si>
    <t>FGTS</t>
  </si>
  <si>
    <t>Submódulo 2.3 – Benefícios Mensais e Diários</t>
  </si>
  <si>
    <t>2.3</t>
  </si>
  <si>
    <t>Benefícios Mensais e Diários</t>
  </si>
  <si>
    <r>
      <rPr>
        <b/>
        <sz val="9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 xml:space="preserve">A.1) Valor da passagem do transporte coletivo no município de prestação dos serviços: </t>
    </r>
  </si>
  <si>
    <t>-</t>
  </si>
  <si>
    <r>
      <rPr>
        <b/>
        <sz val="9"/>
        <rFont val="Arial"/>
        <family val="2"/>
      </rP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</si>
  <si>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t>Assistência Médica e Familiar</t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</si>
  <si>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</si>
  <si>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</si>
  <si>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</si>
  <si>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</si>
  <si>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</si>
  <si>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</si>
  <si>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Valor  (R$)</t>
  </si>
  <si>
    <r>
      <rPr>
        <b/>
        <sz val="10"/>
        <rFont val="Arial"/>
        <family val="2"/>
      </rPr>
      <t xml:space="preserve">Aviso 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</si>
  <si>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Aviso Prévio Indenizado</t>
  </si>
  <si>
    <r>
      <rPr>
        <b/>
        <sz val="10"/>
        <rFont val="Arial"/>
        <family val="2"/>
      </rPr>
      <t xml:space="preserve">Multa do FGTS e contribuição social sobre o Aviso Prévio Indenizado                           </t>
    </r>
    <r>
      <rPr>
        <b/>
        <sz val="10"/>
        <color indexed="10"/>
        <rFont val="Arial"/>
        <family val="2"/>
      </rPr>
      <t>Cálculo do valor = [50%x8%x(Rem+13º+Férias+1/3xFérias)]x5% de rotatividade</t>
    </r>
  </si>
  <si>
    <r>
      <rPr>
        <b/>
        <sz val="10"/>
        <rFont val="Arial"/>
        <family val="2"/>
      </rPr>
      <t xml:space="preserve">Aviso Previo Trabalhado                 </t>
    </r>
    <r>
      <rPr>
        <b/>
        <sz val="10"/>
        <color indexed="10"/>
        <rFont val="Arial"/>
        <family val="2"/>
      </rPr>
      <t xml:space="preserve">(negociar extinção/redução na 1ª prorrogação)
</t>
    </r>
    <r>
      <rPr>
        <b/>
        <sz val="9"/>
        <color indexed="10"/>
        <rFont val="Arial"/>
        <family val="2"/>
      </rPr>
      <t>Cálculo do valor= [(Rem/30)x7]/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contratox90% dos empregados </t>
    </r>
    <r>
      <rPr>
        <b/>
        <sz val="8"/>
        <color indexed="10"/>
        <rFont val="Arial"/>
        <family val="2"/>
      </rPr>
      <t>- ao final do contrato</t>
    </r>
  </si>
  <si>
    <t xml:space="preserve">Incidência dos encargos do Submódulo 2.2 sobre o Aviso Prévio Trabalhado         </t>
  </si>
  <si>
    <r>
      <rPr>
        <b/>
        <sz val="10"/>
        <rFont val="Arial"/>
        <family val="2"/>
      </rPr>
      <t xml:space="preserve">Multa do FGTS e contribuição social  sobre o Aviso Prévio Trabalhado                                         </t>
    </r>
    <r>
      <rPr>
        <b/>
        <sz val="10"/>
        <color indexed="10"/>
        <rFont val="Arial"/>
        <family val="2"/>
      </rPr>
      <t>Cálculo do valor = [50%x8%x(Rem+13º+Férias+1/3xFérias)]x90% dos empregados</t>
    </r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</si>
  <si>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</si>
  <si>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</si>
  <si>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t>Submódulo 4.1 – Ausências Legais</t>
  </si>
  <si>
    <t>4.1</t>
  </si>
  <si>
    <t>Ausências Legais</t>
  </si>
  <si>
    <r>
      <rPr>
        <b/>
        <sz val="10"/>
        <rFont val="Arial"/>
        <family val="2"/>
      </rPr>
      <t xml:space="preserve">Férias                                                                                             </t>
    </r>
    <r>
      <rPr>
        <b/>
        <sz val="10"/>
        <color indexed="10"/>
        <rFont val="Arial"/>
        <family val="2"/>
      </rPr>
      <t>Cálculo do valor = Rem/12</t>
    </r>
  </si>
  <si>
    <r>
      <rPr>
        <b/>
        <sz val="10"/>
        <rFont val="Arial"/>
        <family val="2"/>
      </rPr>
      <t xml:space="preserve">Ausências Legais                                                 </t>
    </r>
    <r>
      <rPr>
        <b/>
        <sz val="10"/>
        <color indexed="10"/>
        <rFont val="Arial"/>
        <family val="2"/>
      </rPr>
      <t>Cálculo do valor = [(Rem/30)x2,96dias]/12</t>
    </r>
  </si>
  <si>
    <r>
      <rPr>
        <b/>
        <sz val="10"/>
        <rFont val="Arial"/>
        <family val="2"/>
      </rPr>
      <t xml:space="preserve">Licença-Paternidade                                   </t>
    </r>
    <r>
      <rPr>
        <b/>
        <sz val="10"/>
        <color indexed="10"/>
        <rFont val="Arial"/>
        <family val="2"/>
      </rPr>
      <t>Cálculo do valor = {[(Rem/30)x5dias]/12}x1,5%</t>
    </r>
  </si>
  <si>
    <r>
      <rPr>
        <b/>
        <sz val="10"/>
        <rFont val="Arial"/>
        <family val="2"/>
      </rPr>
      <t xml:space="preserve">Ausência por acidente de trabalho    </t>
    </r>
    <r>
      <rPr>
        <b/>
        <sz val="10"/>
        <color indexed="10"/>
        <rFont val="Arial"/>
        <family val="2"/>
      </rPr>
      <t>Cálculo do valor  = {[(Rem/30)x15dias]/12}x0,78%</t>
    </r>
  </si>
  <si>
    <t>Outros (especificar)</t>
  </si>
  <si>
    <t>Incidência dos encargos do Submódulo 2.2 sobre o  total do Submódulo 4.1</t>
  </si>
  <si>
    <t>Nota: As alíneas “A” a “F” referem-se somente ao custo que será pago ao repositor pelos dias trabalhados quando da necessidade de substituir a mão de obra alocada na prestação do serviço.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</si>
  <si>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</si>
  <si>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</si>
  <si>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</si>
  <si>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</si>
  <si>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</si>
  <si>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</si>
  <si>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</si>
  <si>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</si>
  <si>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</si>
  <si>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</si>
  <si>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</si>
  <si>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rPr>
        <b/>
        <sz val="10"/>
        <rFont val="Arial"/>
        <family val="2"/>
      </rPr>
      <t>Uniformes</t>
    </r>
    <r>
      <rPr>
        <b/>
        <sz val="10"/>
        <color indexed="12"/>
        <rFont val="Arial"/>
        <family val="2"/>
      </rPr>
      <t xml:space="preserve"> </t>
    </r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</si>
  <si>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</si>
  <si>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</si>
  <si>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</si>
  <si>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</si>
  <si>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</si>
  <si>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</si>
  <si>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</si>
  <si>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</si>
  <si>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</si>
  <si>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</si>
  <si>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</si>
  <si>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de Lucro Real)</t>
    </r>
  </si>
  <si>
    <r>
      <rPr>
        <b/>
        <sz val="12"/>
        <rFont val="Arial"/>
        <family val="2"/>
      </rPr>
      <t xml:space="preserve"> c) IRPJ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Em face do Ac. TCU nº 648/2016-P, o licitante pode cotar este tributo, porém a Administração não pode inclui-lo no orçamento-base</t>
    </r>
  </si>
  <si>
    <r>
      <rPr>
        <b/>
        <sz val="12"/>
        <rFont val="Arial"/>
        <family val="2"/>
      </rPr>
      <t xml:space="preserve"> d) CSLL </t>
    </r>
    <r>
      <rPr>
        <b/>
        <sz val="10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>Em face do Ac. TCU nº 648/2016-P, o licitante pode cotar este tributo, porém a Administração não pode inclui-lo no orçamento-base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</si>
  <si>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</si>
  <si>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</si>
  <si>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</si>
  <si>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</si>
  <si>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</si>
  <si>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</si>
  <si>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</si>
  <si>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</si>
  <si>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</si>
  <si>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</si>
  <si>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</si>
  <si>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</si>
  <si>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</si>
  <si>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</si>
  <si>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</si>
  <si>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</si>
  <si>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</si>
  <si>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r>
      <rPr>
        <b/>
        <sz val="12"/>
        <rFont val="Arial"/>
        <family val="2"/>
      </rPr>
      <t xml:space="preserve">ANEXO </t>
    </r>
    <r>
      <rPr>
        <b/>
        <sz val="12"/>
        <color indexed="10"/>
        <rFont val="Arial"/>
        <family val="2"/>
      </rPr>
      <t>-------</t>
    </r>
    <r>
      <rPr>
        <b/>
        <sz val="12"/>
        <rFont val="Arial"/>
        <family val="2"/>
      </rPr>
      <t>C
Quadro-Resumo do valor mensal dos serviços</t>
    </r>
  </si>
  <si>
    <t>Tipo de serviço 
(A)</t>
  </si>
  <si>
    <t>Valor proposto por empregado 
(B)</t>
  </si>
  <si>
    <t>Quantidade de empregados por posto 
(C)</t>
  </si>
  <si>
    <t>Valor proposto por posto
(D) = (B x C)</t>
  </si>
  <si>
    <t>Quantidade de postos 
(E)</t>
  </si>
  <si>
    <t>Valor total do serviço 
(F) = (D x E)</t>
  </si>
  <si>
    <t xml:space="preserve">VALOR MENSAL DOS SERVIÇOS </t>
  </si>
  <si>
    <r>
      <rPr>
        <b/>
        <sz val="12"/>
        <rFont val="Arial"/>
        <family val="2"/>
      </rPr>
      <t xml:space="preserve">ANEXO </t>
    </r>
    <r>
      <rPr>
        <b/>
        <sz val="12"/>
        <color indexed="10"/>
        <rFont val="Arial"/>
        <family val="2"/>
      </rPr>
      <t>-----</t>
    </r>
    <r>
      <rPr>
        <b/>
        <sz val="12"/>
        <rFont val="Arial"/>
        <family val="2"/>
      </rPr>
      <t>D
Quadro demonstrativo do valor global da proposta</t>
    </r>
  </si>
  <si>
    <t>Valor Global da Proposta</t>
  </si>
  <si>
    <t>Descrição</t>
  </si>
  <si>
    <t>Valor mensal do serviço</t>
  </si>
  <si>
    <r>
      <rPr>
        <b/>
        <sz val="12"/>
        <rFont val="Arial"/>
        <family val="2"/>
      </rPr>
      <t xml:space="preserve">Valor global da proposta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(valor mensal do serviço multiplicado pelo número de meses do contrato).</t>
    </r>
  </si>
  <si>
    <t>Nota: Informar o valor da unidade de medida por tipo de serviço.</t>
  </si>
  <si>
    <t>Tipo de Mão de Obra</t>
  </si>
  <si>
    <t>Quantidade de Pessoal</t>
  </si>
  <si>
    <t>Especificação dos Materiais/Máquinas/Equipamentos</t>
  </si>
  <si>
    <t xml:space="preserve">Quantidade </t>
  </si>
  <si>
    <t>xx/xx/xx</t>
  </si>
  <si>
    <t>Erechim/RS</t>
  </si>
  <si>
    <t xml:space="preserve">01/01/18 a 31/12/18 SINDASSEIO/RS 
</t>
  </si>
  <si>
    <t>POSTO</t>
  </si>
  <si>
    <t>Jardineiro</t>
  </si>
  <si>
    <t>1º de janeiro de 2018</t>
  </si>
  <si>
    <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(20% do SB - cláusula 18 da CCT SINDASSEIO/RS 2018)</t>
    </r>
  </si>
  <si>
    <t xml:space="preserve">Relógio Ponto </t>
  </si>
  <si>
    <r>
      <t xml:space="preserve">Salário-Base    </t>
    </r>
    <r>
      <rPr>
        <b/>
        <sz val="10"/>
        <color indexed="10"/>
        <rFont val="Arial"/>
        <family val="2"/>
      </rPr>
      <t xml:space="preserve">(valor para somente 1 posto) 
       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horas semanais </t>
    </r>
    <r>
      <rPr>
        <b/>
        <sz val="10"/>
        <color indexed="10"/>
        <rFont val="Arial"/>
        <family val="2"/>
      </rPr>
      <t>Cálculo do valor: (44/6)x30xR$(SB/220)</t>
    </r>
  </si>
  <si>
    <r>
      <t xml:space="preserve">Submódulo 2.1 – 13º (décimo terceiro) Salário, </t>
    </r>
    <r>
      <rPr>
        <b/>
        <sz val="11"/>
        <color indexed="59"/>
        <rFont val="Arial"/>
        <family val="2"/>
      </rPr>
      <t>e Adicional de Férias</t>
    </r>
  </si>
  <si>
    <r>
      <rPr>
        <b/>
        <sz val="10"/>
        <color indexed="59"/>
        <rFont val="Arial"/>
        <family val="2"/>
      </rPr>
      <t>Adicional de Férias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[(Rem/3)/12]</t>
    </r>
  </si>
  <si>
    <r>
      <t xml:space="preserve">13º (décimo terceiro) Salário, </t>
    </r>
    <r>
      <rPr>
        <b/>
        <sz val="10"/>
        <color indexed="59"/>
        <rFont val="Arial"/>
        <family val="2"/>
      </rPr>
      <t>e Adicional de Férias</t>
    </r>
  </si>
  <si>
    <r>
      <t>13º (décimo terceiro) Salário,</t>
    </r>
    <r>
      <rPr>
        <b/>
        <sz val="10"/>
        <color indexed="38"/>
        <rFont val="Arial"/>
        <family val="2"/>
      </rPr>
      <t xml:space="preserve"> e Adicional de Férias</t>
    </r>
  </si>
  <si>
    <r>
      <t xml:space="preserve">Auxílio-Refeição/Alimentação </t>
    </r>
    <r>
      <rPr>
        <b/>
        <sz val="8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0,18</t>
    </r>
    <r>
      <rPr>
        <b/>
        <sz val="8"/>
        <color indexed="10"/>
        <rFont val="Arial"/>
        <family val="2"/>
      </rPr>
      <t>)]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</si>
  <si>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19 da CCT 2018): </t>
    </r>
  </si>
  <si>
    <t>Serviço de JARDINAGEM</t>
  </si>
  <si>
    <r>
      <t>Valor proposto</t>
    </r>
    <r>
      <rPr>
        <b/>
        <sz val="12"/>
        <rFont val="Arial"/>
        <family val="2"/>
      </rPr>
      <t xml:space="preserve"> por posto de trabalho</t>
    </r>
  </si>
  <si>
    <t>Jardinagem</t>
  </si>
  <si>
    <t>23363.000061/2018-91</t>
  </si>
  <si>
    <t>Pregão 16/2018</t>
  </si>
  <si>
    <r>
      <t>Dia:</t>
    </r>
    <r>
      <rPr>
        <b/>
        <sz val="10"/>
        <color indexed="10"/>
        <rFont val="Arial"/>
        <family val="2"/>
      </rPr>
      <t xml:space="preserve"> xx/xx/2018 às 08h30min</t>
    </r>
  </si>
  <si>
    <r>
      <t xml:space="preserve">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</si>
  <si>
    <t xml:space="preserve">Tipo de Serviço: 
                                                                                                             </t>
  </si>
  <si>
    <t>Jardinagem - 220 horas</t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</si>
  <si>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</t>
    </r>
  </si>
  <si>
    <r>
      <t>QUANTIDADE DE PESSOAL ALOCADO NA EXECUÇÃO CONTRATUAL (inciso V do art. 21 da IN SLTI nº 2/2008</t>
    </r>
    <r>
      <rPr>
        <b/>
        <sz val="10"/>
        <rFont val="Arial"/>
        <family val="2"/>
      </rPr>
      <t>)</t>
    </r>
  </si>
  <si>
    <r>
      <t xml:space="preserve"> MATERIAIS, MÁQUINAS E EQUIPAMENTOS ALOCADOS NA EXECUÇÃO CONTRATUAL  (inciso VI do art. 21 da IN SLTI nº 2/2008</t>
    </r>
    <r>
      <rPr>
        <b/>
        <sz val="10"/>
        <rFont val="Arial"/>
        <family val="2"/>
      </rPr>
      <t>)</t>
    </r>
  </si>
  <si>
    <r>
      <t xml:space="preserve">Plano de Benefício Social Familiar </t>
    </r>
    <r>
      <rPr>
        <b/>
        <sz val="10"/>
        <color indexed="10"/>
        <rFont val="Arial"/>
        <family val="2"/>
      </rPr>
      <t xml:space="preserve">(cláusula 22 da CCT 2018)  Cálculo do valor = R$ 12,60 </t>
    </r>
    <r>
      <rPr>
        <b/>
        <sz val="10"/>
        <color indexed="12"/>
        <rFont val="Arial"/>
        <family val="2"/>
      </rPr>
      <t>Sem participação do empregado</t>
    </r>
  </si>
  <si>
    <t>EPIS</t>
  </si>
  <si>
    <t>Material</t>
  </si>
  <si>
    <t>Quantidade</t>
  </si>
  <si>
    <t>Preço unitário</t>
  </si>
  <si>
    <t>Preço total</t>
  </si>
  <si>
    <t>Calça</t>
  </si>
  <si>
    <t>Camisa de manga longa</t>
  </si>
  <si>
    <t>Camisa de manga curta</t>
  </si>
  <si>
    <t>Botina de couro</t>
  </si>
  <si>
    <t>Meia</t>
  </si>
  <si>
    <t>Japona de Nylon</t>
  </si>
  <si>
    <t>Blusa de frio</t>
  </si>
  <si>
    <t>Cinto de Nylon</t>
  </si>
  <si>
    <t>Crachá funcional</t>
  </si>
  <si>
    <t>Protetor Auditivo</t>
  </si>
  <si>
    <t>Óculos de segurança</t>
  </si>
  <si>
    <t>Luva de Raspa</t>
  </si>
  <si>
    <t>Avental de raspa</t>
  </si>
  <si>
    <t>Protetor Solar Fator 50</t>
  </si>
  <si>
    <t>Machado</t>
  </si>
  <si>
    <t>Enxada</t>
  </si>
  <si>
    <t>Enxadão</t>
  </si>
  <si>
    <t>Cavadeira</t>
  </si>
  <si>
    <t>Pulverizador</t>
  </si>
  <si>
    <t>Martelo</t>
  </si>
  <si>
    <t>Alicate</t>
  </si>
  <si>
    <t>Foice</t>
  </si>
  <si>
    <t>Motoserra</t>
  </si>
  <si>
    <t>Tesoura de poda</t>
  </si>
  <si>
    <t>Vassoura</t>
  </si>
  <si>
    <t>Vassourão</t>
  </si>
  <si>
    <t>Pá</t>
  </si>
  <si>
    <t>Amalador/Lima</t>
  </si>
  <si>
    <t>Serrote</t>
  </si>
  <si>
    <t>Peneira</t>
  </si>
  <si>
    <t>Facão</t>
  </si>
  <si>
    <t>Rastelo</t>
  </si>
  <si>
    <t>Aparedor de cerca viva</t>
  </si>
  <si>
    <t>Alicate torquez</t>
  </si>
  <si>
    <t>Ancinho</t>
  </si>
  <si>
    <t>Carrinho de mão</t>
  </si>
  <si>
    <t>Cinto de segurança</t>
  </si>
  <si>
    <t>MATERIAS/EQUIPAMENTOS/INSUMOS (SUGERE-SE USAR COMO TAXA DE DEPRECIAÇÃO DOS MATERIAIS E QUIPAMENTOS 10%/ANO, CONFORME Instrução Normativa RFB nº 1.700/2017)</t>
  </si>
  <si>
    <t>Rateio mensal</t>
  </si>
  <si>
    <t>Combústivel para os equipamentos a combustão (Insumo: Consumo Mensal)</t>
  </si>
  <si>
    <t>Repelente</t>
  </si>
  <si>
    <t>1 unidade</t>
  </si>
  <si>
    <t>4 unidades</t>
  </si>
  <si>
    <t>10 unidades</t>
  </si>
  <si>
    <t>Rateio mensal(exceto insumos)= (preço total)* 10%)/12</t>
  </si>
  <si>
    <t>2 unidades</t>
  </si>
  <si>
    <t>Bota de borracha cano longo</t>
  </si>
  <si>
    <t>Cortador de grama  a combustão (estilo carrinho)</t>
  </si>
  <si>
    <t>Cortador de grama costal a combustão</t>
  </si>
  <si>
    <r>
      <t>Materiais/Equipamentos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/Insumos</t>
    </r>
  </si>
  <si>
    <t>TOTAL MENSAL (REPASSAR PARA A PLANILHA) &gt;&gt;&gt;</t>
  </si>
  <si>
    <t>10 litros</t>
  </si>
  <si>
    <t>20 metros</t>
  </si>
  <si>
    <t>Fio de nylon para roçadeira (Insumo: Consumo Mensal)</t>
  </si>
  <si>
    <t>3 unidade</t>
  </si>
  <si>
    <t xml:space="preserve">Luva de Latex Natural </t>
  </si>
  <si>
    <t xml:space="preserve">Nota1:  O Módulo 1 refere-se ao valor mensal devido ao empregado pela prestação do serviço no período de 12 meses.
</t>
  </si>
  <si>
    <t>Aparelho de Ponto Eletrônico - Relógio Ponto</t>
  </si>
  <si>
    <t>Rateio mensal= (preço total)/60</t>
  </si>
  <si>
    <t>RELÓGIO PONTO (Sugere-se usar Taxa de Depreciação de 20 %/ano)</t>
  </si>
  <si>
    <t>Rateio mensal= Preço total/12</t>
  </si>
  <si>
    <t>UNIFORMES - QUANTIDADE MÍNIMA PARA 12 MESES (SEMPRE REPOR QUANDO NECESSÁRIO)</t>
  </si>
  <si>
    <t>EPIS - QUANTIDADE MÍNIMA PARA 12 MESES (SEMPRE REPOR QUANDO NECESSÁRIO)</t>
  </si>
  <si>
    <t>Rateio mensal= (Preço total)/12</t>
  </si>
  <si>
    <t>1 par</t>
  </si>
  <si>
    <t>6 pares</t>
  </si>
  <si>
    <r>
      <rPr>
        <b/>
        <sz val="9"/>
        <rFont val="Arial"/>
        <family val="2"/>
      </rPr>
      <t>Nota 1:</t>
    </r>
    <r>
      <rPr>
        <sz val="9"/>
        <rFont val="Arial"/>
        <family val="2"/>
      </rPr>
      <t xml:space="preserve"> Valores mensais por empregado;</t>
    </r>
    <r>
      <rPr>
        <b/>
        <sz val="9"/>
        <rFont val="Arial"/>
        <family val="2"/>
      </rPr>
      <t xml:space="preserve"> Nota 2:</t>
    </r>
    <r>
      <rPr>
        <sz val="9"/>
        <rFont val="Arial"/>
        <family val="2"/>
      </rPr>
      <t xml:space="preserve"> Vide Planilha "MODULO 5 - Insumos Diversos</t>
    </r>
  </si>
  <si>
    <t>Boné ou chapéu</t>
  </si>
  <si>
    <t>Protetor de canela para cortar grama</t>
  </si>
  <si>
    <t>2 pares</t>
  </si>
  <si>
    <r>
      <t>ANEXO II - Pregão 16/2018 -</t>
    </r>
    <r>
      <rPr>
        <b/>
        <sz val="18"/>
        <color indexed="10"/>
        <rFont val="Arial"/>
        <family val="2"/>
      </rPr>
      <t xml:space="preserve"> </t>
    </r>
    <r>
      <rPr>
        <b/>
        <sz val="18"/>
        <rFont val="Arial"/>
        <family val="2"/>
      </rPr>
      <t>JARDINAGEM</t>
    </r>
    <r>
      <rPr>
        <b/>
        <sz val="18"/>
        <color indexed="12"/>
        <rFont val="Arial"/>
        <family val="2"/>
      </rPr>
      <t xml:space="preserve">
</t>
    </r>
    <r>
      <rPr>
        <b/>
        <sz val="18"/>
        <rFont val="Arial"/>
        <family val="2"/>
      </rPr>
      <t xml:space="preserve"> PLANILHA DE CUSTOS E FORMAÇÃO DE PREÇOS </t>
    </r>
    <r>
      <rPr>
        <b/>
        <sz val="18"/>
        <color indexed="20"/>
        <rFont val="Arial"/>
        <family val="2"/>
      </rPr>
      <t xml:space="preserve"> </t>
    </r>
  </si>
  <si>
    <t>Nota 1:  Deverá ser elaborado um quadro para cada tipo de serviço.
Nota 2: A planilha será calculada considerando o valor mensal do empregado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</si>
  <si>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 Módulo 3, o Módulo 4.</t>
  </si>
  <si>
    <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[(4xVTx22) – (6%xSB)]</t>
    </r>
  </si>
  <si>
    <t>Afastamento Maternidade              Cálculo do valor = {[(Rem+1/3Rem)/12]x(4/12)}x2%</t>
  </si>
  <si>
    <t>Vide Planilha MODULO 5 - Insumos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</si>
</sst>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0;[Red]\-0"/>
    <numFmt numFmtId="168" formatCode="0.0000"/>
    <numFmt numFmtId="169" formatCode="0.0000%"/>
    <numFmt numFmtId="170" formatCode="&quot;R$ &quot;#,##0.00;[Red]&quot;-R$ &quot;#,##0.00"/>
  </numFmts>
  <fonts count="71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21"/>
      <name val="Arial"/>
      <family val="2"/>
    </font>
    <font>
      <b/>
      <sz val="11"/>
      <color indexed="5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59"/>
      <name val="Arial"/>
      <family val="2"/>
    </font>
    <font>
      <b/>
      <sz val="11"/>
      <color indexed="21"/>
      <name val="Arial"/>
      <family val="2"/>
    </font>
    <font>
      <b/>
      <strike/>
      <sz val="10"/>
      <name val="Arial"/>
      <family val="2"/>
    </font>
    <font>
      <b/>
      <strike/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10"/>
      <name val="Arial"/>
      <family val="2"/>
    </font>
    <font>
      <b/>
      <sz val="11"/>
      <color indexed="38"/>
      <name val="Arial"/>
      <family val="2"/>
    </font>
    <font>
      <b/>
      <sz val="10"/>
      <color indexed="59"/>
      <name val="Arial"/>
      <family val="2"/>
      <charset val="1"/>
    </font>
    <font>
      <b/>
      <sz val="10"/>
      <color indexed="38"/>
      <name val="Arial"/>
      <family val="2"/>
      <charset val="1"/>
    </font>
    <font>
      <b/>
      <sz val="10"/>
      <color indexed="38"/>
      <name val="Arial"/>
      <family val="2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25"/>
      </patternFill>
    </fill>
    <fill>
      <patternFill patternType="solid">
        <fgColor indexed="16"/>
        <bgColor indexed="10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4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8" fillId="7" borderId="1" applyNumberFormat="0" applyAlignment="0" applyProtection="0"/>
    <xf numFmtId="0" fontId="9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165" fontId="69" fillId="0" borderId="0" applyFill="0" applyBorder="0" applyAlignment="0" applyProtection="0"/>
    <xf numFmtId="0" fontId="20" fillId="27" borderId="0" applyNumberFormat="0" applyBorder="0" applyAlignment="0" applyProtection="0"/>
    <xf numFmtId="0" fontId="7" fillId="28" borderId="0" applyNumberFormat="0" applyBorder="0" applyAlignment="0" applyProtection="0"/>
    <xf numFmtId="0" fontId="69" fillId="28" borderId="4" applyNumberFormat="0" applyAlignment="0" applyProtection="0"/>
    <xf numFmtId="0" fontId="4" fillId="28" borderId="1" applyNumberFormat="0" applyAlignment="0" applyProtection="0"/>
    <xf numFmtId="0" fontId="21" fillId="20" borderId="5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9" applyNumberFormat="0" applyFill="0" applyAlignment="0" applyProtection="0"/>
    <xf numFmtId="164" fontId="69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245">
    <xf numFmtId="0" fontId="0" fillId="0" borderId="0" xfId="0"/>
    <xf numFmtId="0" fontId="29" fillId="0" borderId="0" xfId="0" applyFont="1"/>
    <xf numFmtId="0" fontId="29" fillId="29" borderId="0" xfId="0" applyFont="1" applyFill="1"/>
    <xf numFmtId="0" fontId="34" fillId="0" borderId="10" xfId="0" applyFont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0" fontId="29" fillId="0" borderId="0" xfId="0" applyFont="1" applyFill="1"/>
    <xf numFmtId="0" fontId="29" fillId="0" borderId="0" xfId="0" applyFont="1" applyFill="1" applyBorder="1" applyAlignment="1">
      <alignment vertical="center"/>
    </xf>
    <xf numFmtId="10" fontId="29" fillId="0" borderId="0" xfId="58" applyNumberFormat="1" applyFont="1" applyFill="1" applyBorder="1" applyAlignment="1" applyProtection="1">
      <alignment horizontal="center" vertical="center"/>
    </xf>
    <xf numFmtId="165" fontId="29" fillId="0" borderId="0" xfId="42" applyFont="1" applyFill="1" applyBorder="1" applyAlignment="1" applyProtection="1">
      <alignment vertical="center"/>
    </xf>
    <xf numFmtId="0" fontId="3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4" fontId="34" fillId="0" borderId="10" xfId="0" applyNumberFormat="1" applyFont="1" applyFill="1" applyBorder="1" applyAlignment="1">
      <alignment vertical="center"/>
    </xf>
    <xf numFmtId="10" fontId="34" fillId="0" borderId="10" xfId="0" applyNumberFormat="1" applyFont="1" applyFill="1" applyBorder="1" applyAlignment="1">
      <alignment vertical="center"/>
    </xf>
    <xf numFmtId="4" fontId="36" fillId="27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right"/>
    </xf>
    <xf numFmtId="0" fontId="34" fillId="27" borderId="10" xfId="0" applyFont="1" applyFill="1" applyBorder="1" applyAlignment="1">
      <alignment horizontal="right" vertical="center"/>
    </xf>
    <xf numFmtId="4" fontId="34" fillId="27" borderId="10" xfId="0" applyNumberFormat="1" applyFont="1" applyFill="1" applyBorder="1" applyAlignment="1">
      <alignment horizontal="right" vertical="center"/>
    </xf>
    <xf numFmtId="0" fontId="29" fillId="30" borderId="0" xfId="0" applyFont="1" applyFill="1"/>
    <xf numFmtId="0" fontId="45" fillId="27" borderId="12" xfId="0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10" fontId="34" fillId="0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right" vertical="center"/>
    </xf>
    <xf numFmtId="10" fontId="34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right" vertical="center" wrapText="1"/>
    </xf>
    <xf numFmtId="9" fontId="34" fillId="0" borderId="10" xfId="0" applyNumberFormat="1" applyFont="1" applyBorder="1" applyAlignment="1">
      <alignment horizontal="left" vertical="center" wrapText="1"/>
    </xf>
    <xf numFmtId="168" fontId="34" fillId="0" borderId="10" xfId="0" applyNumberFormat="1" applyFont="1" applyBorder="1" applyAlignment="1">
      <alignment horizontal="left" vertical="center" wrapText="1"/>
    </xf>
    <xf numFmtId="169" fontId="34" fillId="0" borderId="10" xfId="0" applyNumberFormat="1" applyFont="1" applyBorder="1" applyAlignment="1">
      <alignment horizontal="right" vertical="center"/>
    </xf>
    <xf numFmtId="169" fontId="34" fillId="27" borderId="10" xfId="0" applyNumberFormat="1" applyFont="1" applyFill="1" applyBorder="1" applyAlignment="1">
      <alignment horizontal="right" vertical="center"/>
    </xf>
    <xf numFmtId="0" fontId="34" fillId="31" borderId="12" xfId="0" applyFont="1" applyFill="1" applyBorder="1" applyAlignment="1">
      <alignment horizontal="right" vertical="center"/>
    </xf>
    <xf numFmtId="0" fontId="0" fillId="31" borderId="13" xfId="0" applyFill="1" applyBorder="1" applyAlignment="1">
      <alignment horizontal="right" vertical="center"/>
    </xf>
    <xf numFmtId="10" fontId="34" fillId="31" borderId="13" xfId="0" applyNumberFormat="1" applyFont="1" applyFill="1" applyBorder="1" applyAlignment="1">
      <alignment horizontal="right" vertical="center"/>
    </xf>
    <xf numFmtId="4" fontId="34" fillId="31" borderId="14" xfId="0" applyNumberFormat="1" applyFont="1" applyFill="1" applyBorder="1" applyAlignment="1">
      <alignment horizontal="right" vertical="center"/>
    </xf>
    <xf numFmtId="0" fontId="36" fillId="27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/>
    </xf>
    <xf numFmtId="166" fontId="55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 applyProtection="1">
      <alignment vertical="center"/>
    </xf>
    <xf numFmtId="4" fontId="34" fillId="0" borderId="10" xfId="0" applyNumberFormat="1" applyFont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right" vertical="center" wrapText="1"/>
    </xf>
    <xf numFmtId="2" fontId="61" fillId="27" borderId="10" xfId="0" applyNumberFormat="1" applyFont="1" applyFill="1" applyBorder="1" applyAlignment="1">
      <alignment horizontal="right" vertical="center" wrapText="1"/>
    </xf>
    <xf numFmtId="0" fontId="36" fillId="27" borderId="10" xfId="0" applyFont="1" applyFill="1" applyBorder="1" applyAlignment="1">
      <alignment horizontal="center"/>
    </xf>
    <xf numFmtId="4" fontId="34" fillId="0" borderId="10" xfId="0" applyNumberFormat="1" applyFont="1" applyFill="1" applyBorder="1" applyAlignment="1"/>
    <xf numFmtId="0" fontId="38" fillId="0" borderId="10" xfId="0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 horizontal="right" vertical="center"/>
    </xf>
    <xf numFmtId="4" fontId="34" fillId="27" borderId="10" xfId="0" applyNumberFormat="1" applyFont="1" applyFill="1" applyBorder="1" applyAlignment="1">
      <alignment horizontal="right"/>
    </xf>
    <xf numFmtId="0" fontId="45" fillId="27" borderId="10" xfId="0" applyFont="1" applyFill="1" applyBorder="1" applyAlignment="1">
      <alignment horizontal="center" vertical="center"/>
    </xf>
    <xf numFmtId="4" fontId="45" fillId="27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right"/>
    </xf>
    <xf numFmtId="4" fontId="38" fillId="27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center" vertical="center" wrapText="1"/>
    </xf>
    <xf numFmtId="4" fontId="34" fillId="27" borderId="10" xfId="0" applyNumberFormat="1" applyFont="1" applyFill="1" applyBorder="1" applyAlignment="1">
      <alignment horizontal="right" vertical="center" wrapText="1"/>
    </xf>
    <xf numFmtId="0" fontId="63" fillId="31" borderId="12" xfId="0" applyFont="1" applyFill="1" applyBorder="1" applyAlignment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31" borderId="14" xfId="0" applyFill="1" applyBorder="1" applyAlignment="1">
      <alignment horizontal="center" vertical="center"/>
    </xf>
    <xf numFmtId="4" fontId="36" fillId="27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10" fontId="35" fillId="0" borderId="10" xfId="0" applyNumberFormat="1" applyFont="1" applyBorder="1" applyAlignment="1">
      <alignment horizontal="center" vertical="center"/>
    </xf>
    <xf numFmtId="10" fontId="34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10" fontId="34" fillId="0" borderId="10" xfId="0" applyNumberFormat="1" applyFont="1" applyBorder="1" applyAlignment="1">
      <alignment horizontal="right" vertical="center" wrapText="1"/>
    </xf>
    <xf numFmtId="10" fontId="34" fillId="0" borderId="10" xfId="0" applyNumberFormat="1" applyFont="1" applyBorder="1" applyAlignment="1">
      <alignment horizontal="center" vertical="center" wrapText="1"/>
    </xf>
    <xf numFmtId="10" fontId="35" fillId="0" borderId="10" xfId="0" applyNumberFormat="1" applyFont="1" applyBorder="1" applyAlignment="1">
      <alignment horizontal="right" vertical="center"/>
    </xf>
    <xf numFmtId="4" fontId="35" fillId="0" borderId="10" xfId="0" applyNumberFormat="1" applyFont="1" applyBorder="1" applyAlignment="1">
      <alignment horizontal="right" vertical="center"/>
    </xf>
    <xf numFmtId="49" fontId="34" fillId="0" borderId="10" xfId="0" applyNumberFormat="1" applyFont="1" applyBorder="1" applyAlignment="1">
      <alignment horizontal="center" vertical="center" wrapText="1"/>
    </xf>
    <xf numFmtId="0" fontId="29" fillId="27" borderId="0" xfId="0" applyFont="1" applyFill="1"/>
    <xf numFmtId="49" fontId="34" fillId="0" borderId="12" xfId="0" applyNumberFormat="1" applyFont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 wrapText="1"/>
    </xf>
    <xf numFmtId="0" fontId="42" fillId="29" borderId="10" xfId="0" applyFont="1" applyFill="1" applyBorder="1" applyAlignment="1">
      <alignment horizontal="center" vertical="center" wrapText="1"/>
    </xf>
    <xf numFmtId="170" fontId="42" fillId="29" borderId="10" xfId="0" applyNumberFormat="1" applyFont="1" applyFill="1" applyBorder="1" applyAlignment="1">
      <alignment horizontal="right" vertical="center" wrapText="1"/>
    </xf>
    <xf numFmtId="166" fontId="42" fillId="29" borderId="10" xfId="0" applyNumberFormat="1" applyFont="1" applyFill="1" applyBorder="1" applyAlignment="1">
      <alignment horizontal="right" vertical="center" wrapText="1"/>
    </xf>
    <xf numFmtId="0" fontId="34" fillId="29" borderId="10" xfId="0" applyFont="1" applyFill="1" applyBorder="1" applyAlignment="1">
      <alignment horizontal="center" vertical="center" wrapText="1"/>
    </xf>
    <xf numFmtId="166" fontId="34" fillId="29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164" fontId="35" fillId="0" borderId="0" xfId="0" applyNumberFormat="1" applyFont="1" applyBorder="1" applyAlignment="1">
      <alignment horizontal="left"/>
    </xf>
    <xf numFmtId="164" fontId="35" fillId="29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vertical="center"/>
    </xf>
    <xf numFmtId="164" fontId="29" fillId="0" borderId="0" xfId="0" applyNumberFormat="1" applyFont="1"/>
    <xf numFmtId="0" fontId="29" fillId="0" borderId="0" xfId="0" applyFont="1" applyAlignment="1">
      <alignment vertical="center"/>
    </xf>
    <xf numFmtId="164" fontId="29" fillId="0" borderId="0" xfId="0" applyNumberFormat="1" applyFont="1" applyAlignment="1">
      <alignment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32" borderId="0" xfId="0" applyFill="1"/>
    <xf numFmtId="0" fontId="0" fillId="32" borderId="0" xfId="0" applyFill="1" applyBorder="1" applyAlignment="1"/>
    <xf numFmtId="0" fontId="0" fillId="0" borderId="16" xfId="0" applyFill="1" applyBorder="1" applyAlignment="1">
      <alignment horizontal="center"/>
    </xf>
    <xf numFmtId="0" fontId="0" fillId="0" borderId="0" xfId="0" applyFill="1"/>
    <xf numFmtId="0" fontId="0" fillId="32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/>
    <xf numFmtId="0" fontId="0" fillId="33" borderId="15" xfId="0" applyFill="1" applyBorder="1" applyAlignment="1"/>
    <xf numFmtId="0" fontId="0" fillId="0" borderId="15" xfId="0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5" xfId="0" applyFill="1" applyBorder="1"/>
    <xf numFmtId="0" fontId="34" fillId="0" borderId="10" xfId="0" applyFont="1" applyBorder="1" applyAlignment="1">
      <alignment horizontal="left"/>
    </xf>
    <xf numFmtId="0" fontId="34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left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right" vertical="center" wrapText="1"/>
    </xf>
    <xf numFmtId="0" fontId="34" fillId="0" borderId="13" xfId="0" applyFont="1" applyFill="1" applyBorder="1" applyAlignment="1">
      <alignment horizontal="right" vertical="center" wrapText="1"/>
    </xf>
    <xf numFmtId="0" fontId="34" fillId="0" borderId="14" xfId="0" applyFont="1" applyFill="1" applyBorder="1" applyAlignment="1">
      <alignment horizontal="right" vertical="center" wrapText="1"/>
    </xf>
    <xf numFmtId="4" fontId="34" fillId="0" borderId="12" xfId="58" applyNumberFormat="1" applyFont="1" applyFill="1" applyBorder="1" applyAlignment="1" applyProtection="1">
      <alignment horizontal="right" vertical="center"/>
    </xf>
    <xf numFmtId="4" fontId="34" fillId="0" borderId="14" xfId="58" applyNumberFormat="1" applyFont="1" applyFill="1" applyBorder="1" applyAlignment="1" applyProtection="1">
      <alignment horizontal="right" vertical="center"/>
    </xf>
    <xf numFmtId="0" fontId="34" fillId="31" borderId="12" xfId="0" applyFont="1" applyFill="1" applyBorder="1" applyAlignment="1">
      <alignment horizontal="center" vertical="center"/>
    </xf>
    <xf numFmtId="0" fontId="34" fillId="31" borderId="13" xfId="0" applyFont="1" applyFill="1" applyBorder="1" applyAlignment="1">
      <alignment horizontal="center" vertical="center"/>
    </xf>
    <xf numFmtId="0" fontId="34" fillId="31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center" wrapText="1"/>
    </xf>
    <xf numFmtId="0" fontId="34" fillId="3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31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66" fontId="43" fillId="0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>
      <alignment horizontal="left" vertical="center" wrapText="1"/>
    </xf>
    <xf numFmtId="167" fontId="45" fillId="0" borderId="10" xfId="0" applyNumberFormat="1" applyFont="1" applyFill="1" applyBorder="1" applyAlignment="1">
      <alignment horizontal="right" vertical="center"/>
    </xf>
    <xf numFmtId="14" fontId="43" fillId="0" borderId="10" xfId="0" applyNumberFormat="1" applyFont="1" applyFill="1" applyBorder="1" applyAlignment="1">
      <alignment horizontal="right" vertical="center" wrapText="1"/>
    </xf>
    <xf numFmtId="0" fontId="0" fillId="31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34" fillId="31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vertical="center" wrapText="1"/>
    </xf>
    <xf numFmtId="0" fontId="34" fillId="27" borderId="10" xfId="0" applyFont="1" applyFill="1" applyBorder="1" applyAlignment="1">
      <alignment horizontal="right" vertical="center" wrapText="1"/>
    </xf>
    <xf numFmtId="0" fontId="34" fillId="31" borderId="10" xfId="0" applyFont="1" applyFill="1" applyBorder="1" applyAlignment="1">
      <alignment horizontal="right" vertical="center" wrapText="1"/>
    </xf>
    <xf numFmtId="0" fontId="0" fillId="29" borderId="10" xfId="0" applyFont="1" applyFill="1" applyBorder="1" applyAlignment="1">
      <alignment horizontal="justify" vertical="center" wrapText="1"/>
    </xf>
    <xf numFmtId="0" fontId="39" fillId="31" borderId="10" xfId="0" applyFont="1" applyFill="1" applyBorder="1" applyAlignment="1">
      <alignment horizontal="left" vertical="center" wrapText="1"/>
    </xf>
    <xf numFmtId="0" fontId="36" fillId="27" borderId="10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left" vertical="center"/>
    </xf>
    <xf numFmtId="0" fontId="45" fillId="27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53" fillId="0" borderId="10" xfId="0" applyFont="1" applyBorder="1" applyAlignment="1">
      <alignment horizontal="left" vertical="center" wrapText="1"/>
    </xf>
    <xf numFmtId="0" fontId="34" fillId="27" borderId="10" xfId="0" applyFont="1" applyFill="1" applyBorder="1" applyAlignment="1">
      <alignment horizontal="right" vertical="center"/>
    </xf>
    <xf numFmtId="0" fontId="54" fillId="31" borderId="10" xfId="0" applyFont="1" applyFill="1" applyBorder="1" applyAlignment="1">
      <alignment horizontal="right" vertical="center"/>
    </xf>
    <xf numFmtId="0" fontId="44" fillId="31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4" fillId="31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6" fillId="27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27" borderId="10" xfId="0" applyFont="1" applyFill="1" applyBorder="1" applyAlignment="1">
      <alignment horizontal="right" vertical="center" wrapText="1"/>
    </xf>
    <xf numFmtId="0" fontId="38" fillId="31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0" fontId="36" fillId="27" borderId="10" xfId="0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45" fillId="27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right" vertical="center"/>
    </xf>
    <xf numFmtId="0" fontId="38" fillId="27" borderId="10" xfId="0" applyFont="1" applyFill="1" applyBorder="1" applyAlignment="1">
      <alignment horizontal="right" vertical="center"/>
    </xf>
    <xf numFmtId="0" fontId="29" fillId="27" borderId="10" xfId="0" applyFont="1" applyFill="1" applyBorder="1" applyAlignment="1">
      <alignment horizontal="left" vertical="center" wrapText="1"/>
    </xf>
    <xf numFmtId="0" fontId="38" fillId="27" borderId="10" xfId="0" applyFont="1" applyFill="1" applyBorder="1" applyAlignment="1">
      <alignment horizontal="right" vertical="center" wrapText="1"/>
    </xf>
    <xf numFmtId="0" fontId="34" fillId="31" borderId="10" xfId="0" applyFont="1" applyFill="1" applyBorder="1" applyAlignment="1">
      <alignment horizontal="right" vertical="center"/>
    </xf>
    <xf numFmtId="0" fontId="34" fillId="0" borderId="10" xfId="0" applyFont="1" applyBorder="1" applyAlignment="1">
      <alignment horizontal="left" vertical="center"/>
    </xf>
    <xf numFmtId="0" fontId="63" fillId="31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left" vertical="center"/>
    </xf>
    <xf numFmtId="0" fontId="40" fillId="31" borderId="12" xfId="0" applyFont="1" applyFill="1" applyBorder="1" applyAlignment="1">
      <alignment vertical="center"/>
    </xf>
    <xf numFmtId="49" fontId="42" fillId="0" borderId="10" xfId="0" applyNumberFormat="1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49" fontId="34" fillId="27" borderId="12" xfId="0" applyNumberFormat="1" applyFont="1" applyFill="1" applyBorder="1" applyAlignment="1">
      <alignment horizontal="right" vertical="center" wrapText="1"/>
    </xf>
    <xf numFmtId="49" fontId="42" fillId="29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49" fontId="36" fillId="29" borderId="10" xfId="0" applyNumberFormat="1" applyFont="1" applyFill="1" applyBorder="1" applyAlignment="1">
      <alignment horizontal="center" vertical="center" wrapText="1"/>
    </xf>
    <xf numFmtId="166" fontId="42" fillId="29" borderId="10" xfId="0" applyNumberFormat="1" applyFont="1" applyFill="1" applyBorder="1" applyAlignment="1">
      <alignment horizontal="center" vertical="center" wrapText="1"/>
    </xf>
    <xf numFmtId="49" fontId="34" fillId="29" borderId="10" xfId="0" applyNumberFormat="1" applyFont="1" applyFill="1" applyBorder="1" applyAlignment="1">
      <alignment horizontal="right" vertical="center" wrapText="1"/>
    </xf>
    <xf numFmtId="0" fontId="34" fillId="29" borderId="10" xfId="0" applyFont="1" applyFill="1" applyBorder="1" applyAlignment="1">
      <alignment horizontal="center" vertical="center" wrapText="1"/>
    </xf>
    <xf numFmtId="49" fontId="42" fillId="29" borderId="10" xfId="0" applyNumberFormat="1" applyFont="1" applyFill="1" applyBorder="1" applyAlignment="1">
      <alignment horizontal="left" vertical="center" wrapText="1"/>
    </xf>
    <xf numFmtId="49" fontId="0" fillId="29" borderId="10" xfId="0" applyNumberFormat="1" applyFont="1" applyFill="1" applyBorder="1" applyAlignment="1">
      <alignment horizontal="center" vertical="center" wrapText="1"/>
    </xf>
    <xf numFmtId="49" fontId="0" fillId="29" borderId="10" xfId="0" applyNumberFormat="1" applyFont="1" applyFill="1" applyBorder="1" applyAlignment="1">
      <alignment horizontal="left" vertical="center" wrapText="1"/>
    </xf>
    <xf numFmtId="49" fontId="0" fillId="6" borderId="10" xfId="0" applyNumberFormat="1" applyFont="1" applyFill="1" applyBorder="1" applyAlignment="1">
      <alignment horizontal="center" vertical="center" wrapText="1"/>
    </xf>
    <xf numFmtId="49" fontId="0" fillId="6" borderId="10" xfId="0" applyNumberFormat="1" applyFont="1" applyFill="1" applyBorder="1" applyAlignment="1">
      <alignment horizontal="left" vertical="center" wrapText="1"/>
    </xf>
    <xf numFmtId="49" fontId="34" fillId="6" borderId="10" xfId="0" applyNumberFormat="1" applyFont="1" applyFill="1" applyBorder="1" applyAlignment="1">
      <alignment horizontal="left" vertical="center" wrapText="1"/>
    </xf>
    <xf numFmtId="0" fontId="34" fillId="31" borderId="10" xfId="0" applyFont="1" applyFill="1" applyBorder="1" applyAlignment="1">
      <alignment horizontal="justify" vertical="center" wrapText="1"/>
    </xf>
    <xf numFmtId="0" fontId="3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justify" wrapText="1"/>
    </xf>
    <xf numFmtId="0" fontId="34" fillId="31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</cellXfs>
  <cellStyles count="6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Accent" xfId="19"/>
    <cellStyle name="Accent 1" xfId="20"/>
    <cellStyle name="Accent 2" xfId="21"/>
    <cellStyle name="Accent 3" xfId="22"/>
    <cellStyle name="Bad" xfId="23"/>
    <cellStyle name="Bom" xfId="24" builtinId="26" customBuiltin="1"/>
    <cellStyle name="Cálculo" xfId="25" builtinId="22" customBuiltin="1"/>
    <cellStyle name="Célula de Verificação" xfId="26" builtinId="23" customBuiltin="1"/>
    <cellStyle name="Célula Vinculada" xfId="27" builtinId="24" customBuiltin="1"/>
    <cellStyle name="Ênfase1" xfId="28" builtinId="29" customBuiltin="1"/>
    <cellStyle name="Ênfase2" xfId="29" builtinId="33" customBuiltin="1"/>
    <cellStyle name="Ênfase3" xfId="30" builtinId="37" customBuiltin="1"/>
    <cellStyle name="Ênfase4" xfId="31" builtinId="41" customBuiltin="1"/>
    <cellStyle name="Ênfase5" xfId="32" builtinId="45" customBuiltin="1"/>
    <cellStyle name="Ênfase6" xfId="33" builtinId="49" customBuiltin="1"/>
    <cellStyle name="Entrada" xfId="34" builtinId="20" customBuiltin="1"/>
    <cellStyle name="Error" xfId="35"/>
    <cellStyle name="Footnote" xfId="36"/>
    <cellStyle name="Good" xfId="37"/>
    <cellStyle name="Heading" xfId="38"/>
    <cellStyle name="Heading 1" xfId="39"/>
    <cellStyle name="Heading 2" xfId="40"/>
    <cellStyle name="Incorreto" xfId="41" builtinId="27" customBuiltin="1"/>
    <cellStyle name="Moeda" xfId="42" builtinId="4"/>
    <cellStyle name="Neutra" xfId="43" builtinId="28" customBuiltin="1"/>
    <cellStyle name="Neutral" xfId="44"/>
    <cellStyle name="Normal" xfId="0" builtinId="0"/>
    <cellStyle name="Nota" xfId="45" builtinId="10" customBuiltin="1"/>
    <cellStyle name="Note" xfId="46"/>
    <cellStyle name="Saída" xfId="47" builtinId="21" customBuiltin="1"/>
    <cellStyle name="Status" xfId="48"/>
    <cellStyle name="Text" xfId="49"/>
    <cellStyle name="Texto de Aviso" xfId="50" builtinId="11" customBuiltin="1"/>
    <cellStyle name="Texto Explicativo" xfId="51" builtinId="53" customBuiltin="1"/>
    <cellStyle name="Título 1" xfId="52" builtinId="16" customBuiltin="1"/>
    <cellStyle name="Título 2" xfId="53" builtinId="17" customBuiltin="1"/>
    <cellStyle name="Título 3" xfId="54" builtinId="18" customBuiltin="1"/>
    <cellStyle name="Título 4" xfId="55" builtinId="19" customBuiltin="1"/>
    <cellStyle name="Título 5" xfId="56"/>
    <cellStyle name="Total" xfId="57" builtinId="25" customBuiltin="1"/>
    <cellStyle name="Vírgula" xfId="58" builtinId="3"/>
    <cellStyle name="Warning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6B6B"/>
      <rgbColor rgb="00C0C0C0"/>
      <rgbColor rgb="00808080"/>
      <rgbColor rgb="00FFCCCC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9933"/>
      <rgbColor rgb="003333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0099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46"/>
  <sheetViews>
    <sheetView tabSelected="1" view="pageBreakPreview" topLeftCell="A185" zoomScale="120" zoomScaleSheetLayoutView="120" workbookViewId="0">
      <selection activeCell="A199" sqref="A199:G199"/>
    </sheetView>
  </sheetViews>
  <sheetFormatPr defaultRowHeight="12" x14ac:dyDescent="0.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customWidth="1"/>
    <col min="6" max="6" width="11.28515625" style="1" customWidth="1"/>
    <col min="7" max="7" width="9.85546875" style="1" customWidth="1"/>
    <col min="8" max="8" width="13.42578125" style="1" customWidth="1"/>
    <col min="9" max="9" width="17.7109375" style="2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customWidth="1"/>
    <col min="16" max="16384" width="9.140625" style="1"/>
  </cols>
  <sheetData>
    <row r="2" spans="1:12" ht="23.25" customHeight="1" x14ac:dyDescent="0.2">
      <c r="A2" s="119" t="s">
        <v>169</v>
      </c>
      <c r="B2" s="120"/>
      <c r="C2" s="120"/>
      <c r="D2" s="120"/>
      <c r="E2" s="120"/>
      <c r="F2" s="120"/>
      <c r="G2" s="120"/>
      <c r="H2" s="120"/>
      <c r="I2" s="121"/>
    </row>
    <row r="3" spans="1:12" ht="45.4" customHeight="1" x14ac:dyDescent="0.2">
      <c r="A3" s="122" t="s">
        <v>251</v>
      </c>
      <c r="B3" s="123"/>
      <c r="C3" s="123"/>
      <c r="D3" s="123"/>
      <c r="E3" s="123"/>
      <c r="F3" s="123"/>
      <c r="G3" s="123"/>
      <c r="H3" s="123"/>
      <c r="I3" s="124"/>
    </row>
    <row r="4" spans="1:12" ht="15.75" customHeight="1" x14ac:dyDescent="0.2">
      <c r="A4" s="125" t="s">
        <v>0</v>
      </c>
      <c r="B4" s="125"/>
      <c r="C4" s="125"/>
      <c r="D4" s="125"/>
      <c r="E4" s="125"/>
      <c r="F4" s="126" t="s">
        <v>166</v>
      </c>
      <c r="G4" s="126"/>
      <c r="H4" s="126"/>
      <c r="I4" s="126"/>
    </row>
    <row r="5" spans="1:12" ht="15.75" customHeight="1" x14ac:dyDescent="0.2">
      <c r="A5" s="125" t="s">
        <v>1</v>
      </c>
      <c r="B5" s="125"/>
      <c r="C5" s="125"/>
      <c r="D5" s="125"/>
      <c r="E5" s="125"/>
      <c r="F5" s="126" t="s">
        <v>167</v>
      </c>
      <c r="G5" s="126"/>
      <c r="H5" s="126"/>
      <c r="I5" s="126"/>
    </row>
    <row r="6" spans="1:12" ht="16.149999999999999" customHeight="1" x14ac:dyDescent="0.2">
      <c r="A6" s="125" t="s">
        <v>168</v>
      </c>
      <c r="B6" s="125"/>
      <c r="C6" s="125"/>
      <c r="D6" s="125"/>
      <c r="E6" s="125"/>
      <c r="F6" s="125"/>
      <c r="G6" s="125"/>
      <c r="H6" s="125"/>
      <c r="I6" s="125"/>
    </row>
    <row r="7" spans="1:12" ht="20.25" customHeight="1" x14ac:dyDescent="0.2">
      <c r="A7" s="127" t="s">
        <v>2</v>
      </c>
      <c r="B7" s="127"/>
      <c r="C7" s="127"/>
      <c r="D7" s="127"/>
      <c r="E7" s="127"/>
      <c r="F7" s="127"/>
      <c r="G7" s="127"/>
      <c r="H7" s="127"/>
      <c r="I7" s="127"/>
    </row>
    <row r="8" spans="1:12" ht="15.75" customHeight="1" x14ac:dyDescent="0.2">
      <c r="A8" s="3" t="s">
        <v>3</v>
      </c>
      <c r="B8" s="125" t="s">
        <v>4</v>
      </c>
      <c r="C8" s="125"/>
      <c r="D8" s="125"/>
      <c r="E8" s="125"/>
      <c r="F8" s="125"/>
      <c r="G8" s="125"/>
      <c r="H8" s="128" t="s">
        <v>148</v>
      </c>
      <c r="I8" s="128"/>
    </row>
    <row r="9" spans="1:12" ht="15.75" customHeight="1" x14ac:dyDescent="0.2">
      <c r="A9" s="3" t="s">
        <v>5</v>
      </c>
      <c r="B9" s="125" t="s">
        <v>6</v>
      </c>
      <c r="C9" s="125"/>
      <c r="D9" s="125"/>
      <c r="E9" s="125"/>
      <c r="F9" s="125"/>
      <c r="G9" s="125"/>
      <c r="H9" s="126" t="s">
        <v>149</v>
      </c>
      <c r="I9" s="126"/>
    </row>
    <row r="10" spans="1:12" ht="40.35" customHeight="1" x14ac:dyDescent="0.2">
      <c r="A10" s="3" t="s">
        <v>7</v>
      </c>
      <c r="B10" s="125" t="s">
        <v>8</v>
      </c>
      <c r="C10" s="125"/>
      <c r="D10" s="125"/>
      <c r="E10" s="125"/>
      <c r="F10" s="125"/>
      <c r="G10" s="125"/>
      <c r="H10" s="126" t="s">
        <v>150</v>
      </c>
      <c r="I10" s="126"/>
    </row>
    <row r="11" spans="1:12" ht="15.75" customHeight="1" x14ac:dyDescent="0.2">
      <c r="A11" s="3" t="s">
        <v>9</v>
      </c>
      <c r="B11" s="125" t="s">
        <v>10</v>
      </c>
      <c r="C11" s="125"/>
      <c r="D11" s="125"/>
      <c r="E11" s="125"/>
      <c r="F11" s="125"/>
      <c r="G11" s="125"/>
      <c r="H11" s="126">
        <v>12</v>
      </c>
      <c r="I11" s="126"/>
    </row>
    <row r="12" spans="1:12" ht="25.5" customHeight="1" x14ac:dyDescent="0.2">
      <c r="A12" s="129" t="s">
        <v>11</v>
      </c>
      <c r="B12" s="129"/>
      <c r="C12" s="129"/>
      <c r="D12" s="129"/>
      <c r="E12" s="129"/>
      <c r="F12" s="129"/>
      <c r="G12" s="129"/>
      <c r="H12" s="129"/>
      <c r="I12" s="129"/>
    </row>
    <row r="13" spans="1:12" ht="43.5" customHeight="1" x14ac:dyDescent="0.2">
      <c r="A13" s="130" t="s">
        <v>170</v>
      </c>
      <c r="B13" s="130"/>
      <c r="C13" s="130"/>
      <c r="D13" s="130"/>
      <c r="E13" s="130"/>
      <c r="F13" s="131" t="s">
        <v>12</v>
      </c>
      <c r="G13" s="131"/>
      <c r="H13" s="132" t="s">
        <v>13</v>
      </c>
      <c r="I13" s="132"/>
    </row>
    <row r="14" spans="1:12" ht="12.75" customHeight="1" x14ac:dyDescent="0.2">
      <c r="A14" s="143" t="s">
        <v>171</v>
      </c>
      <c r="B14" s="143"/>
      <c r="C14" s="143"/>
      <c r="D14" s="143"/>
      <c r="E14" s="143"/>
      <c r="F14" s="143" t="s">
        <v>151</v>
      </c>
      <c r="G14" s="143"/>
      <c r="H14" s="144">
        <v>1</v>
      </c>
      <c r="I14" s="144"/>
    </row>
    <row r="15" spans="1:12" ht="12.75" customHeight="1" x14ac:dyDescent="0.2">
      <c r="A15" s="133" t="s">
        <v>14</v>
      </c>
      <c r="B15" s="134"/>
      <c r="C15" s="134"/>
      <c r="D15" s="134"/>
      <c r="E15" s="134"/>
      <c r="F15" s="134"/>
      <c r="G15" s="135"/>
      <c r="H15" s="136">
        <v>1</v>
      </c>
      <c r="I15" s="137"/>
    </row>
    <row r="16" spans="1:12" ht="7.5" customHeight="1" x14ac:dyDescent="0.2">
      <c r="A16" s="138"/>
      <c r="B16" s="139"/>
      <c r="C16" s="139"/>
      <c r="D16" s="139"/>
      <c r="E16" s="139"/>
      <c r="F16" s="139"/>
      <c r="G16" s="139"/>
      <c r="H16" s="139"/>
      <c r="I16" s="140"/>
      <c r="J16" s="7"/>
      <c r="K16" s="8"/>
      <c r="L16" s="9"/>
    </row>
    <row r="17" spans="1:256" ht="48.6" customHeight="1" x14ac:dyDescent="0.2">
      <c r="A17" s="141" t="s">
        <v>15</v>
      </c>
      <c r="B17" s="141"/>
      <c r="C17" s="141"/>
      <c r="D17" s="141"/>
      <c r="E17" s="141"/>
      <c r="F17" s="141"/>
      <c r="G17" s="141"/>
      <c r="H17" s="141"/>
      <c r="I17" s="141"/>
      <c r="J17" s="7"/>
      <c r="K17" s="8"/>
      <c r="L17" s="9"/>
    </row>
    <row r="18" spans="1:256" ht="7.5" customHeight="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7"/>
      <c r="K18" s="8"/>
      <c r="L18" s="9"/>
    </row>
    <row r="19" spans="1:256" ht="54.2" customHeight="1" x14ac:dyDescent="0.2">
      <c r="A19" s="145" t="s">
        <v>16</v>
      </c>
      <c r="B19" s="145"/>
      <c r="C19" s="145"/>
      <c r="D19" s="145"/>
      <c r="E19" s="145"/>
      <c r="F19" s="145"/>
      <c r="G19" s="145"/>
      <c r="H19" s="145"/>
      <c r="I19" s="145"/>
      <c r="J19" s="7"/>
      <c r="K19" s="8"/>
      <c r="L19" s="9"/>
    </row>
    <row r="20" spans="1:256" ht="9.9499999999999993" customHeight="1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7"/>
      <c r="K20" s="8"/>
      <c r="L20" s="9"/>
    </row>
    <row r="21" spans="1:256" s="10" customFormat="1" ht="21.75" customHeight="1" x14ac:dyDescent="0.2">
      <c r="A21" s="127" t="s">
        <v>17</v>
      </c>
      <c r="B21" s="127"/>
      <c r="C21" s="127"/>
      <c r="D21" s="127"/>
      <c r="E21" s="127"/>
      <c r="F21" s="127"/>
      <c r="G21" s="127"/>
      <c r="H21" s="127"/>
      <c r="I21" s="12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</row>
    <row r="22" spans="1:256" ht="15.75" customHeight="1" x14ac:dyDescent="0.2">
      <c r="A22" s="3">
        <v>1</v>
      </c>
      <c r="B22" s="125" t="s">
        <v>18</v>
      </c>
      <c r="C22" s="125"/>
      <c r="D22" s="125"/>
      <c r="E22" s="125"/>
      <c r="F22" s="125"/>
      <c r="G22" s="125"/>
      <c r="H22" s="148" t="s">
        <v>165</v>
      </c>
      <c r="I22" s="148"/>
    </row>
    <row r="23" spans="1:256" ht="15.75" customHeight="1" x14ac:dyDescent="0.2">
      <c r="A23" s="11">
        <v>2</v>
      </c>
      <c r="B23" s="149" t="s">
        <v>19</v>
      </c>
      <c r="C23" s="149"/>
      <c r="D23" s="149"/>
      <c r="E23" s="149"/>
      <c r="F23" s="149"/>
      <c r="G23" s="149"/>
      <c r="H23" s="150">
        <v>6220</v>
      </c>
      <c r="I23" s="150"/>
    </row>
    <row r="24" spans="1:256" ht="15.75" customHeight="1" x14ac:dyDescent="0.2">
      <c r="A24" s="3">
        <v>3</v>
      </c>
      <c r="B24" s="125" t="s">
        <v>20</v>
      </c>
      <c r="C24" s="125"/>
      <c r="D24" s="125"/>
      <c r="E24" s="125"/>
      <c r="F24" s="125"/>
      <c r="G24" s="125"/>
      <c r="H24" s="148"/>
      <c r="I24" s="148"/>
    </row>
    <row r="25" spans="1:256" ht="15.75" customHeight="1" x14ac:dyDescent="0.2">
      <c r="A25" s="3">
        <v>4</v>
      </c>
      <c r="B25" s="125" t="s">
        <v>21</v>
      </c>
      <c r="C25" s="125"/>
      <c r="D25" s="125"/>
      <c r="E25" s="125"/>
      <c r="F25" s="125"/>
      <c r="G25" s="125"/>
      <c r="H25" s="151" t="s">
        <v>152</v>
      </c>
      <c r="I25" s="151"/>
    </row>
    <row r="26" spans="1:256" ht="15.75" customHeight="1" x14ac:dyDescent="0.2">
      <c r="A26" s="3">
        <v>5</v>
      </c>
      <c r="B26" s="125" t="s">
        <v>22</v>
      </c>
      <c r="C26" s="125"/>
      <c r="D26" s="125"/>
      <c r="E26" s="125"/>
      <c r="F26" s="125"/>
      <c r="G26" s="125"/>
      <c r="H26" s="151" t="s">
        <v>153</v>
      </c>
      <c r="I26" s="151"/>
    </row>
    <row r="27" spans="1:256" ht="9" customHeight="1" x14ac:dyDescent="0.2">
      <c r="A27" s="152"/>
      <c r="B27" s="152"/>
      <c r="C27" s="152"/>
      <c r="D27" s="152"/>
      <c r="E27" s="152"/>
      <c r="F27" s="152"/>
      <c r="G27" s="152"/>
      <c r="H27" s="152"/>
      <c r="I27" s="152"/>
    </row>
    <row r="28" spans="1:256" ht="23.1" customHeight="1" x14ac:dyDescent="0.2">
      <c r="A28" s="153" t="s">
        <v>252</v>
      </c>
      <c r="B28" s="153"/>
      <c r="C28" s="153"/>
      <c r="D28" s="153"/>
      <c r="E28" s="153"/>
      <c r="F28" s="153"/>
      <c r="G28" s="153"/>
      <c r="H28" s="153"/>
      <c r="I28" s="153"/>
    </row>
    <row r="29" spans="1:256" ht="9" customHeight="1" x14ac:dyDescent="0.2">
      <c r="A29" s="154"/>
      <c r="B29" s="154"/>
      <c r="C29" s="154"/>
      <c r="D29" s="154"/>
      <c r="E29" s="154"/>
      <c r="F29" s="154"/>
      <c r="G29" s="154"/>
      <c r="H29" s="154"/>
      <c r="I29" s="154"/>
    </row>
    <row r="30" spans="1:256" ht="23.1" customHeight="1" x14ac:dyDescent="0.2">
      <c r="A30" s="155" t="s">
        <v>23</v>
      </c>
      <c r="B30" s="155"/>
      <c r="C30" s="155"/>
      <c r="D30" s="155"/>
      <c r="E30" s="155"/>
      <c r="F30" s="155"/>
      <c r="G30" s="155"/>
      <c r="H30" s="155"/>
      <c r="I30" s="155"/>
    </row>
    <row r="31" spans="1:256" s="14" customFormat="1" ht="30.4" customHeight="1" x14ac:dyDescent="0.2">
      <c r="A31" s="12">
        <v>1</v>
      </c>
      <c r="B31" s="160" t="s">
        <v>24</v>
      </c>
      <c r="C31" s="160"/>
      <c r="D31" s="160"/>
      <c r="E31" s="160"/>
      <c r="F31" s="160"/>
      <c r="G31" s="160"/>
      <c r="H31" s="12" t="s">
        <v>25</v>
      </c>
      <c r="I31" s="12" t="s">
        <v>26</v>
      </c>
    </row>
    <row r="32" spans="1:256" ht="27.75" customHeight="1" x14ac:dyDescent="0.2">
      <c r="A32" s="3" t="s">
        <v>3</v>
      </c>
      <c r="B32" s="125" t="s">
        <v>156</v>
      </c>
      <c r="C32" s="125"/>
      <c r="D32" s="125"/>
      <c r="E32" s="125"/>
      <c r="F32" s="125"/>
      <c r="G32" s="125"/>
      <c r="H32" s="125"/>
      <c r="I32" s="15">
        <f>ROUND(((44/6)*30)*(ROUND(H24/220,2)),2)</f>
        <v>0</v>
      </c>
    </row>
    <row r="33" spans="1:256" ht="15.75" customHeight="1" x14ac:dyDescent="0.2">
      <c r="A33" s="3" t="s">
        <v>5</v>
      </c>
      <c r="B33" s="161" t="s">
        <v>154</v>
      </c>
      <c r="C33" s="161"/>
      <c r="D33" s="161"/>
      <c r="E33" s="161"/>
      <c r="F33" s="161"/>
      <c r="G33" s="161"/>
      <c r="H33" s="16"/>
      <c r="I33" s="15">
        <f>ROUND(H33*I32,2)</f>
        <v>0</v>
      </c>
    </row>
    <row r="34" spans="1:256" ht="15.75" customHeight="1" x14ac:dyDescent="0.2">
      <c r="A34" s="3" t="s">
        <v>7</v>
      </c>
      <c r="B34" s="125" t="s">
        <v>30</v>
      </c>
      <c r="C34" s="125"/>
      <c r="D34" s="125"/>
      <c r="E34" s="125"/>
      <c r="F34" s="125"/>
      <c r="G34" s="125"/>
      <c r="H34" s="125"/>
      <c r="I34" s="15"/>
    </row>
    <row r="35" spans="1:256" ht="15.75" customHeight="1" x14ac:dyDescent="0.2">
      <c r="A35" s="156" t="s">
        <v>31</v>
      </c>
      <c r="B35" s="156"/>
      <c r="C35" s="156"/>
      <c r="D35" s="156"/>
      <c r="E35" s="156"/>
      <c r="F35" s="156"/>
      <c r="G35" s="156"/>
      <c r="H35" s="156"/>
      <c r="I35" s="17">
        <f>SUM(I32:I34)</f>
        <v>0</v>
      </c>
    </row>
    <row r="36" spans="1:256" ht="9.9499999999999993" customHeight="1" x14ac:dyDescent="0.2">
      <c r="A36" s="157"/>
      <c r="B36" s="157"/>
      <c r="C36" s="157"/>
      <c r="D36" s="157"/>
      <c r="E36" s="157"/>
      <c r="F36" s="157"/>
      <c r="G36" s="157"/>
      <c r="H36" s="157"/>
      <c r="I36" s="157"/>
    </row>
    <row r="37" spans="1:256" ht="41.1" customHeight="1" x14ac:dyDescent="0.2">
      <c r="A37" s="158" t="s">
        <v>237</v>
      </c>
      <c r="B37" s="158"/>
      <c r="C37" s="158"/>
      <c r="D37" s="158"/>
      <c r="E37" s="158"/>
      <c r="F37" s="158"/>
      <c r="G37" s="158"/>
      <c r="H37" s="158"/>
      <c r="I37" s="158"/>
    </row>
    <row r="38" spans="1:256" ht="10.5" customHeight="1" x14ac:dyDescent="0.2">
      <c r="A38" s="159"/>
      <c r="B38" s="159"/>
      <c r="C38" s="159"/>
      <c r="D38" s="159"/>
      <c r="E38" s="159"/>
      <c r="F38" s="159"/>
      <c r="G38" s="159"/>
      <c r="H38" s="159"/>
      <c r="I38" s="159"/>
    </row>
    <row r="39" spans="1:256" ht="21.75" customHeight="1" x14ac:dyDescent="0.2">
      <c r="A39" s="162" t="s">
        <v>32</v>
      </c>
      <c r="B39" s="162"/>
      <c r="C39" s="162"/>
      <c r="D39" s="162"/>
      <c r="E39" s="162"/>
      <c r="F39" s="162"/>
      <c r="G39" s="162"/>
      <c r="H39" s="162"/>
      <c r="I39" s="162"/>
    </row>
    <row r="40" spans="1:256" ht="26.1" customHeight="1" x14ac:dyDescent="0.2">
      <c r="A40" s="163" t="s">
        <v>157</v>
      </c>
      <c r="B40" s="163"/>
      <c r="C40" s="163"/>
      <c r="D40" s="163"/>
      <c r="E40" s="163"/>
      <c r="F40" s="163"/>
      <c r="G40" s="163"/>
      <c r="H40" s="163"/>
      <c r="I40" s="163"/>
    </row>
    <row r="41" spans="1:256" ht="26.1" customHeight="1" x14ac:dyDescent="0.2">
      <c r="A41" s="18" t="s">
        <v>33</v>
      </c>
      <c r="B41" s="164" t="s">
        <v>159</v>
      </c>
      <c r="C41" s="164"/>
      <c r="D41" s="164"/>
      <c r="E41" s="164"/>
      <c r="F41" s="164"/>
      <c r="G41" s="164"/>
      <c r="H41" s="164"/>
      <c r="I41" s="19" t="s">
        <v>34</v>
      </c>
    </row>
    <row r="42" spans="1:256" ht="18.600000000000001" customHeight="1" x14ac:dyDescent="0.2">
      <c r="A42" s="20" t="s">
        <v>3</v>
      </c>
      <c r="B42" s="165" t="s">
        <v>35</v>
      </c>
      <c r="C42" s="165"/>
      <c r="D42" s="165"/>
      <c r="E42" s="165"/>
      <c r="F42" s="165"/>
      <c r="G42" s="165"/>
      <c r="H42" s="165"/>
      <c r="I42" s="21">
        <f>ROUND($I$35/12,2)</f>
        <v>0</v>
      </c>
    </row>
    <row r="43" spans="1:256" ht="18" customHeight="1" x14ac:dyDescent="0.2">
      <c r="A43" s="22" t="s">
        <v>5</v>
      </c>
      <c r="B43" s="166" t="s">
        <v>158</v>
      </c>
      <c r="C43" s="166"/>
      <c r="D43" s="166"/>
      <c r="E43" s="166"/>
      <c r="F43" s="166"/>
      <c r="G43" s="166"/>
      <c r="H43" s="166"/>
      <c r="I43" s="23">
        <f>ROUND(($I$35/3)/12,2)</f>
        <v>0</v>
      </c>
    </row>
    <row r="44" spans="1:256" ht="19.899999999999999" customHeight="1" x14ac:dyDescent="0.2">
      <c r="A44" s="167" t="s">
        <v>36</v>
      </c>
      <c r="B44" s="167"/>
      <c r="C44" s="167"/>
      <c r="D44" s="167"/>
      <c r="E44" s="167"/>
      <c r="F44" s="167"/>
      <c r="G44" s="167"/>
      <c r="H44" s="167"/>
      <c r="I44" s="24">
        <f>SUM(I42+I43)</f>
        <v>0</v>
      </c>
    </row>
    <row r="45" spans="1:256" s="28" customFormat="1" ht="19.899999999999999" customHeight="1" x14ac:dyDescent="0.2">
      <c r="A45" s="25" t="s">
        <v>7</v>
      </c>
      <c r="B45" s="125" t="s">
        <v>37</v>
      </c>
      <c r="C45" s="125"/>
      <c r="D45" s="125"/>
      <c r="E45" s="125"/>
      <c r="F45" s="125"/>
      <c r="G45" s="125"/>
      <c r="H45" s="125"/>
      <c r="I45" s="26">
        <f>ROUND(H60*I44,2)</f>
        <v>0</v>
      </c>
      <c r="J45" s="27"/>
      <c r="K45" s="168"/>
      <c r="L45" s="168"/>
      <c r="M45" s="168"/>
      <c r="N45" s="168"/>
      <c r="O45" s="168"/>
      <c r="P45" s="168"/>
      <c r="Q45" s="168"/>
      <c r="R45" s="29"/>
      <c r="S45" s="27"/>
      <c r="T45" s="168"/>
      <c r="U45" s="168"/>
      <c r="V45" s="168"/>
      <c r="W45" s="168"/>
      <c r="X45" s="168"/>
      <c r="Y45" s="168"/>
      <c r="Z45" s="168"/>
      <c r="AA45" s="29"/>
      <c r="AB45" s="27"/>
      <c r="AC45" s="168"/>
      <c r="AD45" s="168"/>
      <c r="AE45" s="168"/>
      <c r="AF45" s="168"/>
      <c r="AG45" s="168"/>
      <c r="AH45" s="168"/>
      <c r="AI45" s="168"/>
      <c r="AJ45" s="29"/>
      <c r="AK45" s="27"/>
      <c r="AL45" s="168"/>
      <c r="AM45" s="168"/>
      <c r="AN45" s="168"/>
      <c r="AO45" s="168"/>
      <c r="AP45" s="168"/>
      <c r="AQ45" s="168"/>
      <c r="AR45" s="168"/>
      <c r="AS45" s="29"/>
      <c r="AT45" s="27"/>
      <c r="AU45" s="168"/>
      <c r="AV45" s="168"/>
      <c r="AW45" s="168"/>
      <c r="AX45" s="168"/>
      <c r="AY45" s="168"/>
      <c r="AZ45" s="168"/>
      <c r="BA45" s="168"/>
      <c r="BB45" s="29"/>
      <c r="BC45" s="27"/>
      <c r="BD45" s="168"/>
      <c r="BE45" s="168"/>
      <c r="BF45" s="168"/>
      <c r="BG45" s="168"/>
      <c r="BH45" s="168"/>
      <c r="BI45" s="168"/>
      <c r="BJ45" s="168"/>
      <c r="BK45" s="29"/>
      <c r="BL45" s="27"/>
      <c r="BM45" s="168"/>
      <c r="BN45" s="168"/>
      <c r="BO45" s="168"/>
      <c r="BP45" s="168"/>
      <c r="BQ45" s="168"/>
      <c r="BR45" s="168"/>
      <c r="BS45" s="168"/>
      <c r="BT45" s="29"/>
      <c r="BU45" s="27"/>
      <c r="BV45" s="168"/>
      <c r="BW45" s="168"/>
      <c r="BX45" s="168"/>
      <c r="BY45" s="168"/>
      <c r="BZ45" s="168"/>
      <c r="CA45" s="168"/>
      <c r="CB45" s="168"/>
      <c r="CC45" s="29"/>
      <c r="CD45" s="27"/>
      <c r="CE45" s="168"/>
      <c r="CF45" s="168"/>
      <c r="CG45" s="168"/>
      <c r="CH45" s="168"/>
      <c r="CI45" s="168"/>
      <c r="CJ45" s="168"/>
      <c r="CK45" s="168"/>
      <c r="CL45" s="29"/>
      <c r="CM45" s="27"/>
      <c r="CN45" s="168"/>
      <c r="CO45" s="168"/>
      <c r="CP45" s="168"/>
      <c r="CQ45" s="168"/>
      <c r="CR45" s="168"/>
      <c r="CS45" s="168"/>
      <c r="CT45" s="168"/>
      <c r="CU45" s="29"/>
      <c r="CV45" s="27"/>
      <c r="CW45" s="168"/>
      <c r="CX45" s="168"/>
      <c r="CY45" s="168"/>
      <c r="CZ45" s="168"/>
      <c r="DA45" s="168"/>
      <c r="DB45" s="168"/>
      <c r="DC45" s="168"/>
      <c r="DD45" s="29"/>
      <c r="DE45" s="27"/>
      <c r="DF45" s="168"/>
      <c r="DG45" s="168"/>
      <c r="DH45" s="168"/>
      <c r="DI45" s="168"/>
      <c r="DJ45" s="168"/>
      <c r="DK45" s="168"/>
      <c r="DL45" s="168"/>
      <c r="DM45" s="29"/>
      <c r="DN45" s="27"/>
      <c r="DO45" s="168"/>
      <c r="DP45" s="168"/>
      <c r="DQ45" s="168"/>
      <c r="DR45" s="168"/>
      <c r="DS45" s="168"/>
      <c r="DT45" s="168"/>
      <c r="DU45" s="168"/>
      <c r="DV45" s="29"/>
      <c r="DW45" s="27"/>
      <c r="DX45" s="168"/>
      <c r="DY45" s="168"/>
      <c r="DZ45" s="168"/>
      <c r="EA45" s="168"/>
      <c r="EB45" s="168"/>
      <c r="EC45" s="168"/>
      <c r="ED45" s="168"/>
      <c r="EE45" s="29"/>
      <c r="EF45" s="27"/>
      <c r="EG45" s="168"/>
      <c r="EH45" s="168"/>
      <c r="EI45" s="168"/>
      <c r="EJ45" s="168"/>
      <c r="EK45" s="168"/>
      <c r="EL45" s="168"/>
      <c r="EM45" s="168"/>
      <c r="EN45" s="29"/>
      <c r="EO45" s="27"/>
      <c r="EP45" s="168"/>
      <c r="EQ45" s="168"/>
      <c r="ER45" s="168"/>
      <c r="ES45" s="168"/>
      <c r="ET45" s="168"/>
      <c r="EU45" s="168"/>
      <c r="EV45" s="168"/>
      <c r="EW45" s="29"/>
      <c r="EX45" s="27"/>
      <c r="EY45" s="168"/>
      <c r="EZ45" s="168"/>
      <c r="FA45" s="168"/>
      <c r="FB45" s="168"/>
      <c r="FC45" s="168"/>
      <c r="FD45" s="168"/>
      <c r="FE45" s="168"/>
      <c r="FF45" s="29"/>
      <c r="FG45" s="27"/>
      <c r="FH45" s="168"/>
      <c r="FI45" s="168"/>
      <c r="FJ45" s="168"/>
      <c r="FK45" s="168"/>
      <c r="FL45" s="168"/>
      <c r="FM45" s="168"/>
      <c r="FN45" s="168"/>
      <c r="FO45" s="29"/>
      <c r="FP45" s="27"/>
      <c r="FQ45" s="168"/>
      <c r="FR45" s="168"/>
      <c r="FS45" s="168"/>
      <c r="FT45" s="168"/>
      <c r="FU45" s="168"/>
      <c r="FV45" s="168"/>
      <c r="FW45" s="168"/>
      <c r="FX45" s="29"/>
      <c r="FY45" s="27"/>
      <c r="FZ45" s="168"/>
      <c r="GA45" s="168"/>
      <c r="GB45" s="168"/>
      <c r="GC45" s="168"/>
      <c r="GD45" s="168"/>
      <c r="GE45" s="168"/>
      <c r="GF45" s="168"/>
      <c r="GG45" s="29"/>
      <c r="GH45" s="27"/>
      <c r="GI45" s="168"/>
      <c r="GJ45" s="168"/>
      <c r="GK45" s="168"/>
      <c r="GL45" s="168"/>
      <c r="GM45" s="168"/>
      <c r="GN45" s="168"/>
      <c r="GO45" s="168"/>
      <c r="GP45" s="29"/>
      <c r="GQ45" s="27"/>
      <c r="GR45" s="168"/>
      <c r="GS45" s="168"/>
      <c r="GT45" s="168"/>
      <c r="GU45" s="168"/>
      <c r="GV45" s="168"/>
      <c r="GW45" s="168"/>
      <c r="GX45" s="168"/>
      <c r="GY45" s="29"/>
      <c r="GZ45" s="27"/>
      <c r="HA45" s="168"/>
      <c r="HB45" s="168"/>
      <c r="HC45" s="168"/>
      <c r="HD45" s="168"/>
      <c r="HE45" s="168"/>
      <c r="HF45" s="168"/>
      <c r="HG45" s="168"/>
      <c r="HH45" s="29"/>
      <c r="HI45" s="27"/>
      <c r="HJ45" s="168"/>
      <c r="HK45" s="168"/>
      <c r="HL45" s="168"/>
      <c r="HM45" s="168"/>
      <c r="HN45" s="168"/>
      <c r="HO45" s="168"/>
      <c r="HP45" s="168"/>
      <c r="HQ45" s="29"/>
      <c r="HR45" s="27"/>
      <c r="HS45" s="168"/>
      <c r="HT45" s="168"/>
      <c r="HU45" s="168"/>
      <c r="HV45" s="168"/>
      <c r="HW45" s="168"/>
      <c r="HX45" s="168"/>
      <c r="HY45" s="168"/>
      <c r="HZ45" s="29"/>
      <c r="IA45" s="27"/>
      <c r="IB45" s="168"/>
      <c r="IC45" s="168"/>
      <c r="ID45" s="168"/>
      <c r="IE45" s="168"/>
      <c r="IF45" s="168"/>
      <c r="IG45" s="168"/>
      <c r="IH45" s="168"/>
      <c r="II45" s="29"/>
      <c r="IJ45" s="27"/>
      <c r="IK45" s="168"/>
      <c r="IL45" s="168"/>
      <c r="IM45" s="168"/>
      <c r="IN45" s="168"/>
      <c r="IO45" s="168"/>
      <c r="IP45" s="168"/>
      <c r="IQ45" s="168"/>
      <c r="IR45" s="29"/>
      <c r="IS45" s="27"/>
      <c r="IT45" s="168"/>
      <c r="IU45" s="168"/>
      <c r="IV45" s="168"/>
    </row>
    <row r="46" spans="1:256" s="30" customFormat="1" ht="19.899999999999999" customHeight="1" x14ac:dyDescent="0.2">
      <c r="A46" s="169" t="s">
        <v>36</v>
      </c>
      <c r="B46" s="169"/>
      <c r="C46" s="169"/>
      <c r="D46" s="169"/>
      <c r="E46" s="169"/>
      <c r="F46" s="169"/>
      <c r="G46" s="169"/>
      <c r="H46" s="169"/>
      <c r="I46" s="31">
        <f>SUM(I44:I45)</f>
        <v>0</v>
      </c>
      <c r="J46" s="169"/>
      <c r="K46" s="169"/>
      <c r="L46" s="169"/>
      <c r="M46" s="169"/>
      <c r="N46" s="169"/>
      <c r="O46" s="169"/>
      <c r="P46" s="169"/>
      <c r="Q46" s="169"/>
      <c r="R46" s="31"/>
      <c r="S46" s="169"/>
      <c r="T46" s="169"/>
      <c r="U46" s="169"/>
      <c r="V46" s="169"/>
      <c r="W46" s="169"/>
      <c r="X46" s="169"/>
      <c r="Y46" s="169"/>
      <c r="Z46" s="169"/>
      <c r="AA46" s="31"/>
      <c r="AB46" s="169"/>
      <c r="AC46" s="169"/>
      <c r="AD46" s="169"/>
      <c r="AE46" s="169"/>
      <c r="AF46" s="169"/>
      <c r="AG46" s="169"/>
      <c r="AH46" s="169"/>
      <c r="AI46" s="169"/>
      <c r="AJ46" s="31"/>
      <c r="AK46" s="169"/>
      <c r="AL46" s="169"/>
      <c r="AM46" s="169"/>
      <c r="AN46" s="169"/>
      <c r="AO46" s="169"/>
      <c r="AP46" s="169"/>
      <c r="AQ46" s="169"/>
      <c r="AR46" s="169"/>
      <c r="AS46" s="31"/>
      <c r="AT46" s="169"/>
      <c r="AU46" s="169"/>
      <c r="AV46" s="169"/>
      <c r="AW46" s="169"/>
      <c r="AX46" s="169"/>
      <c r="AY46" s="169"/>
      <c r="AZ46" s="169"/>
      <c r="BA46" s="169"/>
      <c r="BB46" s="31"/>
      <c r="BC46" s="169"/>
      <c r="BD46" s="169"/>
      <c r="BE46" s="169"/>
      <c r="BF46" s="169"/>
      <c r="BG46" s="169"/>
      <c r="BH46" s="169"/>
      <c r="BI46" s="169"/>
      <c r="BJ46" s="169"/>
      <c r="BK46" s="31"/>
      <c r="BL46" s="169"/>
      <c r="BM46" s="169"/>
      <c r="BN46" s="169"/>
      <c r="BO46" s="169"/>
      <c r="BP46" s="169"/>
      <c r="BQ46" s="169"/>
      <c r="BR46" s="169"/>
      <c r="BS46" s="169"/>
      <c r="BT46" s="31"/>
      <c r="BU46" s="169"/>
      <c r="BV46" s="169"/>
      <c r="BW46" s="169"/>
      <c r="BX46" s="169"/>
      <c r="BY46" s="169"/>
      <c r="BZ46" s="169"/>
      <c r="CA46" s="169"/>
      <c r="CB46" s="169"/>
      <c r="CC46" s="31"/>
      <c r="CD46" s="169"/>
      <c r="CE46" s="169"/>
      <c r="CF46" s="169"/>
      <c r="CG46" s="169"/>
      <c r="CH46" s="169"/>
      <c r="CI46" s="169"/>
      <c r="CJ46" s="169"/>
      <c r="CK46" s="169"/>
      <c r="CL46" s="31"/>
      <c r="CM46" s="169"/>
      <c r="CN46" s="169"/>
      <c r="CO46" s="169"/>
      <c r="CP46" s="169"/>
      <c r="CQ46" s="169"/>
      <c r="CR46" s="169"/>
      <c r="CS46" s="169"/>
      <c r="CT46" s="169"/>
      <c r="CU46" s="31"/>
      <c r="CV46" s="169"/>
      <c r="CW46" s="169"/>
      <c r="CX46" s="169"/>
      <c r="CY46" s="169"/>
      <c r="CZ46" s="169"/>
      <c r="DA46" s="169"/>
      <c r="DB46" s="169"/>
      <c r="DC46" s="169"/>
      <c r="DD46" s="31"/>
      <c r="DE46" s="169"/>
      <c r="DF46" s="169"/>
      <c r="DG46" s="169"/>
      <c r="DH46" s="169"/>
      <c r="DI46" s="169"/>
      <c r="DJ46" s="169"/>
      <c r="DK46" s="169"/>
      <c r="DL46" s="169"/>
      <c r="DM46" s="31"/>
      <c r="DN46" s="169"/>
      <c r="DO46" s="169"/>
      <c r="DP46" s="169"/>
      <c r="DQ46" s="169"/>
      <c r="DR46" s="169"/>
      <c r="DS46" s="169"/>
      <c r="DT46" s="169"/>
      <c r="DU46" s="169"/>
      <c r="DV46" s="31"/>
      <c r="DW46" s="169"/>
      <c r="DX46" s="169"/>
      <c r="DY46" s="169"/>
      <c r="DZ46" s="169"/>
      <c r="EA46" s="169"/>
      <c r="EB46" s="169"/>
      <c r="EC46" s="169"/>
      <c r="ED46" s="169"/>
      <c r="EE46" s="31"/>
      <c r="EF46" s="169"/>
      <c r="EG46" s="169"/>
      <c r="EH46" s="169"/>
      <c r="EI46" s="169"/>
      <c r="EJ46" s="169"/>
      <c r="EK46" s="169"/>
      <c r="EL46" s="169"/>
      <c r="EM46" s="169"/>
      <c r="EN46" s="31"/>
      <c r="EO46" s="169"/>
      <c r="EP46" s="169"/>
      <c r="EQ46" s="169"/>
      <c r="ER46" s="169"/>
      <c r="ES46" s="169"/>
      <c r="ET46" s="169"/>
      <c r="EU46" s="169"/>
      <c r="EV46" s="169"/>
      <c r="EW46" s="31"/>
      <c r="EX46" s="169"/>
      <c r="EY46" s="169"/>
      <c r="EZ46" s="169"/>
      <c r="FA46" s="169"/>
      <c r="FB46" s="169"/>
      <c r="FC46" s="169"/>
      <c r="FD46" s="169"/>
      <c r="FE46" s="169"/>
      <c r="FF46" s="31"/>
      <c r="FG46" s="169"/>
      <c r="FH46" s="169"/>
      <c r="FI46" s="169"/>
      <c r="FJ46" s="169"/>
      <c r="FK46" s="169"/>
      <c r="FL46" s="169"/>
      <c r="FM46" s="169"/>
      <c r="FN46" s="169"/>
      <c r="FO46" s="31"/>
      <c r="FP46" s="169"/>
      <c r="FQ46" s="169"/>
      <c r="FR46" s="169"/>
      <c r="FS46" s="169"/>
      <c r="FT46" s="169"/>
      <c r="FU46" s="169"/>
      <c r="FV46" s="169"/>
      <c r="FW46" s="169"/>
      <c r="FX46" s="31"/>
      <c r="FY46" s="169"/>
      <c r="FZ46" s="169"/>
      <c r="GA46" s="169"/>
      <c r="GB46" s="169"/>
      <c r="GC46" s="169"/>
      <c r="GD46" s="169"/>
      <c r="GE46" s="169"/>
      <c r="GF46" s="169"/>
      <c r="GG46" s="31"/>
      <c r="GH46" s="169"/>
      <c r="GI46" s="169"/>
      <c r="GJ46" s="169"/>
      <c r="GK46" s="169"/>
      <c r="GL46" s="169"/>
      <c r="GM46" s="169"/>
      <c r="GN46" s="169"/>
      <c r="GO46" s="169"/>
      <c r="GP46" s="31"/>
      <c r="GQ46" s="169"/>
      <c r="GR46" s="169"/>
      <c r="GS46" s="169"/>
      <c r="GT46" s="169"/>
      <c r="GU46" s="169"/>
      <c r="GV46" s="169"/>
      <c r="GW46" s="169"/>
      <c r="GX46" s="169"/>
      <c r="GY46" s="31"/>
      <c r="GZ46" s="169"/>
      <c r="HA46" s="169"/>
      <c r="HB46" s="169"/>
      <c r="HC46" s="169"/>
      <c r="HD46" s="169"/>
      <c r="HE46" s="169"/>
      <c r="HF46" s="169"/>
      <c r="HG46" s="169"/>
      <c r="HH46" s="31"/>
      <c r="HI46" s="169"/>
      <c r="HJ46" s="169"/>
      <c r="HK46" s="169"/>
      <c r="HL46" s="169"/>
      <c r="HM46" s="169"/>
      <c r="HN46" s="169"/>
      <c r="HO46" s="169"/>
      <c r="HP46" s="169"/>
      <c r="HQ46" s="31"/>
      <c r="HR46" s="169"/>
      <c r="HS46" s="169"/>
      <c r="HT46" s="169"/>
      <c r="HU46" s="169"/>
      <c r="HV46" s="169"/>
      <c r="HW46" s="169"/>
      <c r="HX46" s="169"/>
      <c r="HY46" s="169"/>
      <c r="HZ46" s="31"/>
      <c r="IA46" s="169"/>
      <c r="IB46" s="169"/>
      <c r="IC46" s="169"/>
      <c r="ID46" s="169"/>
      <c r="IE46" s="169"/>
      <c r="IF46" s="169"/>
      <c r="IG46" s="169"/>
      <c r="IH46" s="169"/>
      <c r="II46" s="31"/>
      <c r="IJ46" s="169"/>
      <c r="IK46" s="169"/>
      <c r="IL46" s="169"/>
      <c r="IM46" s="169"/>
      <c r="IN46" s="169"/>
      <c r="IO46" s="169"/>
      <c r="IP46" s="169"/>
      <c r="IQ46" s="169"/>
      <c r="IR46" s="31"/>
      <c r="IS46" s="169"/>
      <c r="IT46" s="169"/>
      <c r="IU46" s="169"/>
      <c r="IV46" s="169"/>
    </row>
    <row r="47" spans="1:256" s="32" customFormat="1" ht="10.5" customHeight="1" x14ac:dyDescent="0.2">
      <c r="A47" s="170"/>
      <c r="B47" s="170"/>
      <c r="C47" s="170"/>
      <c r="D47" s="170"/>
      <c r="E47" s="170"/>
      <c r="F47" s="170"/>
      <c r="G47" s="170"/>
      <c r="H47" s="170"/>
      <c r="I47" s="170"/>
    </row>
    <row r="48" spans="1:256" ht="45.4" customHeight="1" x14ac:dyDescent="0.2">
      <c r="A48" s="141" t="s">
        <v>38</v>
      </c>
      <c r="B48" s="141"/>
      <c r="C48" s="141"/>
      <c r="D48" s="141"/>
      <c r="E48" s="141"/>
      <c r="F48" s="141"/>
      <c r="G48" s="141"/>
      <c r="H48" s="141"/>
      <c r="I48" s="141"/>
    </row>
    <row r="49" spans="1:9" ht="11.85" customHeight="1" x14ac:dyDescent="0.2">
      <c r="A49" s="171"/>
      <c r="B49" s="171"/>
      <c r="C49" s="171"/>
      <c r="D49" s="171"/>
      <c r="E49" s="171"/>
      <c r="F49" s="171"/>
      <c r="G49" s="171"/>
      <c r="H49" s="171"/>
      <c r="I49" s="171"/>
    </row>
    <row r="50" spans="1:9" s="6" customFormat="1" ht="32.25" customHeight="1" x14ac:dyDescent="0.2">
      <c r="A50" s="172" t="s">
        <v>39</v>
      </c>
      <c r="B50" s="172"/>
      <c r="C50" s="172"/>
      <c r="D50" s="172"/>
      <c r="E50" s="172"/>
      <c r="F50" s="172"/>
      <c r="G50" s="172"/>
      <c r="H50" s="172"/>
      <c r="I50" s="172"/>
    </row>
    <row r="51" spans="1:9" s="6" customFormat="1" ht="30" customHeight="1" x14ac:dyDescent="0.2">
      <c r="A51" s="33" t="s">
        <v>40</v>
      </c>
      <c r="B51" s="173" t="s">
        <v>41</v>
      </c>
      <c r="C51" s="173"/>
      <c r="D51" s="173"/>
      <c r="E51" s="173"/>
      <c r="F51" s="173"/>
      <c r="G51" s="173"/>
      <c r="H51" s="13" t="s">
        <v>42</v>
      </c>
      <c r="I51" s="13" t="s">
        <v>43</v>
      </c>
    </row>
    <row r="52" spans="1:9" s="6" customFormat="1" ht="15.75" customHeight="1" x14ac:dyDescent="0.2">
      <c r="A52" s="35" t="s">
        <v>3</v>
      </c>
      <c r="B52" s="174" t="s">
        <v>44</v>
      </c>
      <c r="C52" s="174"/>
      <c r="D52" s="174"/>
      <c r="E52" s="174"/>
      <c r="F52" s="174"/>
      <c r="G52" s="174"/>
      <c r="H52" s="36">
        <v>0.2</v>
      </c>
      <c r="I52" s="37">
        <f t="shared" ref="I52:I59" si="0">ROUND($I$35*H52,2)</f>
        <v>0</v>
      </c>
    </row>
    <row r="53" spans="1:9" s="6" customFormat="1" ht="15.75" customHeight="1" x14ac:dyDescent="0.2">
      <c r="A53" s="35" t="s">
        <v>5</v>
      </c>
      <c r="B53" s="125" t="s">
        <v>45</v>
      </c>
      <c r="C53" s="125"/>
      <c r="D53" s="125"/>
      <c r="E53" s="125"/>
      <c r="F53" s="125"/>
      <c r="G53" s="125"/>
      <c r="H53" s="38">
        <v>2.5000000000000001E-2</v>
      </c>
      <c r="I53" s="37">
        <f t="shared" si="0"/>
        <v>0</v>
      </c>
    </row>
    <row r="54" spans="1:9" s="6" customFormat="1" ht="49.15" customHeight="1" x14ac:dyDescent="0.2">
      <c r="A54" s="35" t="s">
        <v>7</v>
      </c>
      <c r="B54" s="125" t="s">
        <v>46</v>
      </c>
      <c r="C54" s="125"/>
      <c r="D54" s="39" t="s">
        <v>47</v>
      </c>
      <c r="E54" s="40">
        <v>0.03</v>
      </c>
      <c r="F54" s="39" t="s">
        <v>48</v>
      </c>
      <c r="G54" s="41">
        <v>1</v>
      </c>
      <c r="H54" s="42">
        <f>ROUND((E54*G54),6)</f>
        <v>0.03</v>
      </c>
      <c r="I54" s="37">
        <f t="shared" si="0"/>
        <v>0</v>
      </c>
    </row>
    <row r="55" spans="1:9" s="6" customFormat="1" ht="15.75" customHeight="1" x14ac:dyDescent="0.2">
      <c r="A55" s="35" t="s">
        <v>9</v>
      </c>
      <c r="B55" s="174" t="s">
        <v>49</v>
      </c>
      <c r="C55" s="174"/>
      <c r="D55" s="174"/>
      <c r="E55" s="174"/>
      <c r="F55" s="174"/>
      <c r="G55" s="174"/>
      <c r="H55" s="36">
        <v>1.4999999999999999E-2</v>
      </c>
      <c r="I55" s="37">
        <f t="shared" si="0"/>
        <v>0</v>
      </c>
    </row>
    <row r="56" spans="1:9" s="6" customFormat="1" ht="15.75" customHeight="1" x14ac:dyDescent="0.2">
      <c r="A56" s="35" t="s">
        <v>27</v>
      </c>
      <c r="B56" s="174" t="s">
        <v>50</v>
      </c>
      <c r="C56" s="174"/>
      <c r="D56" s="174"/>
      <c r="E56" s="174"/>
      <c r="F56" s="174"/>
      <c r="G56" s="174"/>
      <c r="H56" s="36">
        <v>0.01</v>
      </c>
      <c r="I56" s="37">
        <f t="shared" si="0"/>
        <v>0</v>
      </c>
    </row>
    <row r="57" spans="1:9" s="6" customFormat="1" ht="15.75" customHeight="1" x14ac:dyDescent="0.2">
      <c r="A57" s="35" t="s">
        <v>28</v>
      </c>
      <c r="B57" s="125" t="s">
        <v>51</v>
      </c>
      <c r="C57" s="125"/>
      <c r="D57" s="125"/>
      <c r="E57" s="125"/>
      <c r="F57" s="125"/>
      <c r="G57" s="125"/>
      <c r="H57" s="38">
        <v>6.0000000000000001E-3</v>
      </c>
      <c r="I57" s="37">
        <f t="shared" si="0"/>
        <v>0</v>
      </c>
    </row>
    <row r="58" spans="1:9" ht="20.45" customHeight="1" x14ac:dyDescent="0.2">
      <c r="A58" s="35" t="s">
        <v>29</v>
      </c>
      <c r="B58" s="174" t="s">
        <v>52</v>
      </c>
      <c r="C58" s="174"/>
      <c r="D58" s="174"/>
      <c r="E58" s="174"/>
      <c r="F58" s="174"/>
      <c r="G58" s="174"/>
      <c r="H58" s="36">
        <v>2E-3</v>
      </c>
      <c r="I58" s="37">
        <f t="shared" si="0"/>
        <v>0</v>
      </c>
    </row>
    <row r="59" spans="1:9" ht="15.75" customHeight="1" x14ac:dyDescent="0.2">
      <c r="A59" s="35" t="s">
        <v>53</v>
      </c>
      <c r="B59" s="125" t="s">
        <v>54</v>
      </c>
      <c r="C59" s="125"/>
      <c r="D59" s="125"/>
      <c r="E59" s="125"/>
      <c r="F59" s="125"/>
      <c r="G59" s="125"/>
      <c r="H59" s="38">
        <v>0.08</v>
      </c>
      <c r="I59" s="37">
        <f t="shared" si="0"/>
        <v>0</v>
      </c>
    </row>
    <row r="60" spans="1:9" ht="15.75" customHeight="1" x14ac:dyDescent="0.2">
      <c r="A60" s="169" t="s">
        <v>36</v>
      </c>
      <c r="B60" s="169"/>
      <c r="C60" s="169"/>
      <c r="D60" s="169"/>
      <c r="E60" s="169"/>
      <c r="F60" s="169"/>
      <c r="G60" s="169"/>
      <c r="H60" s="43">
        <f>SUM(H52:H59)</f>
        <v>0.36800000000000005</v>
      </c>
      <c r="I60" s="31">
        <f>SUM(I52:I59)</f>
        <v>0</v>
      </c>
    </row>
    <row r="61" spans="1:9" ht="8.25" customHeight="1" x14ac:dyDescent="0.2">
      <c r="A61" s="44"/>
      <c r="B61" s="45"/>
      <c r="C61" s="45"/>
      <c r="D61" s="45"/>
      <c r="E61" s="45"/>
      <c r="F61" s="45"/>
      <c r="G61" s="45"/>
      <c r="H61" s="46"/>
      <c r="I61" s="47"/>
    </row>
    <row r="62" spans="1:9" ht="35.450000000000003" customHeight="1" x14ac:dyDescent="0.2">
      <c r="A62" s="141" t="s">
        <v>253</v>
      </c>
      <c r="B62" s="141"/>
      <c r="C62" s="141"/>
      <c r="D62" s="141"/>
      <c r="E62" s="141"/>
      <c r="F62" s="141"/>
      <c r="G62" s="141"/>
      <c r="H62" s="141"/>
      <c r="I62" s="141"/>
    </row>
    <row r="63" spans="1:9" ht="7.5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</row>
    <row r="64" spans="1:9" ht="18.600000000000001" customHeight="1" x14ac:dyDescent="0.2">
      <c r="A64" s="175" t="s">
        <v>55</v>
      </c>
      <c r="B64" s="175"/>
      <c r="C64" s="175"/>
      <c r="D64" s="175"/>
      <c r="E64" s="175"/>
      <c r="F64" s="175"/>
      <c r="G64" s="175"/>
      <c r="H64" s="175"/>
      <c r="I64" s="175"/>
    </row>
    <row r="65" spans="1:12" ht="18.75" customHeight="1" x14ac:dyDescent="0.2">
      <c r="A65" s="48" t="s">
        <v>56</v>
      </c>
      <c r="B65" s="160" t="s">
        <v>57</v>
      </c>
      <c r="C65" s="160"/>
      <c r="D65" s="160"/>
      <c r="E65" s="160"/>
      <c r="F65" s="160"/>
      <c r="G65" s="160"/>
      <c r="H65" s="160"/>
      <c r="I65" s="13" t="s">
        <v>34</v>
      </c>
    </row>
    <row r="66" spans="1:12" ht="15.75" customHeight="1" x14ac:dyDescent="0.2">
      <c r="A66" s="49" t="s">
        <v>3</v>
      </c>
      <c r="B66" s="177" t="s">
        <v>254</v>
      </c>
      <c r="C66" s="177"/>
      <c r="D66" s="177"/>
      <c r="E66" s="177"/>
      <c r="F66" s="177"/>
      <c r="G66" s="177"/>
      <c r="H66" s="177"/>
      <c r="I66" s="50">
        <f>IF(ROUND((22*H67*H68)-(I32*0.06),2)&lt;0,0,ROUND((22*H67*H68)-(I32*0.06),2))*1+(H67*H68*21.726-0.06*I32)*0</f>
        <v>0</v>
      </c>
      <c r="K66" s="1">
        <f>2*22*2.7</f>
        <v>118.80000000000001</v>
      </c>
    </row>
    <row r="67" spans="1:12" ht="22.5" customHeight="1" x14ac:dyDescent="0.2">
      <c r="A67" s="49"/>
      <c r="B67" s="178" t="s">
        <v>58</v>
      </c>
      <c r="C67" s="178"/>
      <c r="D67" s="178"/>
      <c r="E67" s="178"/>
      <c r="F67" s="178"/>
      <c r="G67" s="178"/>
      <c r="H67" s="51"/>
      <c r="I67" s="52" t="s">
        <v>59</v>
      </c>
      <c r="K67" s="1">
        <f>0.06*572*(22/30)</f>
        <v>25.167999999999999</v>
      </c>
      <c r="L67" s="1">
        <f>K66-K67</f>
        <v>93.632000000000005</v>
      </c>
    </row>
    <row r="68" spans="1:12" ht="17.25" customHeight="1" x14ac:dyDescent="0.2">
      <c r="A68" s="49"/>
      <c r="B68" s="179" t="s">
        <v>60</v>
      </c>
      <c r="C68" s="179"/>
      <c r="D68" s="179"/>
      <c r="E68" s="179"/>
      <c r="F68" s="179"/>
      <c r="G68" s="179"/>
      <c r="H68" s="53"/>
      <c r="I68" s="52"/>
    </row>
    <row r="69" spans="1:12" ht="15.6" customHeight="1" x14ac:dyDescent="0.2">
      <c r="A69" s="49" t="s">
        <v>5</v>
      </c>
      <c r="B69" s="177" t="s">
        <v>161</v>
      </c>
      <c r="C69" s="177"/>
      <c r="D69" s="177"/>
      <c r="E69" s="177"/>
      <c r="F69" s="177"/>
      <c r="G69" s="177"/>
      <c r="H69" s="177"/>
      <c r="I69" s="50">
        <f>ROUND(22*H70*(1-0.18),2)*1+ROUND(21.726*6*(1-0.18),2)*0</f>
        <v>0</v>
      </c>
    </row>
    <row r="70" spans="1:12" ht="15.75" customHeight="1" x14ac:dyDescent="0.2">
      <c r="A70" s="49"/>
      <c r="B70" s="178" t="s">
        <v>162</v>
      </c>
      <c r="C70" s="178"/>
      <c r="D70" s="178"/>
      <c r="E70" s="178"/>
      <c r="F70" s="178"/>
      <c r="G70" s="178"/>
      <c r="H70" s="51"/>
      <c r="I70" s="52" t="s">
        <v>59</v>
      </c>
      <c r="K70" s="1">
        <f>2.95*21*2</f>
        <v>123.9</v>
      </c>
    </row>
    <row r="71" spans="1:12" ht="15.75" customHeight="1" x14ac:dyDescent="0.2">
      <c r="A71" s="49" t="s">
        <v>7</v>
      </c>
      <c r="B71" s="177" t="s">
        <v>61</v>
      </c>
      <c r="C71" s="177"/>
      <c r="D71" s="177"/>
      <c r="E71" s="177"/>
      <c r="F71" s="177"/>
      <c r="G71" s="177"/>
      <c r="H71" s="177"/>
      <c r="I71" s="50">
        <v>0</v>
      </c>
    </row>
    <row r="72" spans="1:12" ht="30.75" customHeight="1" x14ac:dyDescent="0.2">
      <c r="A72" s="49" t="s">
        <v>9</v>
      </c>
      <c r="B72" s="125" t="s">
        <v>175</v>
      </c>
      <c r="C72" s="125"/>
      <c r="D72" s="125"/>
      <c r="E72" s="125"/>
      <c r="F72" s="125"/>
      <c r="G72" s="125"/>
      <c r="H72" s="125"/>
      <c r="I72" s="5"/>
      <c r="K72" s="1" t="e">
        <f>K70-#REF!</f>
        <v>#REF!</v>
      </c>
    </row>
    <row r="73" spans="1:12" ht="15.75" customHeight="1" x14ac:dyDescent="0.2">
      <c r="A73" s="49" t="s">
        <v>27</v>
      </c>
      <c r="B73" s="176" t="s">
        <v>62</v>
      </c>
      <c r="C73" s="176"/>
      <c r="D73" s="176"/>
      <c r="E73" s="176"/>
      <c r="F73" s="176"/>
      <c r="G73" s="176"/>
      <c r="H73" s="176"/>
      <c r="I73" s="54" t="s">
        <v>59</v>
      </c>
    </row>
    <row r="74" spans="1:12" ht="15.75" customHeight="1" x14ac:dyDescent="0.2">
      <c r="A74" s="55"/>
      <c r="B74" s="169" t="s">
        <v>31</v>
      </c>
      <c r="C74" s="169"/>
      <c r="D74" s="169"/>
      <c r="E74" s="169"/>
      <c r="F74" s="169"/>
      <c r="G74" s="169"/>
      <c r="H74" s="169"/>
      <c r="I74" s="31">
        <f>SUM(I66:I72)</f>
        <v>0</v>
      </c>
    </row>
    <row r="75" spans="1:12" ht="7.5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</row>
    <row r="76" spans="1:12" ht="36.6" customHeight="1" x14ac:dyDescent="0.2">
      <c r="A76" s="153" t="s">
        <v>63</v>
      </c>
      <c r="B76" s="153"/>
      <c r="C76" s="153"/>
      <c r="D76" s="153"/>
      <c r="E76" s="153"/>
      <c r="F76" s="153"/>
      <c r="G76" s="153"/>
      <c r="H76" s="153"/>
      <c r="I76" s="153"/>
    </row>
    <row r="77" spans="1:12" ht="7.5" customHeight="1" x14ac:dyDescent="0.2">
      <c r="A77" s="180"/>
      <c r="B77" s="180"/>
      <c r="C77" s="180"/>
      <c r="D77" s="180"/>
      <c r="E77" s="180"/>
      <c r="F77" s="180"/>
      <c r="G77" s="180"/>
      <c r="H77" s="180"/>
      <c r="I77" s="180"/>
    </row>
    <row r="78" spans="1:12" ht="22.35" customHeight="1" x14ac:dyDescent="0.2">
      <c r="A78" s="181" t="s">
        <v>64</v>
      </c>
      <c r="B78" s="181"/>
      <c r="C78" s="181"/>
      <c r="D78" s="181"/>
      <c r="E78" s="181"/>
      <c r="F78" s="181"/>
      <c r="G78" s="181"/>
      <c r="H78" s="181"/>
      <c r="I78" s="181"/>
    </row>
    <row r="79" spans="1:12" ht="29.25" customHeight="1" x14ac:dyDescent="0.2">
      <c r="A79" s="34">
        <v>2</v>
      </c>
      <c r="B79" s="182" t="s">
        <v>65</v>
      </c>
      <c r="C79" s="182"/>
      <c r="D79" s="182"/>
      <c r="E79" s="182"/>
      <c r="F79" s="182"/>
      <c r="G79" s="182"/>
      <c r="H79" s="182"/>
      <c r="I79" s="13" t="s">
        <v>34</v>
      </c>
    </row>
    <row r="80" spans="1:12" ht="22.35" customHeight="1" x14ac:dyDescent="0.2">
      <c r="A80" s="56" t="s">
        <v>33</v>
      </c>
      <c r="B80" s="183" t="s">
        <v>160</v>
      </c>
      <c r="C80" s="183"/>
      <c r="D80" s="183"/>
      <c r="E80" s="183"/>
      <c r="F80" s="183"/>
      <c r="G80" s="183"/>
      <c r="H80" s="183"/>
      <c r="I80" s="57">
        <f>I46</f>
        <v>0</v>
      </c>
    </row>
    <row r="81" spans="1:9" ht="19.350000000000001" customHeight="1" x14ac:dyDescent="0.2">
      <c r="A81" s="56" t="s">
        <v>40</v>
      </c>
      <c r="B81" s="183" t="s">
        <v>41</v>
      </c>
      <c r="C81" s="183"/>
      <c r="D81" s="183"/>
      <c r="E81" s="183"/>
      <c r="F81" s="183"/>
      <c r="G81" s="183"/>
      <c r="H81" s="183"/>
      <c r="I81" s="57">
        <f>I60</f>
        <v>0</v>
      </c>
    </row>
    <row r="82" spans="1:9" ht="22.35" customHeight="1" x14ac:dyDescent="0.2">
      <c r="A82" s="56" t="s">
        <v>56</v>
      </c>
      <c r="B82" s="183" t="s">
        <v>57</v>
      </c>
      <c r="C82" s="183"/>
      <c r="D82" s="183"/>
      <c r="E82" s="183"/>
      <c r="F82" s="183"/>
      <c r="G82" s="183"/>
      <c r="H82" s="183"/>
      <c r="I82" s="57">
        <f>I74</f>
        <v>0</v>
      </c>
    </row>
    <row r="83" spans="1:9" ht="22.35" customHeight="1" x14ac:dyDescent="0.2">
      <c r="A83" s="184" t="s">
        <v>36</v>
      </c>
      <c r="B83" s="184"/>
      <c r="C83" s="184"/>
      <c r="D83" s="184"/>
      <c r="E83" s="184"/>
      <c r="F83" s="184"/>
      <c r="G83" s="184"/>
      <c r="H83" s="184"/>
      <c r="I83" s="58">
        <f>SUM(I80+I81+I82)</f>
        <v>0</v>
      </c>
    </row>
    <row r="84" spans="1:9" ht="12.4" customHeight="1" x14ac:dyDescent="0.2">
      <c r="A84" s="185"/>
      <c r="B84" s="185"/>
      <c r="C84" s="185"/>
      <c r="D84" s="185"/>
      <c r="E84" s="185"/>
      <c r="F84" s="185"/>
      <c r="G84" s="185"/>
      <c r="H84" s="185"/>
      <c r="I84" s="185"/>
    </row>
    <row r="85" spans="1:9" s="6" customFormat="1" ht="26.25" customHeight="1" x14ac:dyDescent="0.2">
      <c r="A85" s="186" t="s">
        <v>66</v>
      </c>
      <c r="B85" s="186"/>
      <c r="C85" s="186"/>
      <c r="D85" s="186"/>
      <c r="E85" s="186"/>
      <c r="F85" s="186"/>
      <c r="G85" s="186"/>
      <c r="H85" s="186"/>
      <c r="I85" s="186"/>
    </row>
    <row r="86" spans="1:9" s="6" customFormat="1" ht="28.7" customHeight="1" x14ac:dyDescent="0.2">
      <c r="A86" s="48">
        <v>3</v>
      </c>
      <c r="B86" s="187" t="s">
        <v>67</v>
      </c>
      <c r="C86" s="187"/>
      <c r="D86" s="187"/>
      <c r="E86" s="187"/>
      <c r="F86" s="187"/>
      <c r="G86" s="187"/>
      <c r="H86" s="187"/>
      <c r="I86" s="48" t="s">
        <v>68</v>
      </c>
    </row>
    <row r="87" spans="1:9" s="6" customFormat="1" ht="55.5" customHeight="1" x14ac:dyDescent="0.2">
      <c r="A87" s="49" t="s">
        <v>3</v>
      </c>
      <c r="B87" s="174" t="s">
        <v>69</v>
      </c>
      <c r="C87" s="174"/>
      <c r="D87" s="174"/>
      <c r="E87" s="174"/>
      <c r="F87" s="174"/>
      <c r="G87" s="174"/>
      <c r="H87" s="174"/>
      <c r="I87" s="37">
        <f>ROUND((($I$35/12)+($I$42/12)+($I$99/12)+(I43/12))*(30/30)*0.05,2)</f>
        <v>0</v>
      </c>
    </row>
    <row r="88" spans="1:9" s="6" customFormat="1" ht="15.75" customHeight="1" x14ac:dyDescent="0.2">
      <c r="A88" s="49" t="s">
        <v>5</v>
      </c>
      <c r="B88" s="165" t="s">
        <v>70</v>
      </c>
      <c r="C88" s="165"/>
      <c r="D88" s="165"/>
      <c r="E88" s="165"/>
      <c r="F88" s="165"/>
      <c r="G88" s="165"/>
      <c r="H88" s="165"/>
      <c r="I88" s="37">
        <f>ROUND($I$87*H59,2)</f>
        <v>0</v>
      </c>
    </row>
    <row r="89" spans="1:9" s="6" customFormat="1" ht="24.75" customHeight="1" x14ac:dyDescent="0.2">
      <c r="A89" s="49" t="s">
        <v>7</v>
      </c>
      <c r="B89" s="174" t="s">
        <v>71</v>
      </c>
      <c r="C89" s="174"/>
      <c r="D89" s="174"/>
      <c r="E89" s="174"/>
      <c r="F89" s="174"/>
      <c r="G89" s="174"/>
      <c r="H89" s="174"/>
      <c r="I89" s="37">
        <f>ROUND(0.08*0.5*($I$35+$I$42+$I$99+$I$43)*0.05,2)</f>
        <v>0</v>
      </c>
    </row>
    <row r="90" spans="1:9" s="6" customFormat="1" ht="29.25" customHeight="1" x14ac:dyDescent="0.2">
      <c r="A90" s="49" t="s">
        <v>9</v>
      </c>
      <c r="B90" s="174" t="s">
        <v>72</v>
      </c>
      <c r="C90" s="174"/>
      <c r="D90" s="174"/>
      <c r="E90" s="174"/>
      <c r="F90" s="174"/>
      <c r="G90" s="174"/>
      <c r="H90" s="174"/>
      <c r="I90" s="37">
        <f>ROUND(((($I$35/30)*7)/$H$11)*0.9,2)</f>
        <v>0</v>
      </c>
    </row>
    <row r="91" spans="1:9" s="6" customFormat="1" ht="15.75" customHeight="1" x14ac:dyDescent="0.2">
      <c r="A91" s="49" t="s">
        <v>27</v>
      </c>
      <c r="B91" s="165" t="s">
        <v>73</v>
      </c>
      <c r="C91" s="165"/>
      <c r="D91" s="165"/>
      <c r="E91" s="165"/>
      <c r="F91" s="165"/>
      <c r="G91" s="165"/>
      <c r="H91" s="165"/>
      <c r="I91" s="37">
        <f>ROUND($H$60*I90,2)</f>
        <v>0</v>
      </c>
    </row>
    <row r="92" spans="1:9" s="6" customFormat="1" ht="27.95" customHeight="1" x14ac:dyDescent="0.2">
      <c r="A92" s="49" t="s">
        <v>28</v>
      </c>
      <c r="B92" s="174" t="s">
        <v>74</v>
      </c>
      <c r="C92" s="174"/>
      <c r="D92" s="174"/>
      <c r="E92" s="174"/>
      <c r="F92" s="174"/>
      <c r="G92" s="174"/>
      <c r="H92" s="174"/>
      <c r="I92" s="37">
        <f>ROUND(0.08*0.5*($I$35+$I$42+$I$99+$I$43)*0.9,2)</f>
        <v>0</v>
      </c>
    </row>
    <row r="93" spans="1:9" s="6" customFormat="1" ht="15.75" customHeight="1" x14ac:dyDescent="0.2">
      <c r="A93" s="169" t="s">
        <v>36</v>
      </c>
      <c r="B93" s="169"/>
      <c r="C93" s="169"/>
      <c r="D93" s="169"/>
      <c r="E93" s="169"/>
      <c r="F93" s="169"/>
      <c r="G93" s="169"/>
      <c r="H93" s="169"/>
      <c r="I93" s="31">
        <f>SUM(I87:I92)</f>
        <v>0</v>
      </c>
    </row>
    <row r="94" spans="1:9" s="6" customFormat="1" ht="10.5" customHeight="1" x14ac:dyDescent="0.2">
      <c r="A94" s="188"/>
      <c r="B94" s="188"/>
      <c r="C94" s="188"/>
      <c r="D94" s="188"/>
      <c r="E94" s="188"/>
      <c r="F94" s="188"/>
      <c r="G94" s="188"/>
      <c r="H94" s="188"/>
      <c r="I94" s="188"/>
    </row>
    <row r="95" spans="1:9" ht="24" customHeight="1" x14ac:dyDescent="0.2">
      <c r="A95" s="155" t="s">
        <v>75</v>
      </c>
      <c r="B95" s="155"/>
      <c r="C95" s="155"/>
      <c r="D95" s="155"/>
      <c r="E95" s="155"/>
      <c r="F95" s="155"/>
      <c r="G95" s="155"/>
      <c r="H95" s="155"/>
      <c r="I95" s="155"/>
    </row>
    <row r="96" spans="1:9" ht="34.15" customHeight="1" x14ac:dyDescent="0.2">
      <c r="A96" s="141" t="s">
        <v>76</v>
      </c>
      <c r="B96" s="141"/>
      <c r="C96" s="141"/>
      <c r="D96" s="141"/>
      <c r="E96" s="141"/>
      <c r="F96" s="141"/>
      <c r="G96" s="141"/>
      <c r="H96" s="141"/>
      <c r="I96" s="141"/>
    </row>
    <row r="97" spans="1:9" ht="24" customHeight="1" x14ac:dyDescent="0.2">
      <c r="A97" s="189" t="s">
        <v>77</v>
      </c>
      <c r="B97" s="189"/>
      <c r="C97" s="189"/>
      <c r="D97" s="189"/>
      <c r="E97" s="189"/>
      <c r="F97" s="189"/>
      <c r="G97" s="189"/>
      <c r="H97" s="189"/>
      <c r="I97" s="189"/>
    </row>
    <row r="98" spans="1:9" ht="15.75" customHeight="1" x14ac:dyDescent="0.25">
      <c r="A98" s="59" t="s">
        <v>78</v>
      </c>
      <c r="B98" s="187" t="s">
        <v>79</v>
      </c>
      <c r="C98" s="187"/>
      <c r="D98" s="187"/>
      <c r="E98" s="187"/>
      <c r="F98" s="187"/>
      <c r="G98" s="187"/>
      <c r="H98" s="187"/>
      <c r="I98" s="59" t="s">
        <v>34</v>
      </c>
    </row>
    <row r="99" spans="1:9" ht="15.75" customHeight="1" x14ac:dyDescent="0.2">
      <c r="A99" s="25" t="s">
        <v>3</v>
      </c>
      <c r="B99" s="165" t="s">
        <v>80</v>
      </c>
      <c r="C99" s="165"/>
      <c r="D99" s="165"/>
      <c r="E99" s="165"/>
      <c r="F99" s="165"/>
      <c r="G99" s="165"/>
      <c r="H99" s="165"/>
      <c r="I99" s="37">
        <f>ROUND(($I$35/12),2)</f>
        <v>0</v>
      </c>
    </row>
    <row r="100" spans="1:9" ht="15.75" customHeight="1" x14ac:dyDescent="0.2">
      <c r="A100" s="25" t="s">
        <v>5</v>
      </c>
      <c r="B100" s="165" t="s">
        <v>81</v>
      </c>
      <c r="C100" s="165"/>
      <c r="D100" s="165"/>
      <c r="E100" s="165"/>
      <c r="F100" s="165"/>
      <c r="G100" s="165"/>
      <c r="H100" s="165"/>
      <c r="I100" s="60">
        <f>ROUND((($I$35/30)*2.96)/12,2)</f>
        <v>0</v>
      </c>
    </row>
    <row r="101" spans="1:9" ht="15.75" customHeight="1" x14ac:dyDescent="0.2">
      <c r="A101" s="25" t="s">
        <v>7</v>
      </c>
      <c r="B101" s="165" t="s">
        <v>82</v>
      </c>
      <c r="C101" s="165"/>
      <c r="D101" s="165"/>
      <c r="E101" s="165"/>
      <c r="F101" s="165"/>
      <c r="G101" s="165"/>
      <c r="H101" s="165"/>
      <c r="I101" s="60">
        <f>ROUND((($I$35/30)*5)/12*0.015,2)</f>
        <v>0</v>
      </c>
    </row>
    <row r="102" spans="1:9" ht="15.75" customHeight="1" x14ac:dyDescent="0.2">
      <c r="A102" s="25" t="s">
        <v>9</v>
      </c>
      <c r="B102" s="165" t="s">
        <v>83</v>
      </c>
      <c r="C102" s="165"/>
      <c r="D102" s="165"/>
      <c r="E102" s="165"/>
      <c r="F102" s="165"/>
      <c r="G102" s="165"/>
      <c r="H102" s="165"/>
      <c r="I102" s="26">
        <f>ROUND(((($I$35/30)*15)/12)*0.0078,2)</f>
        <v>0</v>
      </c>
    </row>
    <row r="103" spans="1:9" ht="15.75" customHeight="1" x14ac:dyDescent="0.2">
      <c r="A103" s="25" t="s">
        <v>27</v>
      </c>
      <c r="B103" s="125" t="s">
        <v>255</v>
      </c>
      <c r="C103" s="125"/>
      <c r="D103" s="125"/>
      <c r="E103" s="125"/>
      <c r="F103" s="125"/>
      <c r="G103" s="125"/>
      <c r="H103" s="125"/>
      <c r="I103" s="37">
        <f>ROUND(((($I$35+$I$35/3)*4/12)/12)*0.02,2)</f>
        <v>0</v>
      </c>
    </row>
    <row r="104" spans="1:9" ht="15.75" customHeight="1" x14ac:dyDescent="0.2">
      <c r="A104" s="25" t="s">
        <v>28</v>
      </c>
      <c r="B104" s="165" t="s">
        <v>84</v>
      </c>
      <c r="C104" s="165"/>
      <c r="D104" s="165"/>
      <c r="E104" s="165"/>
      <c r="F104" s="165"/>
      <c r="G104" s="165"/>
      <c r="H104" s="165"/>
      <c r="I104" s="26">
        <v>0</v>
      </c>
    </row>
    <row r="105" spans="1:9" ht="15.75" customHeight="1" x14ac:dyDescent="0.2">
      <c r="A105" s="169" t="s">
        <v>36</v>
      </c>
      <c r="B105" s="169"/>
      <c r="C105" s="169"/>
      <c r="D105" s="169"/>
      <c r="E105" s="169"/>
      <c r="F105" s="169"/>
      <c r="G105" s="169"/>
      <c r="H105" s="169"/>
      <c r="I105" s="63">
        <f>SUM(I99:I104)</f>
        <v>0</v>
      </c>
    </row>
    <row r="106" spans="1:9" ht="18" customHeight="1" x14ac:dyDescent="0.2">
      <c r="A106" s="25" t="s">
        <v>29</v>
      </c>
      <c r="B106" s="125" t="s">
        <v>85</v>
      </c>
      <c r="C106" s="125"/>
      <c r="D106" s="125"/>
      <c r="E106" s="125"/>
      <c r="F106" s="125"/>
      <c r="G106" s="125"/>
      <c r="H106" s="125"/>
      <c r="I106" s="26">
        <f>ROUND(H60*I105,2)</f>
        <v>0</v>
      </c>
    </row>
    <row r="107" spans="1:9" ht="14.25" customHeight="1" x14ac:dyDescent="0.2">
      <c r="A107" s="169" t="s">
        <v>36</v>
      </c>
      <c r="B107" s="169"/>
      <c r="C107" s="169"/>
      <c r="D107" s="169"/>
      <c r="E107" s="169"/>
      <c r="F107" s="169"/>
      <c r="G107" s="169"/>
      <c r="H107" s="169"/>
      <c r="I107" s="31">
        <f>SUM(I105:I106)</f>
        <v>0</v>
      </c>
    </row>
    <row r="108" spans="1:9" ht="23.65" customHeight="1" x14ac:dyDescent="0.2">
      <c r="A108" s="153" t="s">
        <v>86</v>
      </c>
      <c r="B108" s="153"/>
      <c r="C108" s="153"/>
      <c r="D108" s="153"/>
      <c r="E108" s="153"/>
      <c r="F108" s="153"/>
      <c r="G108" s="153"/>
      <c r="H108" s="153"/>
      <c r="I108" s="153"/>
    </row>
    <row r="109" spans="1:9" ht="9.9499999999999993" customHeight="1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</row>
    <row r="110" spans="1:9" ht="20.45" customHeight="1" x14ac:dyDescent="0.2">
      <c r="A110" s="175" t="s">
        <v>87</v>
      </c>
      <c r="B110" s="175"/>
      <c r="C110" s="175"/>
      <c r="D110" s="175"/>
      <c r="E110" s="175"/>
      <c r="F110" s="175"/>
      <c r="G110" s="175"/>
      <c r="H110" s="175"/>
      <c r="I110" s="175"/>
    </row>
    <row r="111" spans="1:9" ht="25.5" customHeight="1" x14ac:dyDescent="0.2">
      <c r="A111" s="64" t="s">
        <v>88</v>
      </c>
      <c r="B111" s="190" t="s">
        <v>89</v>
      </c>
      <c r="C111" s="190"/>
      <c r="D111" s="190"/>
      <c r="E111" s="190"/>
      <c r="F111" s="190"/>
      <c r="G111" s="190"/>
      <c r="H111" s="190"/>
      <c r="I111" s="65" t="s">
        <v>34</v>
      </c>
    </row>
    <row r="112" spans="1:9" ht="13.7" customHeight="1" x14ac:dyDescent="0.2">
      <c r="A112" s="22" t="s">
        <v>3</v>
      </c>
      <c r="B112" s="191" t="s">
        <v>90</v>
      </c>
      <c r="C112" s="191"/>
      <c r="D112" s="191"/>
      <c r="E112" s="191"/>
      <c r="F112" s="191"/>
      <c r="G112" s="191"/>
      <c r="H112" s="191"/>
      <c r="I112" s="62">
        <v>0</v>
      </c>
    </row>
    <row r="113" spans="1:9" ht="16.149999999999999" customHeight="1" x14ac:dyDescent="0.2">
      <c r="A113" s="192" t="s">
        <v>36</v>
      </c>
      <c r="B113" s="192"/>
      <c r="C113" s="192"/>
      <c r="D113" s="192"/>
      <c r="E113" s="192"/>
      <c r="F113" s="192"/>
      <c r="G113" s="192"/>
      <c r="H113" s="192"/>
      <c r="I113" s="62">
        <v>0</v>
      </c>
    </row>
    <row r="114" spans="1:9" ht="16.149999999999999" customHeight="1" x14ac:dyDescent="0.2">
      <c r="A114" s="61" t="s">
        <v>5</v>
      </c>
      <c r="B114" s="149" t="s">
        <v>91</v>
      </c>
      <c r="C114" s="149"/>
      <c r="D114" s="149"/>
      <c r="E114" s="149"/>
      <c r="F114" s="149"/>
      <c r="G114" s="149"/>
      <c r="H114" s="149"/>
      <c r="I114" s="66">
        <f>ROUND(H60*I113,2)</f>
        <v>0</v>
      </c>
    </row>
    <row r="115" spans="1:9" ht="16.149999999999999" customHeight="1" x14ac:dyDescent="0.2">
      <c r="A115" s="193" t="s">
        <v>36</v>
      </c>
      <c r="B115" s="193"/>
      <c r="C115" s="193"/>
      <c r="D115" s="193"/>
      <c r="E115" s="193"/>
      <c r="F115" s="193"/>
      <c r="G115" s="193"/>
      <c r="H115" s="193"/>
      <c r="I115" s="67">
        <f>SUM(I113:I114)</f>
        <v>0</v>
      </c>
    </row>
    <row r="116" spans="1:9" ht="9.9499999999999993" customHeight="1" x14ac:dyDescent="0.2">
      <c r="A116" s="193"/>
      <c r="B116" s="193"/>
      <c r="C116" s="193"/>
      <c r="D116" s="193"/>
      <c r="E116" s="193"/>
      <c r="F116" s="193"/>
      <c r="G116" s="193"/>
      <c r="H116" s="193"/>
      <c r="I116" s="193"/>
    </row>
    <row r="117" spans="1:9" ht="23.65" customHeight="1" x14ac:dyDescent="0.2">
      <c r="A117" s="141" t="s">
        <v>92</v>
      </c>
      <c r="B117" s="141"/>
      <c r="C117" s="141"/>
      <c r="D117" s="141"/>
      <c r="E117" s="141"/>
      <c r="F117" s="141"/>
      <c r="G117" s="141"/>
      <c r="H117" s="141"/>
      <c r="I117" s="141"/>
    </row>
    <row r="118" spans="1:9" ht="8.1" customHeight="1" x14ac:dyDescent="0.2">
      <c r="A118" s="194"/>
      <c r="B118" s="194"/>
      <c r="C118" s="194"/>
      <c r="D118" s="194"/>
      <c r="E118" s="194"/>
      <c r="F118" s="194"/>
      <c r="G118" s="194"/>
      <c r="H118" s="194"/>
      <c r="I118" s="194"/>
    </row>
    <row r="119" spans="1:9" ht="23.65" customHeight="1" x14ac:dyDescent="0.2">
      <c r="A119" s="181" t="s">
        <v>93</v>
      </c>
      <c r="B119" s="181"/>
      <c r="C119" s="181"/>
      <c r="D119" s="181"/>
      <c r="E119" s="181"/>
      <c r="F119" s="181"/>
      <c r="G119" s="181"/>
      <c r="H119" s="181"/>
      <c r="I119" s="181"/>
    </row>
    <row r="120" spans="1:9" ht="27.95" customHeight="1" x14ac:dyDescent="0.2">
      <c r="A120" s="34">
        <v>4</v>
      </c>
      <c r="B120" s="190" t="s">
        <v>94</v>
      </c>
      <c r="C120" s="190"/>
      <c r="D120" s="190"/>
      <c r="E120" s="190"/>
      <c r="F120" s="190"/>
      <c r="G120" s="190"/>
      <c r="H120" s="190"/>
      <c r="I120" s="65" t="s">
        <v>34</v>
      </c>
    </row>
    <row r="121" spans="1:9" ht="19.899999999999999" customHeight="1" x14ac:dyDescent="0.2">
      <c r="A121" s="68" t="s">
        <v>78</v>
      </c>
      <c r="B121" s="191" t="s">
        <v>79</v>
      </c>
      <c r="C121" s="191"/>
      <c r="D121" s="191"/>
      <c r="E121" s="191"/>
      <c r="F121" s="191"/>
      <c r="G121" s="191"/>
      <c r="H121" s="191"/>
      <c r="I121" s="62">
        <f>I107</f>
        <v>0</v>
      </c>
    </row>
    <row r="122" spans="1:9" ht="19.899999999999999" customHeight="1" x14ac:dyDescent="0.2">
      <c r="A122" s="68" t="s">
        <v>95</v>
      </c>
      <c r="B122" s="191" t="s">
        <v>89</v>
      </c>
      <c r="C122" s="191"/>
      <c r="D122" s="191"/>
      <c r="E122" s="191"/>
      <c r="F122" s="191"/>
      <c r="G122" s="191"/>
      <c r="H122" s="191"/>
      <c r="I122" s="62">
        <f>I115</f>
        <v>0</v>
      </c>
    </row>
    <row r="123" spans="1:9" ht="19.899999999999999" customHeight="1" x14ac:dyDescent="0.2">
      <c r="A123" s="195" t="s">
        <v>36</v>
      </c>
      <c r="B123" s="195"/>
      <c r="C123" s="195"/>
      <c r="D123" s="195"/>
      <c r="E123" s="195"/>
      <c r="F123" s="195"/>
      <c r="G123" s="195"/>
      <c r="H123" s="195"/>
      <c r="I123" s="67">
        <f>SUM(I121+I122)</f>
        <v>0</v>
      </c>
    </row>
    <row r="124" spans="1:9" ht="9.4" customHeight="1" x14ac:dyDescent="0.2">
      <c r="A124" s="196"/>
      <c r="B124" s="196"/>
      <c r="C124" s="196"/>
      <c r="D124" s="196"/>
      <c r="E124" s="196"/>
      <c r="F124" s="196"/>
      <c r="G124" s="196"/>
      <c r="H124" s="196"/>
      <c r="I124" s="196"/>
    </row>
    <row r="125" spans="1:9" ht="30" customHeight="1" x14ac:dyDescent="0.2">
      <c r="A125" s="155" t="s">
        <v>96</v>
      </c>
      <c r="B125" s="155"/>
      <c r="C125" s="155"/>
      <c r="D125" s="155"/>
      <c r="E125" s="155"/>
      <c r="F125" s="155"/>
      <c r="G125" s="155"/>
      <c r="H125" s="155"/>
      <c r="I125" s="155"/>
    </row>
    <row r="126" spans="1:9" ht="25.5" customHeight="1" x14ac:dyDescent="0.2">
      <c r="A126" s="48">
        <v>5</v>
      </c>
      <c r="B126" s="160" t="s">
        <v>97</v>
      </c>
      <c r="C126" s="160"/>
      <c r="D126" s="160"/>
      <c r="E126" s="160"/>
      <c r="F126" s="160"/>
      <c r="G126" s="160"/>
      <c r="H126" s="160"/>
      <c r="I126" s="48" t="s">
        <v>34</v>
      </c>
    </row>
    <row r="127" spans="1:9" ht="17.25" customHeight="1" x14ac:dyDescent="0.2">
      <c r="A127" s="49" t="s">
        <v>3</v>
      </c>
      <c r="B127" s="125" t="s">
        <v>98</v>
      </c>
      <c r="C127" s="125"/>
      <c r="D127" s="125"/>
      <c r="E127" s="125"/>
      <c r="F127" s="125"/>
      <c r="G127" s="125"/>
      <c r="H127" s="125"/>
      <c r="I127" s="50"/>
    </row>
    <row r="128" spans="1:9" ht="15.75" customHeight="1" x14ac:dyDescent="0.2">
      <c r="A128" s="49" t="s">
        <v>5</v>
      </c>
      <c r="B128" s="125" t="s">
        <v>176</v>
      </c>
      <c r="C128" s="125"/>
      <c r="D128" s="125"/>
      <c r="E128" s="125"/>
      <c r="F128" s="125"/>
      <c r="G128" s="125"/>
      <c r="H128" s="125"/>
      <c r="I128" s="5"/>
    </row>
    <row r="129" spans="1:9" ht="15.75" customHeight="1" x14ac:dyDescent="0.2">
      <c r="A129" s="49" t="s">
        <v>7</v>
      </c>
      <c r="B129" s="197" t="s">
        <v>230</v>
      </c>
      <c r="C129" s="197"/>
      <c r="D129" s="197"/>
      <c r="E129" s="197"/>
      <c r="F129" s="197"/>
      <c r="G129" s="197"/>
      <c r="H129" s="197"/>
      <c r="I129" s="5"/>
    </row>
    <row r="130" spans="1:9" ht="15.75" customHeight="1" x14ac:dyDescent="0.2">
      <c r="A130" s="49" t="s">
        <v>9</v>
      </c>
      <c r="B130" s="125" t="s">
        <v>155</v>
      </c>
      <c r="C130" s="125"/>
      <c r="D130" s="125"/>
      <c r="E130" s="125"/>
      <c r="F130" s="125"/>
      <c r="G130" s="125"/>
      <c r="H130" s="125"/>
      <c r="I130" s="5"/>
    </row>
    <row r="131" spans="1:9" ht="15.75" customHeight="1" x14ac:dyDescent="0.2">
      <c r="A131" s="169" t="s">
        <v>31</v>
      </c>
      <c r="B131" s="169"/>
      <c r="C131" s="169"/>
      <c r="D131" s="169"/>
      <c r="E131" s="169"/>
      <c r="F131" s="169"/>
      <c r="G131" s="169"/>
      <c r="H131" s="169"/>
      <c r="I131" s="69">
        <f>SUM(I127:I130)</f>
        <v>0</v>
      </c>
    </row>
    <row r="132" spans="1:9" ht="8.25" customHeight="1" x14ac:dyDescent="0.2">
      <c r="A132" s="198"/>
      <c r="B132" s="198"/>
      <c r="C132" s="198"/>
      <c r="D132" s="198"/>
      <c r="E132" s="198"/>
      <c r="F132" s="198"/>
      <c r="G132" s="198"/>
      <c r="H132" s="198"/>
      <c r="I132" s="198"/>
    </row>
    <row r="133" spans="1:9" ht="23.25" customHeight="1" x14ac:dyDescent="0.2">
      <c r="A133" s="153" t="s">
        <v>247</v>
      </c>
      <c r="B133" s="153"/>
      <c r="C133" s="153"/>
      <c r="D133" s="153"/>
      <c r="E133" s="153"/>
      <c r="F133" s="153"/>
      <c r="G133" s="153"/>
      <c r="H133" s="153"/>
      <c r="I133" s="153"/>
    </row>
    <row r="134" spans="1:9" ht="8.25" customHeight="1" x14ac:dyDescent="0.2">
      <c r="A134" s="70"/>
      <c r="B134" s="71"/>
      <c r="C134" s="71"/>
      <c r="D134" s="71"/>
      <c r="E134" s="71"/>
      <c r="F134" s="71"/>
      <c r="G134" s="71"/>
      <c r="H134" s="71"/>
      <c r="I134" s="72"/>
    </row>
    <row r="135" spans="1:9" s="6" customFormat="1" ht="29.25" customHeight="1" x14ac:dyDescent="0.2">
      <c r="A135" s="186" t="s">
        <v>99</v>
      </c>
      <c r="B135" s="186"/>
      <c r="C135" s="186"/>
      <c r="D135" s="186"/>
      <c r="E135" s="186"/>
      <c r="F135" s="186"/>
      <c r="G135" s="186"/>
      <c r="H135" s="186"/>
      <c r="I135" s="186"/>
    </row>
    <row r="136" spans="1:9" ht="32.25" customHeight="1" x14ac:dyDescent="0.2">
      <c r="A136" s="48">
        <v>6</v>
      </c>
      <c r="B136" s="187" t="s">
        <v>100</v>
      </c>
      <c r="C136" s="187"/>
      <c r="D136" s="187"/>
      <c r="E136" s="187"/>
      <c r="F136" s="187"/>
      <c r="G136" s="187"/>
      <c r="H136" s="13" t="s">
        <v>42</v>
      </c>
      <c r="I136" s="73" t="s">
        <v>101</v>
      </c>
    </row>
    <row r="137" spans="1:9" ht="47.25" customHeight="1" x14ac:dyDescent="0.2">
      <c r="A137" s="199" t="s">
        <v>102</v>
      </c>
      <c r="B137" s="199"/>
      <c r="C137" s="199"/>
      <c r="D137" s="199"/>
      <c r="E137" s="199"/>
      <c r="F137" s="199"/>
      <c r="G137" s="199"/>
      <c r="H137" s="74" t="s">
        <v>59</v>
      </c>
      <c r="I137" s="75">
        <f>SUM(I35+I83+I93+I123+I131)</f>
        <v>0</v>
      </c>
    </row>
    <row r="138" spans="1:9" ht="15.75" customHeight="1" x14ac:dyDescent="0.2">
      <c r="A138" s="76" t="s">
        <v>3</v>
      </c>
      <c r="B138" s="200" t="s">
        <v>103</v>
      </c>
      <c r="C138" s="200"/>
      <c r="D138" s="200"/>
      <c r="E138" s="200"/>
      <c r="F138" s="200"/>
      <c r="G138" s="200"/>
      <c r="H138" s="38">
        <v>0.05</v>
      </c>
      <c r="I138" s="37">
        <f>ROUND(H138*I137,2)</f>
        <v>0</v>
      </c>
    </row>
    <row r="139" spans="1:9" ht="48.6" customHeight="1" x14ac:dyDescent="0.2">
      <c r="A139" s="199" t="s">
        <v>104</v>
      </c>
      <c r="B139" s="199"/>
      <c r="C139" s="199"/>
      <c r="D139" s="199"/>
      <c r="E139" s="199"/>
      <c r="F139" s="199"/>
      <c r="G139" s="199"/>
      <c r="H139" s="77" t="s">
        <v>59</v>
      </c>
      <c r="I139" s="75">
        <f>SUM(I35+I83+I93+I123+I131+I138)</f>
        <v>0</v>
      </c>
    </row>
    <row r="140" spans="1:9" ht="15.75" customHeight="1" x14ac:dyDescent="0.2">
      <c r="A140" s="76" t="s">
        <v>5</v>
      </c>
      <c r="B140" s="200" t="s">
        <v>105</v>
      </c>
      <c r="C140" s="200"/>
      <c r="D140" s="200"/>
      <c r="E140" s="200"/>
      <c r="F140" s="200"/>
      <c r="G140" s="200"/>
      <c r="H140" s="38">
        <v>6.7900000000000002E-2</v>
      </c>
      <c r="I140" s="37">
        <f>ROUND(H140*I139,2)</f>
        <v>0</v>
      </c>
    </row>
    <row r="141" spans="1:9" ht="49.7" customHeight="1" x14ac:dyDescent="0.2">
      <c r="A141" s="199" t="s">
        <v>106</v>
      </c>
      <c r="B141" s="199"/>
      <c r="C141" s="199"/>
      <c r="D141" s="199"/>
      <c r="E141" s="199"/>
      <c r="F141" s="199"/>
      <c r="G141" s="199"/>
      <c r="H141" s="77" t="s">
        <v>59</v>
      </c>
      <c r="I141" s="75">
        <f>SUM(I35+I83+I93+I123+I131+I138+I140)</f>
        <v>0</v>
      </c>
    </row>
    <row r="142" spans="1:9" ht="15.75" customHeight="1" x14ac:dyDescent="0.2">
      <c r="A142" s="76" t="s">
        <v>7</v>
      </c>
      <c r="B142" s="200" t="s">
        <v>107</v>
      </c>
      <c r="C142" s="200"/>
      <c r="D142" s="200"/>
      <c r="E142" s="200"/>
      <c r="F142" s="200"/>
      <c r="G142" s="200"/>
      <c r="H142" s="78" t="s">
        <v>59</v>
      </c>
      <c r="I142" s="79" t="s">
        <v>59</v>
      </c>
    </row>
    <row r="143" spans="1:9" ht="15.75" customHeight="1" x14ac:dyDescent="0.2">
      <c r="A143" s="49"/>
      <c r="B143" s="200" t="s">
        <v>108</v>
      </c>
      <c r="C143" s="200"/>
      <c r="D143" s="200"/>
      <c r="E143" s="200"/>
      <c r="F143" s="200"/>
      <c r="G143" s="200"/>
      <c r="H143" s="78" t="s">
        <v>59</v>
      </c>
      <c r="I143" s="79" t="s">
        <v>59</v>
      </c>
    </row>
    <row r="144" spans="1:9" ht="17.25" customHeight="1" x14ac:dyDescent="0.2">
      <c r="A144" s="49"/>
      <c r="B144" s="201" t="s">
        <v>109</v>
      </c>
      <c r="C144" s="201"/>
      <c r="D144" s="201"/>
      <c r="E144" s="201"/>
      <c r="F144" s="201"/>
      <c r="G144" s="201"/>
      <c r="H144" s="80">
        <v>7.5999999999999998E-2</v>
      </c>
      <c r="I144" s="37">
        <f>ROUND(($I$141/(1-$H$153))*H144,2)</f>
        <v>0</v>
      </c>
    </row>
    <row r="145" spans="1:9" ht="16.5" customHeight="1" x14ac:dyDescent="0.2">
      <c r="A145" s="49"/>
      <c r="B145" s="201" t="s">
        <v>110</v>
      </c>
      <c r="C145" s="201"/>
      <c r="D145" s="201"/>
      <c r="E145" s="201"/>
      <c r="F145" s="201"/>
      <c r="G145" s="201"/>
      <c r="H145" s="80">
        <v>1.6500000000000001E-2</v>
      </c>
      <c r="I145" s="37">
        <f>ROUND(($I$141/(1-$H$153))*H145,2)</f>
        <v>0</v>
      </c>
    </row>
    <row r="146" spans="1:9" ht="27" customHeight="1" x14ac:dyDescent="0.2">
      <c r="A146" s="49"/>
      <c r="B146" s="202" t="s">
        <v>111</v>
      </c>
      <c r="C146" s="202"/>
      <c r="D146" s="202"/>
      <c r="E146" s="202"/>
      <c r="F146" s="202"/>
      <c r="G146" s="202"/>
      <c r="H146" s="81" t="s">
        <v>59</v>
      </c>
      <c r="I146" s="79" t="s">
        <v>59</v>
      </c>
    </row>
    <row r="147" spans="1:9" ht="27" customHeight="1" x14ac:dyDescent="0.2">
      <c r="A147" s="49"/>
      <c r="B147" s="202" t="s">
        <v>112</v>
      </c>
      <c r="C147" s="202"/>
      <c r="D147" s="202"/>
      <c r="E147" s="202"/>
      <c r="F147" s="202"/>
      <c r="G147" s="202"/>
      <c r="H147" s="81" t="s">
        <v>59</v>
      </c>
      <c r="I147" s="79" t="s">
        <v>59</v>
      </c>
    </row>
    <row r="148" spans="1:9" ht="18" customHeight="1" x14ac:dyDescent="0.2">
      <c r="A148" s="49"/>
      <c r="B148" s="203" t="s">
        <v>113</v>
      </c>
      <c r="C148" s="203"/>
      <c r="D148" s="203"/>
      <c r="E148" s="203"/>
      <c r="F148" s="203"/>
      <c r="G148" s="203"/>
      <c r="H148" s="81" t="s">
        <v>59</v>
      </c>
      <c r="I148" s="79" t="s">
        <v>59</v>
      </c>
    </row>
    <row r="149" spans="1:9" ht="18" customHeight="1" x14ac:dyDescent="0.2">
      <c r="A149" s="49"/>
      <c r="B149" s="204" t="s">
        <v>114</v>
      </c>
      <c r="C149" s="204"/>
      <c r="D149" s="204"/>
      <c r="E149" s="204"/>
      <c r="F149" s="204"/>
      <c r="G149" s="204"/>
      <c r="H149" s="81" t="s">
        <v>59</v>
      </c>
      <c r="I149" s="79" t="s">
        <v>59</v>
      </c>
    </row>
    <row r="150" spans="1:9" ht="15" customHeight="1" x14ac:dyDescent="0.2">
      <c r="A150" s="49"/>
      <c r="B150" s="201" t="s">
        <v>172</v>
      </c>
      <c r="C150" s="201"/>
      <c r="D150" s="201"/>
      <c r="E150" s="201"/>
      <c r="F150" s="201"/>
      <c r="G150" s="201"/>
      <c r="H150" s="80">
        <v>0.03</v>
      </c>
      <c r="I150" s="37">
        <f>ROUND(($I$141/(1-$H$153))*H150,2)</f>
        <v>0</v>
      </c>
    </row>
    <row r="151" spans="1:9" ht="15.75" customHeight="1" x14ac:dyDescent="0.2">
      <c r="A151" s="169" t="s">
        <v>36</v>
      </c>
      <c r="B151" s="169"/>
      <c r="C151" s="169"/>
      <c r="D151" s="169"/>
      <c r="E151" s="169"/>
      <c r="F151" s="169"/>
      <c r="G151" s="169"/>
      <c r="H151" s="169"/>
      <c r="I151" s="31">
        <f>SUM(I138+I140+I144+I145+I150)</f>
        <v>0</v>
      </c>
    </row>
    <row r="152" spans="1:9" ht="6.75" customHeight="1" x14ac:dyDescent="0.2">
      <c r="A152" s="196"/>
      <c r="B152" s="196"/>
      <c r="C152" s="196"/>
      <c r="D152" s="196"/>
      <c r="E152" s="196"/>
      <c r="F152" s="196"/>
      <c r="G152" s="196"/>
      <c r="H152" s="196"/>
      <c r="I152" s="196"/>
    </row>
    <row r="153" spans="1:9" ht="15.75" customHeight="1" x14ac:dyDescent="0.2">
      <c r="A153" s="205" t="s">
        <v>115</v>
      </c>
      <c r="B153" s="205"/>
      <c r="C153" s="205"/>
      <c r="D153" s="205"/>
      <c r="E153" s="205"/>
      <c r="F153" s="205"/>
      <c r="G153" s="205"/>
      <c r="H153" s="82">
        <f>SUM(H144:H150)</f>
        <v>0.1225</v>
      </c>
      <c r="I153" s="83">
        <f>SUM(I144:I150)</f>
        <v>0</v>
      </c>
    </row>
    <row r="154" spans="1:9" ht="12.75" customHeight="1" x14ac:dyDescent="0.2">
      <c r="A154" s="206" t="s">
        <v>116</v>
      </c>
      <c r="B154" s="206"/>
      <c r="C154" s="207" t="s">
        <v>117</v>
      </c>
      <c r="D154" s="207"/>
      <c r="E154" s="207"/>
      <c r="F154" s="207"/>
      <c r="G154" s="207"/>
      <c r="H154" s="207"/>
      <c r="I154" s="207"/>
    </row>
    <row r="155" spans="1:9" ht="12" customHeight="1" x14ac:dyDescent="0.2">
      <c r="A155" s="206"/>
      <c r="B155" s="206"/>
      <c r="C155" s="207" t="s">
        <v>118</v>
      </c>
      <c r="D155" s="207"/>
      <c r="E155" s="207"/>
      <c r="F155" s="207"/>
      <c r="G155" s="207"/>
      <c r="H155" s="207"/>
      <c r="I155" s="207"/>
    </row>
    <row r="156" spans="1:9" ht="13.5" customHeight="1" x14ac:dyDescent="0.2">
      <c r="A156" s="206"/>
      <c r="B156" s="206"/>
      <c r="C156" s="208" t="s">
        <v>119</v>
      </c>
      <c r="D156" s="208"/>
      <c r="E156" s="208"/>
      <c r="F156" s="208"/>
      <c r="G156" s="208"/>
      <c r="H156" s="208"/>
      <c r="I156" s="208"/>
    </row>
    <row r="157" spans="1:9" ht="6.75" customHeight="1" x14ac:dyDescent="0.2">
      <c r="A157" s="209"/>
      <c r="B157" s="209"/>
      <c r="C157" s="209"/>
      <c r="D157" s="209"/>
      <c r="E157" s="209"/>
      <c r="F157" s="209"/>
      <c r="G157" s="209"/>
      <c r="H157" s="209"/>
      <c r="I157" s="209"/>
    </row>
    <row r="158" spans="1:9" ht="26.1" customHeight="1" x14ac:dyDescent="0.2">
      <c r="A158" s="153" t="s">
        <v>120</v>
      </c>
      <c r="B158" s="153"/>
      <c r="C158" s="153"/>
      <c r="D158" s="153"/>
      <c r="E158" s="153"/>
      <c r="F158" s="153"/>
      <c r="G158" s="153"/>
      <c r="H158" s="153"/>
      <c r="I158" s="153"/>
    </row>
    <row r="159" spans="1:9" ht="5.25" customHeight="1" x14ac:dyDescent="0.2">
      <c r="A159" s="196"/>
      <c r="B159" s="196"/>
      <c r="C159" s="196"/>
      <c r="D159" s="196"/>
      <c r="E159" s="196"/>
      <c r="F159" s="196"/>
      <c r="G159" s="196"/>
      <c r="H159" s="196"/>
      <c r="I159" s="196"/>
    </row>
    <row r="160" spans="1:9" ht="30.4" customHeight="1" x14ac:dyDescent="0.2">
      <c r="A160" s="210" t="s">
        <v>121</v>
      </c>
      <c r="B160" s="210"/>
      <c r="C160" s="210"/>
      <c r="D160" s="210"/>
      <c r="E160" s="210"/>
      <c r="F160" s="210"/>
      <c r="G160" s="210"/>
      <c r="H160" s="210"/>
      <c r="I160" s="210"/>
    </row>
    <row r="161" spans="1:11" ht="15" customHeight="1" x14ac:dyDescent="0.2">
      <c r="A161" s="127" t="s">
        <v>122</v>
      </c>
      <c r="B161" s="127"/>
      <c r="C161" s="127"/>
      <c r="D161" s="127"/>
      <c r="E161" s="127"/>
      <c r="F161" s="127"/>
      <c r="G161" s="127"/>
      <c r="H161" s="127"/>
      <c r="I161" s="4" t="s">
        <v>34</v>
      </c>
    </row>
    <row r="162" spans="1:11" ht="15" customHeight="1" x14ac:dyDescent="0.2">
      <c r="A162" s="84" t="s">
        <v>3</v>
      </c>
      <c r="B162" s="211" t="s">
        <v>123</v>
      </c>
      <c r="C162" s="211"/>
      <c r="D162" s="211"/>
      <c r="E162" s="211"/>
      <c r="F162" s="211"/>
      <c r="G162" s="211"/>
      <c r="H162" s="211"/>
      <c r="I162" s="5">
        <f>I35</f>
        <v>0</v>
      </c>
      <c r="K162" s="85"/>
    </row>
    <row r="163" spans="1:11" ht="15" customHeight="1" x14ac:dyDescent="0.2">
      <c r="A163" s="84" t="s">
        <v>5</v>
      </c>
      <c r="B163" s="211" t="s">
        <v>32</v>
      </c>
      <c r="C163" s="211"/>
      <c r="D163" s="211"/>
      <c r="E163" s="211"/>
      <c r="F163" s="211"/>
      <c r="G163" s="211"/>
      <c r="H163" s="211"/>
      <c r="I163" s="5">
        <f>I83</f>
        <v>0</v>
      </c>
    </row>
    <row r="164" spans="1:11" ht="15" customHeight="1" x14ac:dyDescent="0.2">
      <c r="A164" s="84" t="s">
        <v>7</v>
      </c>
      <c r="B164" s="211" t="s">
        <v>124</v>
      </c>
      <c r="C164" s="211"/>
      <c r="D164" s="211"/>
      <c r="E164" s="211"/>
      <c r="F164" s="211"/>
      <c r="G164" s="211"/>
      <c r="H164" s="211"/>
      <c r="I164" s="5">
        <f>I93</f>
        <v>0</v>
      </c>
    </row>
    <row r="165" spans="1:11" ht="15" customHeight="1" x14ac:dyDescent="0.2">
      <c r="A165" s="84" t="s">
        <v>9</v>
      </c>
      <c r="B165" s="211" t="s">
        <v>125</v>
      </c>
      <c r="C165" s="211"/>
      <c r="D165" s="211"/>
      <c r="E165" s="211"/>
      <c r="F165" s="211"/>
      <c r="G165" s="211"/>
      <c r="H165" s="211"/>
      <c r="I165" s="5">
        <f>I123</f>
        <v>0</v>
      </c>
    </row>
    <row r="166" spans="1:11" ht="15" customHeight="1" x14ac:dyDescent="0.2">
      <c r="A166" s="84" t="s">
        <v>27</v>
      </c>
      <c r="B166" s="211" t="s">
        <v>126</v>
      </c>
      <c r="C166" s="211"/>
      <c r="D166" s="211"/>
      <c r="E166" s="211"/>
      <c r="F166" s="211"/>
      <c r="G166" s="211"/>
      <c r="H166" s="211"/>
      <c r="I166" s="5">
        <f>I131</f>
        <v>0</v>
      </c>
    </row>
    <row r="167" spans="1:11" ht="15" customHeight="1" x14ac:dyDescent="0.2">
      <c r="A167" s="212" t="s">
        <v>127</v>
      </c>
      <c r="B167" s="212"/>
      <c r="C167" s="212"/>
      <c r="D167" s="212"/>
      <c r="E167" s="212"/>
      <c r="F167" s="212"/>
      <c r="G167" s="212"/>
      <c r="H167" s="212"/>
      <c r="I167" s="69">
        <f>SUM(I162:I166)</f>
        <v>0</v>
      </c>
    </row>
    <row r="168" spans="1:11" ht="15" customHeight="1" x14ac:dyDescent="0.2">
      <c r="A168" s="86" t="s">
        <v>28</v>
      </c>
      <c r="B168" s="211" t="s">
        <v>128</v>
      </c>
      <c r="C168" s="211"/>
      <c r="D168" s="211"/>
      <c r="E168" s="211"/>
      <c r="F168" s="211"/>
      <c r="G168" s="211"/>
      <c r="H168" s="211"/>
      <c r="I168" s="5">
        <f>I151</f>
        <v>0</v>
      </c>
    </row>
    <row r="169" spans="1:11" ht="15" customHeight="1" x14ac:dyDescent="0.2">
      <c r="A169" s="212" t="s">
        <v>129</v>
      </c>
      <c r="B169" s="212"/>
      <c r="C169" s="212"/>
      <c r="D169" s="212"/>
      <c r="E169" s="212"/>
      <c r="F169" s="212"/>
      <c r="G169" s="212"/>
      <c r="H169" s="212"/>
      <c r="I169" s="69">
        <f>SUM(I167:I168)</f>
        <v>0</v>
      </c>
    </row>
    <row r="170" spans="1:11" ht="42.2" customHeight="1" x14ac:dyDescent="0.2">
      <c r="A170" s="213" t="s">
        <v>130</v>
      </c>
      <c r="B170" s="213"/>
      <c r="C170" s="213"/>
      <c r="D170" s="213"/>
      <c r="E170" s="213"/>
      <c r="F170" s="213"/>
      <c r="G170" s="213"/>
      <c r="H170" s="213"/>
      <c r="I170" s="213"/>
    </row>
    <row r="171" spans="1:11" ht="59.65" customHeight="1" x14ac:dyDescent="0.2">
      <c r="A171" s="214" t="s">
        <v>131</v>
      </c>
      <c r="B171" s="214"/>
      <c r="C171" s="131" t="s">
        <v>132</v>
      </c>
      <c r="D171" s="131"/>
      <c r="E171" s="87" t="s">
        <v>133</v>
      </c>
      <c r="F171" s="131" t="s">
        <v>134</v>
      </c>
      <c r="G171" s="131"/>
      <c r="H171" s="4" t="s">
        <v>135</v>
      </c>
      <c r="I171" s="4" t="s">
        <v>136</v>
      </c>
    </row>
    <row r="172" spans="1:11" ht="63" customHeight="1" x14ac:dyDescent="0.2">
      <c r="A172" s="215" t="s">
        <v>163</v>
      </c>
      <c r="B172" s="215"/>
      <c r="C172" s="216">
        <f>I169</f>
        <v>0</v>
      </c>
      <c r="D172" s="216"/>
      <c r="E172" s="88">
        <v>1</v>
      </c>
      <c r="F172" s="216">
        <f>C172</f>
        <v>0</v>
      </c>
      <c r="G172" s="216"/>
      <c r="H172" s="88">
        <v>1</v>
      </c>
      <c r="I172" s="89">
        <f>F172*H172</f>
        <v>0</v>
      </c>
    </row>
    <row r="173" spans="1:11" ht="17.45" customHeight="1" x14ac:dyDescent="0.2">
      <c r="A173" s="217" t="s">
        <v>137</v>
      </c>
      <c r="B173" s="217"/>
      <c r="C173" s="217"/>
      <c r="D173" s="217"/>
      <c r="E173" s="217"/>
      <c r="F173" s="217"/>
      <c r="G173" s="217"/>
      <c r="H173" s="217"/>
      <c r="I173" s="90">
        <f>I172</f>
        <v>0</v>
      </c>
    </row>
    <row r="174" spans="1:11" ht="32.25" customHeight="1" x14ac:dyDescent="0.2">
      <c r="A174" s="213" t="s">
        <v>138</v>
      </c>
      <c r="B174" s="213"/>
      <c r="C174" s="213"/>
      <c r="D174" s="213"/>
      <c r="E174" s="213"/>
      <c r="F174" s="213"/>
      <c r="G174" s="213"/>
      <c r="H174" s="213"/>
      <c r="I174" s="213"/>
    </row>
    <row r="175" spans="1:11" ht="17.45" customHeight="1" x14ac:dyDescent="0.2">
      <c r="A175" s="213" t="s">
        <v>139</v>
      </c>
      <c r="B175" s="213"/>
      <c r="C175" s="213"/>
      <c r="D175" s="213"/>
      <c r="E175" s="213"/>
      <c r="F175" s="213"/>
      <c r="G175" s="213"/>
      <c r="H175" s="213"/>
      <c r="I175" s="213"/>
    </row>
    <row r="176" spans="1:11" ht="15.6" customHeight="1" x14ac:dyDescent="0.2">
      <c r="A176" s="218" t="s">
        <v>140</v>
      </c>
      <c r="B176" s="218"/>
      <c r="C176" s="218"/>
      <c r="D176" s="218"/>
      <c r="E176" s="218"/>
      <c r="F176" s="218"/>
      <c r="G176" s="218"/>
      <c r="H176" s="218"/>
      <c r="I176" s="91" t="s">
        <v>34</v>
      </c>
    </row>
    <row r="177" spans="1:13" ht="17.45" customHeight="1" x14ac:dyDescent="0.2">
      <c r="A177" s="219" t="s">
        <v>164</v>
      </c>
      <c r="B177" s="219"/>
      <c r="C177" s="219"/>
      <c r="D177" s="219"/>
      <c r="E177" s="219"/>
      <c r="F177" s="219"/>
      <c r="G177" s="219"/>
      <c r="H177" s="219"/>
      <c r="I177" s="90">
        <f>F172</f>
        <v>0</v>
      </c>
    </row>
    <row r="178" spans="1:13" ht="17.45" customHeight="1" x14ac:dyDescent="0.2">
      <c r="A178" s="219" t="s">
        <v>141</v>
      </c>
      <c r="B178" s="219"/>
      <c r="C178" s="219"/>
      <c r="D178" s="219"/>
      <c r="E178" s="219"/>
      <c r="F178" s="219"/>
      <c r="G178" s="219"/>
      <c r="H178" s="219"/>
      <c r="I178" s="90">
        <f>I173</f>
        <v>0</v>
      </c>
    </row>
    <row r="179" spans="1:13" ht="32.25" customHeight="1" x14ac:dyDescent="0.2">
      <c r="A179" s="219" t="s">
        <v>142</v>
      </c>
      <c r="B179" s="219"/>
      <c r="C179" s="219"/>
      <c r="D179" s="219"/>
      <c r="E179" s="219"/>
      <c r="F179" s="219"/>
      <c r="G179" s="219"/>
      <c r="H179" s="219"/>
      <c r="I179" s="92">
        <f>I178*12</f>
        <v>0</v>
      </c>
    </row>
    <row r="180" spans="1:13" ht="18" customHeight="1" x14ac:dyDescent="0.2">
      <c r="A180" s="220"/>
      <c r="B180" s="220"/>
      <c r="C180" s="220"/>
      <c r="D180" s="220"/>
      <c r="E180" s="220"/>
      <c r="F180" s="220"/>
      <c r="G180" s="220"/>
      <c r="H180" s="220"/>
      <c r="I180" s="220"/>
    </row>
    <row r="181" spans="1:13" ht="12.75" customHeight="1" x14ac:dyDescent="0.2">
      <c r="A181" s="221" t="s">
        <v>143</v>
      </c>
      <c r="B181" s="221"/>
      <c r="C181" s="221"/>
      <c r="D181" s="221"/>
      <c r="E181" s="221"/>
      <c r="F181" s="221"/>
      <c r="G181" s="221"/>
      <c r="H181" s="221"/>
      <c r="I181" s="221"/>
    </row>
    <row r="182" spans="1:13" ht="32.25" customHeight="1" x14ac:dyDescent="0.2">
      <c r="A182" s="213" t="s">
        <v>130</v>
      </c>
      <c r="B182" s="213"/>
      <c r="C182" s="213"/>
      <c r="D182" s="213"/>
      <c r="E182" s="213"/>
      <c r="F182" s="213"/>
      <c r="G182" s="213"/>
      <c r="H182" s="213"/>
      <c r="I182" s="213"/>
    </row>
    <row r="183" spans="1:13" ht="6.75" customHeight="1" x14ac:dyDescent="0.2">
      <c r="A183" s="222"/>
      <c r="B183" s="222"/>
      <c r="C183" s="222"/>
      <c r="D183" s="222"/>
      <c r="E183" s="222"/>
      <c r="F183" s="222"/>
      <c r="G183" s="222"/>
      <c r="H183" s="222"/>
      <c r="I183" s="222"/>
    </row>
    <row r="184" spans="1:13" ht="15.75" customHeight="1" x14ac:dyDescent="0.2">
      <c r="A184" s="223" t="s">
        <v>143</v>
      </c>
      <c r="B184" s="223"/>
      <c r="C184" s="223"/>
      <c r="D184" s="223"/>
      <c r="E184" s="223"/>
      <c r="F184" s="223"/>
      <c r="G184" s="223"/>
      <c r="H184" s="223"/>
      <c r="I184" s="223"/>
    </row>
    <row r="185" spans="1:13" ht="7.5" customHeight="1" x14ac:dyDescent="0.2">
      <c r="A185" s="224"/>
      <c r="B185" s="224"/>
      <c r="C185" s="224"/>
      <c r="D185" s="224"/>
      <c r="E185" s="224"/>
      <c r="F185" s="224"/>
      <c r="G185" s="224"/>
      <c r="H185" s="224"/>
      <c r="I185" s="224"/>
    </row>
    <row r="186" spans="1:13" ht="15" hidden="1" customHeight="1" x14ac:dyDescent="0.2">
      <c r="A186" s="93"/>
      <c r="B186" s="93"/>
      <c r="C186" s="93"/>
      <c r="D186" s="93"/>
      <c r="E186" s="93"/>
      <c r="F186" s="93"/>
      <c r="G186" s="93"/>
      <c r="H186" s="94"/>
      <c r="I186" s="95"/>
      <c r="J186" s="96"/>
      <c r="K186" s="97"/>
      <c r="L186" s="98"/>
      <c r="M186" s="99"/>
    </row>
    <row r="187" spans="1:13" ht="8.25" customHeight="1" x14ac:dyDescent="0.2">
      <c r="A187" s="225"/>
      <c r="B187" s="225"/>
      <c r="C187" s="225"/>
      <c r="D187" s="225"/>
      <c r="E187" s="225"/>
      <c r="F187" s="225"/>
      <c r="G187" s="225"/>
      <c r="H187" s="225"/>
      <c r="I187" s="225"/>
    </row>
    <row r="188" spans="1:13" ht="29.25" customHeight="1" x14ac:dyDescent="0.2">
      <c r="A188" s="226" t="s">
        <v>173</v>
      </c>
      <c r="B188" s="226"/>
      <c r="C188" s="226"/>
      <c r="D188" s="226"/>
      <c r="E188" s="226"/>
      <c r="F188" s="226"/>
      <c r="G188" s="226"/>
      <c r="H188" s="226"/>
      <c r="I188" s="226"/>
    </row>
    <row r="189" spans="1:13" ht="12" customHeight="1" x14ac:dyDescent="0.2">
      <c r="A189" s="188" t="s">
        <v>144</v>
      </c>
      <c r="B189" s="188"/>
      <c r="C189" s="188"/>
      <c r="D189" s="188"/>
      <c r="E189" s="188"/>
      <c r="F189" s="188"/>
      <c r="G189" s="188"/>
      <c r="H189" s="131" t="s">
        <v>145</v>
      </c>
      <c r="I189" s="131"/>
    </row>
    <row r="190" spans="1:13" x14ac:dyDescent="0.2">
      <c r="A190" s="188"/>
      <c r="B190" s="188"/>
      <c r="C190" s="188"/>
      <c r="D190" s="188"/>
      <c r="E190" s="188"/>
      <c r="F190" s="188"/>
      <c r="G190" s="188"/>
      <c r="H190" s="131"/>
      <c r="I190" s="131"/>
    </row>
    <row r="191" spans="1:13" ht="12.75" x14ac:dyDescent="0.2">
      <c r="A191" s="227" t="s">
        <v>165</v>
      </c>
      <c r="B191" s="227"/>
      <c r="C191" s="227"/>
      <c r="D191" s="227"/>
      <c r="E191" s="227"/>
      <c r="F191" s="227"/>
      <c r="G191" s="227"/>
      <c r="H191" s="228">
        <v>1</v>
      </c>
      <c r="I191" s="228"/>
    </row>
    <row r="192" spans="1:13" ht="12.75" x14ac:dyDescent="0.2">
      <c r="A192" s="227"/>
      <c r="B192" s="227"/>
      <c r="C192" s="227"/>
      <c r="D192" s="227"/>
      <c r="E192" s="227"/>
      <c r="F192" s="227"/>
      <c r="G192" s="227"/>
      <c r="H192" s="228"/>
      <c r="I192" s="228"/>
    </row>
    <row r="193" spans="1:9" ht="12.75" customHeight="1" x14ac:dyDescent="0.2">
      <c r="A193" s="229"/>
      <c r="B193" s="229"/>
      <c r="C193" s="229"/>
      <c r="D193" s="229"/>
      <c r="E193" s="229"/>
      <c r="F193" s="229"/>
      <c r="G193" s="229"/>
      <c r="H193" s="229"/>
      <c r="I193" s="229"/>
    </row>
    <row r="194" spans="1:9" ht="9" customHeight="1" x14ac:dyDescent="0.2">
      <c r="A194" s="230"/>
      <c r="B194" s="230"/>
      <c r="C194" s="230"/>
      <c r="D194" s="230"/>
      <c r="E194" s="230"/>
      <c r="F194" s="230"/>
      <c r="G194" s="230"/>
      <c r="H194" s="230"/>
      <c r="I194" s="230"/>
    </row>
    <row r="195" spans="1:9" hidden="1" x14ac:dyDescent="0.2">
      <c r="A195" s="230"/>
      <c r="B195" s="230"/>
      <c r="C195" s="230"/>
      <c r="D195" s="230"/>
      <c r="E195" s="230"/>
      <c r="F195" s="230"/>
      <c r="G195" s="230"/>
      <c r="H195" s="230"/>
      <c r="I195" s="230"/>
    </row>
    <row r="196" spans="1:9" ht="27" customHeight="1" x14ac:dyDescent="0.2">
      <c r="A196" s="226" t="s">
        <v>174</v>
      </c>
      <c r="B196" s="226"/>
      <c r="C196" s="226"/>
      <c r="D196" s="226"/>
      <c r="E196" s="226"/>
      <c r="F196" s="226"/>
      <c r="G196" s="226"/>
      <c r="H196" s="226"/>
      <c r="I196" s="226"/>
    </row>
    <row r="197" spans="1:9" ht="12.75" customHeight="1" x14ac:dyDescent="0.2">
      <c r="A197" s="131" t="s">
        <v>146</v>
      </c>
      <c r="B197" s="131"/>
      <c r="C197" s="131"/>
      <c r="D197" s="131"/>
      <c r="E197" s="131"/>
      <c r="F197" s="131"/>
      <c r="G197" s="131"/>
      <c r="H197" s="131" t="s">
        <v>147</v>
      </c>
      <c r="I197" s="131"/>
    </row>
    <row r="198" spans="1:9" ht="15" customHeight="1" x14ac:dyDescent="0.25">
      <c r="A198" s="231" t="s">
        <v>256</v>
      </c>
      <c r="B198" s="231"/>
      <c r="C198" s="231"/>
      <c r="D198" s="231"/>
      <c r="E198" s="231"/>
      <c r="F198" s="231"/>
      <c r="G198" s="231"/>
      <c r="H198" s="126"/>
      <c r="I198" s="126"/>
    </row>
    <row r="199" spans="1:9" ht="12.75" customHeight="1" x14ac:dyDescent="0.2">
      <c r="A199" s="116"/>
      <c r="B199" s="116"/>
      <c r="C199" s="116"/>
      <c r="D199" s="116"/>
      <c r="E199" s="116"/>
      <c r="F199" s="116"/>
      <c r="G199" s="116"/>
      <c r="H199" s="126"/>
      <c r="I199" s="126"/>
    </row>
    <row r="200" spans="1:9" ht="12.75" customHeight="1" x14ac:dyDescent="0.25">
      <c r="A200" s="231"/>
      <c r="B200" s="231"/>
      <c r="C200" s="231"/>
      <c r="D200" s="231"/>
      <c r="E200" s="231"/>
      <c r="F200" s="231"/>
      <c r="G200" s="231"/>
      <c r="H200" s="126"/>
      <c r="I200" s="126"/>
    </row>
    <row r="201" spans="1:9" ht="15" x14ac:dyDescent="0.25">
      <c r="A201" s="118"/>
      <c r="B201" s="118"/>
      <c r="C201" s="118"/>
      <c r="D201" s="118"/>
      <c r="E201" s="118"/>
      <c r="F201" s="118"/>
      <c r="G201" s="118"/>
      <c r="H201" s="117"/>
      <c r="I201" s="117"/>
    </row>
    <row r="202" spans="1:9" ht="12.75" x14ac:dyDescent="0.2">
      <c r="A202" s="117"/>
      <c r="B202" s="117"/>
      <c r="C202" s="117"/>
      <c r="D202" s="117"/>
      <c r="E202" s="117"/>
      <c r="F202" s="117"/>
      <c r="G202" s="117"/>
      <c r="H202" s="117"/>
      <c r="I202" s="117"/>
    </row>
    <row r="203" spans="1:9" ht="12.75" x14ac:dyDescent="0.2">
      <c r="A203" s="117"/>
      <c r="B203" s="117"/>
      <c r="C203" s="117"/>
      <c r="D203" s="117"/>
      <c r="E203" s="117"/>
      <c r="F203" s="117"/>
      <c r="G203" s="117"/>
      <c r="H203" s="117"/>
      <c r="I203" s="117"/>
    </row>
    <row r="204" spans="1:9" ht="12.75" x14ac:dyDescent="0.2">
      <c r="A204" s="117"/>
      <c r="B204" s="117"/>
      <c r="C204" s="117"/>
      <c r="D204" s="117"/>
      <c r="E204" s="117"/>
      <c r="F204" s="117"/>
      <c r="G204" s="117"/>
      <c r="H204" s="117"/>
      <c r="I204" s="117"/>
    </row>
    <row r="205" spans="1:9" ht="12.75" x14ac:dyDescent="0.2">
      <c r="A205" s="117"/>
      <c r="B205" s="117"/>
      <c r="C205" s="117"/>
      <c r="D205" s="117"/>
      <c r="E205" s="117"/>
      <c r="F205" s="117"/>
      <c r="G205" s="117"/>
      <c r="H205" s="117"/>
      <c r="I205" s="117"/>
    </row>
    <row r="206" spans="1:9" ht="12.75" x14ac:dyDescent="0.2">
      <c r="A206" s="117"/>
      <c r="B206" s="117"/>
      <c r="C206" s="117"/>
      <c r="D206" s="117"/>
      <c r="E206" s="117"/>
      <c r="F206" s="117"/>
      <c r="G206" s="117"/>
      <c r="H206" s="117"/>
      <c r="I206" s="117"/>
    </row>
    <row r="207" spans="1:9" ht="12.75" x14ac:dyDescent="0.2">
      <c r="A207" s="117"/>
      <c r="B207" s="117"/>
      <c r="C207" s="117"/>
      <c r="D207" s="117"/>
      <c r="E207" s="117"/>
      <c r="F207" s="117"/>
      <c r="G207" s="117"/>
      <c r="H207" s="117"/>
      <c r="I207" s="117"/>
    </row>
    <row r="208" spans="1:9" ht="12.75" x14ac:dyDescent="0.2">
      <c r="A208" s="117"/>
      <c r="B208" s="117"/>
      <c r="C208" s="117"/>
      <c r="D208" s="117"/>
      <c r="E208" s="117"/>
      <c r="F208" s="117"/>
      <c r="G208" s="117"/>
      <c r="H208" s="117"/>
      <c r="I208" s="117"/>
    </row>
    <row r="209" spans="1:9" ht="12.75" x14ac:dyDescent="0.2">
      <c r="A209" s="117"/>
      <c r="B209" s="117"/>
      <c r="C209" s="117"/>
      <c r="D209" s="117"/>
      <c r="E209" s="117"/>
      <c r="F209" s="117"/>
      <c r="G209" s="117"/>
      <c r="H209" s="117"/>
      <c r="I209" s="117"/>
    </row>
    <row r="210" spans="1:9" ht="12.75" x14ac:dyDescent="0.2">
      <c r="A210" s="117"/>
      <c r="B210" s="117"/>
      <c r="C210" s="117"/>
      <c r="D210" s="117"/>
      <c r="E210" s="117"/>
      <c r="F210" s="117"/>
      <c r="G210" s="117"/>
      <c r="H210" s="117"/>
      <c r="I210" s="117"/>
    </row>
    <row r="211" spans="1:9" ht="12.75" x14ac:dyDescent="0.2">
      <c r="A211" s="117"/>
      <c r="B211" s="117"/>
      <c r="C211" s="117"/>
      <c r="D211" s="117"/>
      <c r="E211" s="117"/>
      <c r="F211" s="117"/>
      <c r="G211" s="117"/>
      <c r="H211" s="117"/>
      <c r="I211" s="117"/>
    </row>
    <row r="212" spans="1:9" ht="12.75" x14ac:dyDescent="0.2">
      <c r="A212" s="117"/>
      <c r="B212" s="117"/>
      <c r="C212" s="117"/>
      <c r="D212" s="117"/>
      <c r="E212" s="117"/>
      <c r="F212" s="117"/>
      <c r="G212" s="117"/>
      <c r="H212" s="117"/>
      <c r="I212" s="117"/>
    </row>
    <row r="213" spans="1:9" ht="12.75" x14ac:dyDescent="0.2">
      <c r="A213" s="117"/>
      <c r="B213" s="117"/>
      <c r="C213" s="117"/>
      <c r="D213" s="117"/>
      <c r="E213" s="117"/>
      <c r="F213" s="117"/>
      <c r="G213" s="117"/>
      <c r="H213" s="117"/>
      <c r="I213" s="117"/>
    </row>
    <row r="214" spans="1:9" ht="12.75" x14ac:dyDescent="0.2">
      <c r="A214" s="116"/>
      <c r="B214" s="116"/>
      <c r="C214" s="116"/>
      <c r="D214" s="116"/>
      <c r="E214" s="116"/>
      <c r="F214" s="116"/>
      <c r="G214" s="116"/>
      <c r="H214" s="116"/>
      <c r="I214" s="116"/>
    </row>
    <row r="215" spans="1:9" ht="12.75" x14ac:dyDescent="0.2">
      <c r="A215" s="116"/>
      <c r="B215" s="116"/>
      <c r="C215" s="116"/>
      <c r="D215" s="116"/>
      <c r="E215" s="116"/>
      <c r="F215" s="116"/>
      <c r="G215" s="116"/>
      <c r="H215" s="116"/>
      <c r="I215" s="116"/>
    </row>
    <row r="216" spans="1:9" ht="12.75" x14ac:dyDescent="0.2">
      <c r="A216" s="116"/>
      <c r="B216" s="116"/>
      <c r="C216" s="116"/>
      <c r="D216" s="116"/>
      <c r="E216" s="116"/>
      <c r="F216" s="116"/>
      <c r="G216" s="116"/>
      <c r="H216" s="116"/>
      <c r="I216" s="116"/>
    </row>
    <row r="217" spans="1:9" ht="12.75" x14ac:dyDescent="0.2">
      <c r="A217" s="116"/>
      <c r="B217" s="116"/>
      <c r="C217" s="116"/>
      <c r="D217" s="116"/>
      <c r="E217" s="116"/>
      <c r="F217" s="116"/>
      <c r="G217" s="116"/>
      <c r="H217" s="116"/>
      <c r="I217" s="116"/>
    </row>
    <row r="218" spans="1:9" ht="12.75" x14ac:dyDescent="0.2">
      <c r="A218" s="116"/>
      <c r="B218" s="116"/>
      <c r="C218" s="116"/>
      <c r="D218" s="116"/>
      <c r="E218" s="116"/>
      <c r="F218" s="116"/>
      <c r="G218" s="116"/>
      <c r="H218" s="116"/>
      <c r="I218" s="116"/>
    </row>
    <row r="219" spans="1:9" ht="12.75" x14ac:dyDescent="0.2">
      <c r="A219" s="116"/>
      <c r="B219" s="116"/>
      <c r="C219" s="116"/>
      <c r="D219" s="116"/>
      <c r="E219" s="116"/>
      <c r="F219" s="116"/>
      <c r="G219" s="116"/>
      <c r="H219" s="116"/>
      <c r="I219" s="116"/>
    </row>
    <row r="220" spans="1:9" ht="12.75" x14ac:dyDescent="0.2">
      <c r="A220" s="116"/>
      <c r="B220" s="116"/>
      <c r="C220" s="116"/>
      <c r="D220" s="116"/>
      <c r="E220" s="116"/>
      <c r="F220" s="116"/>
      <c r="G220" s="116"/>
      <c r="H220" s="116"/>
      <c r="I220" s="116"/>
    </row>
    <row r="221" spans="1:9" ht="12.75" x14ac:dyDescent="0.2">
      <c r="A221" s="116"/>
      <c r="B221" s="116"/>
      <c r="C221" s="116"/>
      <c r="D221" s="116"/>
      <c r="E221" s="116"/>
      <c r="F221" s="116"/>
      <c r="G221" s="116"/>
      <c r="H221" s="116"/>
      <c r="I221" s="116"/>
    </row>
    <row r="222" spans="1:9" ht="12.75" x14ac:dyDescent="0.2">
      <c r="A222" s="116"/>
      <c r="B222" s="116"/>
      <c r="C222" s="116"/>
      <c r="D222" s="116"/>
      <c r="E222" s="116"/>
      <c r="F222" s="116"/>
      <c r="G222" s="116"/>
      <c r="H222" s="116"/>
      <c r="I222" s="116"/>
    </row>
    <row r="223" spans="1:9" ht="12.75" x14ac:dyDescent="0.2">
      <c r="A223" s="116"/>
      <c r="B223" s="116"/>
      <c r="C223" s="116"/>
      <c r="D223" s="116"/>
      <c r="E223" s="116"/>
      <c r="F223" s="116"/>
      <c r="G223" s="116"/>
      <c r="H223" s="116"/>
      <c r="I223" s="116"/>
    </row>
    <row r="224" spans="1:9" ht="12.75" x14ac:dyDescent="0.2">
      <c r="A224" s="116"/>
      <c r="B224" s="116"/>
      <c r="C224" s="116"/>
      <c r="D224" s="116"/>
      <c r="E224" s="116"/>
      <c r="F224" s="116"/>
      <c r="G224" s="116"/>
      <c r="H224" s="116"/>
      <c r="I224" s="116"/>
    </row>
    <row r="225" spans="1:9" ht="12.75" x14ac:dyDescent="0.2">
      <c r="A225" s="116"/>
      <c r="B225" s="116"/>
      <c r="C225" s="116"/>
      <c r="D225" s="116"/>
      <c r="E225" s="116"/>
      <c r="F225" s="116"/>
      <c r="G225" s="116"/>
      <c r="H225" s="116"/>
      <c r="I225" s="116"/>
    </row>
    <row r="226" spans="1:9" ht="12.75" x14ac:dyDescent="0.2">
      <c r="A226" s="116"/>
      <c r="B226" s="116"/>
      <c r="C226" s="116"/>
      <c r="D226" s="116"/>
      <c r="E226" s="116"/>
      <c r="F226" s="116"/>
      <c r="G226" s="116"/>
      <c r="H226" s="116"/>
      <c r="I226" s="116"/>
    </row>
    <row r="227" spans="1:9" ht="12.75" x14ac:dyDescent="0.2">
      <c r="A227" s="116"/>
      <c r="B227" s="116"/>
      <c r="C227" s="116"/>
      <c r="D227" s="116"/>
      <c r="E227" s="116"/>
      <c r="F227" s="116"/>
      <c r="G227" s="116"/>
      <c r="H227" s="116"/>
      <c r="I227" s="116"/>
    </row>
    <row r="228" spans="1:9" ht="12.75" x14ac:dyDescent="0.2">
      <c r="A228" s="116"/>
      <c r="B228" s="116"/>
      <c r="C228" s="116"/>
      <c r="D228" s="116"/>
      <c r="E228" s="116"/>
      <c r="F228" s="116"/>
      <c r="G228" s="116"/>
      <c r="H228" s="116"/>
      <c r="I228" s="116"/>
    </row>
    <row r="229" spans="1:9" ht="12.75" x14ac:dyDescent="0.2">
      <c r="A229" s="116"/>
      <c r="B229" s="116"/>
      <c r="C229" s="116"/>
      <c r="D229" s="116"/>
      <c r="E229" s="116"/>
      <c r="F229" s="116"/>
      <c r="G229" s="116"/>
      <c r="H229" s="116"/>
      <c r="I229" s="116"/>
    </row>
    <row r="230" spans="1:9" ht="12.75" x14ac:dyDescent="0.2">
      <c r="A230" s="116"/>
      <c r="B230" s="116"/>
      <c r="C230" s="116"/>
      <c r="D230" s="116"/>
      <c r="E230" s="116"/>
      <c r="F230" s="116"/>
      <c r="G230" s="116"/>
      <c r="H230" s="116"/>
      <c r="I230" s="116"/>
    </row>
    <row r="231" spans="1:9" ht="12.75" x14ac:dyDescent="0.2">
      <c r="A231" s="116"/>
      <c r="B231" s="116"/>
      <c r="C231" s="116"/>
      <c r="D231" s="116"/>
      <c r="E231" s="116"/>
      <c r="F231" s="116"/>
      <c r="G231" s="116"/>
      <c r="H231" s="116"/>
      <c r="I231" s="116"/>
    </row>
    <row r="232" spans="1:9" ht="12.75" x14ac:dyDescent="0.2">
      <c r="A232" s="116"/>
      <c r="B232" s="116"/>
      <c r="C232" s="116"/>
      <c r="D232" s="116"/>
      <c r="E232" s="116"/>
      <c r="F232" s="116"/>
      <c r="G232" s="116"/>
      <c r="H232" s="116"/>
      <c r="I232" s="116"/>
    </row>
    <row r="233" spans="1:9" ht="12.75" x14ac:dyDescent="0.2">
      <c r="A233" s="116"/>
      <c r="B233" s="116"/>
      <c r="C233" s="116"/>
      <c r="D233" s="116"/>
      <c r="E233" s="116"/>
      <c r="F233" s="116"/>
      <c r="G233" s="116"/>
      <c r="H233" s="116"/>
      <c r="I233" s="116"/>
    </row>
    <row r="234" spans="1:9" ht="12.75" x14ac:dyDescent="0.2">
      <c r="A234" s="116"/>
      <c r="B234" s="116"/>
      <c r="C234" s="116"/>
      <c r="D234" s="116"/>
      <c r="E234" s="116"/>
      <c r="F234" s="116"/>
      <c r="G234" s="116"/>
      <c r="H234" s="116"/>
      <c r="I234" s="116"/>
    </row>
    <row r="235" spans="1:9" ht="12.75" x14ac:dyDescent="0.2">
      <c r="A235" s="116"/>
      <c r="B235" s="116"/>
      <c r="C235" s="116"/>
      <c r="D235" s="116"/>
      <c r="E235" s="116"/>
      <c r="F235" s="116"/>
      <c r="G235" s="116"/>
      <c r="H235" s="116"/>
      <c r="I235" s="116"/>
    </row>
    <row r="236" spans="1:9" ht="12.75" x14ac:dyDescent="0.2">
      <c r="A236" s="116"/>
      <c r="B236" s="116"/>
      <c r="C236" s="116"/>
      <c r="D236" s="116"/>
      <c r="E236" s="116"/>
      <c r="F236" s="116"/>
      <c r="G236" s="116"/>
      <c r="H236" s="116"/>
      <c r="I236" s="116"/>
    </row>
    <row r="237" spans="1:9" ht="12.75" x14ac:dyDescent="0.2">
      <c r="A237" s="116"/>
      <c r="B237" s="116"/>
      <c r="C237" s="116"/>
      <c r="D237" s="116"/>
      <c r="E237" s="116"/>
      <c r="F237" s="116"/>
      <c r="G237" s="116"/>
      <c r="H237" s="116"/>
      <c r="I237" s="116"/>
    </row>
    <row r="238" spans="1:9" ht="12.75" x14ac:dyDescent="0.2">
      <c r="A238" s="116"/>
      <c r="B238" s="116"/>
      <c r="C238" s="116"/>
      <c r="D238" s="116"/>
      <c r="E238" s="116"/>
      <c r="F238" s="116"/>
      <c r="G238" s="116"/>
      <c r="H238" s="116"/>
      <c r="I238" s="116"/>
    </row>
    <row r="239" spans="1:9" ht="12.75" x14ac:dyDescent="0.2">
      <c r="A239" s="116"/>
      <c r="B239" s="116"/>
      <c r="C239" s="116"/>
      <c r="D239" s="116"/>
      <c r="E239" s="116"/>
      <c r="F239" s="116"/>
      <c r="G239" s="116"/>
      <c r="H239" s="116"/>
      <c r="I239" s="116"/>
    </row>
    <row r="240" spans="1:9" ht="12.75" x14ac:dyDescent="0.2">
      <c r="A240" s="116"/>
      <c r="B240" s="116"/>
      <c r="C240" s="116"/>
      <c r="D240" s="116"/>
      <c r="E240" s="116"/>
      <c r="F240" s="116"/>
      <c r="G240" s="116"/>
      <c r="H240" s="116"/>
      <c r="I240" s="116"/>
    </row>
    <row r="241" spans="1:9" ht="12.75" x14ac:dyDescent="0.2">
      <c r="A241" s="116"/>
      <c r="B241" s="116"/>
      <c r="C241" s="116"/>
      <c r="D241" s="116"/>
      <c r="E241" s="116"/>
      <c r="F241" s="116"/>
      <c r="G241" s="116"/>
      <c r="H241" s="116"/>
      <c r="I241" s="116"/>
    </row>
    <row r="242" spans="1:9" ht="12.75" x14ac:dyDescent="0.2">
      <c r="A242" s="116"/>
      <c r="B242" s="116"/>
      <c r="C242" s="116"/>
      <c r="D242" s="116"/>
      <c r="E242" s="116"/>
      <c r="F242" s="116"/>
      <c r="G242" s="116"/>
      <c r="H242" s="116"/>
      <c r="I242" s="116"/>
    </row>
    <row r="243" spans="1:9" ht="12.75" x14ac:dyDescent="0.2">
      <c r="A243" s="116"/>
      <c r="B243" s="116"/>
      <c r="C243" s="116"/>
      <c r="D243" s="116"/>
      <c r="E243" s="116"/>
      <c r="F243" s="116"/>
      <c r="G243" s="116"/>
      <c r="H243" s="116"/>
      <c r="I243" s="116"/>
    </row>
    <row r="244" spans="1:9" ht="12.75" x14ac:dyDescent="0.2">
      <c r="A244" s="116"/>
      <c r="B244" s="116"/>
      <c r="C244" s="116"/>
      <c r="D244" s="116"/>
      <c r="E244" s="116"/>
      <c r="F244" s="116"/>
      <c r="G244" s="116"/>
      <c r="H244" s="116"/>
      <c r="I244" s="116"/>
    </row>
    <row r="245" spans="1:9" ht="12.75" x14ac:dyDescent="0.2">
      <c r="A245" s="116"/>
      <c r="B245" s="116"/>
      <c r="C245" s="116"/>
      <c r="D245" s="116"/>
      <c r="E245" s="116"/>
      <c r="F245" s="116"/>
      <c r="G245" s="116"/>
      <c r="H245" s="116"/>
      <c r="I245" s="116"/>
    </row>
    <row r="246" spans="1:9" ht="12.75" x14ac:dyDescent="0.2">
      <c r="A246" s="116"/>
      <c r="B246" s="116"/>
      <c r="C246" s="116"/>
      <c r="D246" s="116"/>
      <c r="E246" s="116"/>
      <c r="F246" s="116"/>
      <c r="G246" s="116"/>
      <c r="H246" s="116"/>
      <c r="I246" s="116"/>
    </row>
  </sheetData>
  <sheetProtection selectLockedCells="1" selectUnlockedCells="1"/>
  <mergeCells count="401">
    <mergeCell ref="A198:G198"/>
    <mergeCell ref="H198:I198"/>
    <mergeCell ref="A199:G199"/>
    <mergeCell ref="H199:I199"/>
    <mergeCell ref="A200:G200"/>
    <mergeCell ref="H200:I200"/>
    <mergeCell ref="A192:G192"/>
    <mergeCell ref="H192:I192"/>
    <mergeCell ref="A193:I193"/>
    <mergeCell ref="A194:I195"/>
    <mergeCell ref="A196:I196"/>
    <mergeCell ref="A197:G197"/>
    <mergeCell ref="H197:I197"/>
    <mergeCell ref="A185:I185"/>
    <mergeCell ref="A187:I187"/>
    <mergeCell ref="A188:I188"/>
    <mergeCell ref="A189:G190"/>
    <mergeCell ref="H189:I190"/>
    <mergeCell ref="A191:G191"/>
    <mergeCell ref="H191:I191"/>
    <mergeCell ref="A179:H179"/>
    <mergeCell ref="A180:I180"/>
    <mergeCell ref="A181:I181"/>
    <mergeCell ref="A182:I182"/>
    <mergeCell ref="A183:I183"/>
    <mergeCell ref="A184:I184"/>
    <mergeCell ref="A173:H173"/>
    <mergeCell ref="A174:I174"/>
    <mergeCell ref="A175:I175"/>
    <mergeCell ref="A176:H176"/>
    <mergeCell ref="A177:H177"/>
    <mergeCell ref="A178:H178"/>
    <mergeCell ref="A171:B171"/>
    <mergeCell ref="C171:D171"/>
    <mergeCell ref="F171:G171"/>
    <mergeCell ref="A172:B172"/>
    <mergeCell ref="C172:D172"/>
    <mergeCell ref="F172:G172"/>
    <mergeCell ref="B165:H165"/>
    <mergeCell ref="B166:H166"/>
    <mergeCell ref="A167:H167"/>
    <mergeCell ref="B168:H168"/>
    <mergeCell ref="A169:H169"/>
    <mergeCell ref="A170:I170"/>
    <mergeCell ref="A159:I159"/>
    <mergeCell ref="A160:I160"/>
    <mergeCell ref="A161:H161"/>
    <mergeCell ref="B162:H162"/>
    <mergeCell ref="B163:H163"/>
    <mergeCell ref="B164:H164"/>
    <mergeCell ref="A154:B156"/>
    <mergeCell ref="C154:I154"/>
    <mergeCell ref="C155:I155"/>
    <mergeCell ref="C156:I156"/>
    <mergeCell ref="A157:I157"/>
    <mergeCell ref="A158:I158"/>
    <mergeCell ref="B148:G148"/>
    <mergeCell ref="B149:G149"/>
    <mergeCell ref="B150:G150"/>
    <mergeCell ref="A151:H151"/>
    <mergeCell ref="A152:I152"/>
    <mergeCell ref="A153:G153"/>
    <mergeCell ref="B142:G142"/>
    <mergeCell ref="B143:G143"/>
    <mergeCell ref="B144:G144"/>
    <mergeCell ref="B145:G145"/>
    <mergeCell ref="B146:G146"/>
    <mergeCell ref="B147:G147"/>
    <mergeCell ref="B136:G136"/>
    <mergeCell ref="A137:G137"/>
    <mergeCell ref="B138:G138"/>
    <mergeCell ref="A139:G139"/>
    <mergeCell ref="B140:G140"/>
    <mergeCell ref="A141:G141"/>
    <mergeCell ref="B129:H129"/>
    <mergeCell ref="B130:H130"/>
    <mergeCell ref="A131:H131"/>
    <mergeCell ref="A132:I132"/>
    <mergeCell ref="A133:I133"/>
    <mergeCell ref="A135:I135"/>
    <mergeCell ref="A123:H123"/>
    <mergeCell ref="A124:I124"/>
    <mergeCell ref="A125:I125"/>
    <mergeCell ref="B126:H126"/>
    <mergeCell ref="B127:H127"/>
    <mergeCell ref="B128:H128"/>
    <mergeCell ref="A117:I117"/>
    <mergeCell ref="A118:I118"/>
    <mergeCell ref="A119:I119"/>
    <mergeCell ref="B120:H120"/>
    <mergeCell ref="B121:H121"/>
    <mergeCell ref="B122:H122"/>
    <mergeCell ref="B111:H111"/>
    <mergeCell ref="B112:H112"/>
    <mergeCell ref="A113:H113"/>
    <mergeCell ref="B114:H114"/>
    <mergeCell ref="A115:H115"/>
    <mergeCell ref="A116:I116"/>
    <mergeCell ref="A105:H105"/>
    <mergeCell ref="B106:H106"/>
    <mergeCell ref="A107:H107"/>
    <mergeCell ref="A108:I108"/>
    <mergeCell ref="A109:I109"/>
    <mergeCell ref="A110:I110"/>
    <mergeCell ref="B100:H100"/>
    <mergeCell ref="B101:H101"/>
    <mergeCell ref="B102:H102"/>
    <mergeCell ref="B103:H103"/>
    <mergeCell ref="B104:H104"/>
    <mergeCell ref="A94:I94"/>
    <mergeCell ref="A95:I95"/>
    <mergeCell ref="A96:I96"/>
    <mergeCell ref="A97:I97"/>
    <mergeCell ref="B98:H98"/>
    <mergeCell ref="B99:H99"/>
    <mergeCell ref="B88:H88"/>
    <mergeCell ref="B89:H89"/>
    <mergeCell ref="B90:H90"/>
    <mergeCell ref="B91:H91"/>
    <mergeCell ref="B92:H92"/>
    <mergeCell ref="A93:H93"/>
    <mergeCell ref="B82:H82"/>
    <mergeCell ref="A83:H83"/>
    <mergeCell ref="A84:I84"/>
    <mergeCell ref="A85:I85"/>
    <mergeCell ref="B86:H86"/>
    <mergeCell ref="B87:H87"/>
    <mergeCell ref="A76:I76"/>
    <mergeCell ref="A77:I77"/>
    <mergeCell ref="A78:I78"/>
    <mergeCell ref="B79:H79"/>
    <mergeCell ref="B80:H80"/>
    <mergeCell ref="B81:H81"/>
    <mergeCell ref="B72:H72"/>
    <mergeCell ref="B73:H73"/>
    <mergeCell ref="B74:H74"/>
    <mergeCell ref="A75:I75"/>
    <mergeCell ref="B66:H66"/>
    <mergeCell ref="B67:G67"/>
    <mergeCell ref="B68:G68"/>
    <mergeCell ref="B69:H69"/>
    <mergeCell ref="B70:G70"/>
    <mergeCell ref="B71:H71"/>
    <mergeCell ref="B59:G59"/>
    <mergeCell ref="A60:G60"/>
    <mergeCell ref="A62:I62"/>
    <mergeCell ref="A63:I63"/>
    <mergeCell ref="A64:I64"/>
    <mergeCell ref="B65:H65"/>
    <mergeCell ref="B53:G53"/>
    <mergeCell ref="B54:C54"/>
    <mergeCell ref="B55:G55"/>
    <mergeCell ref="B56:G56"/>
    <mergeCell ref="B57:G57"/>
    <mergeCell ref="B58:G58"/>
    <mergeCell ref="A47:I47"/>
    <mergeCell ref="A48:I48"/>
    <mergeCell ref="A49:I49"/>
    <mergeCell ref="A50:I50"/>
    <mergeCell ref="B51:G51"/>
    <mergeCell ref="B52:G52"/>
    <mergeCell ref="GZ46:HG46"/>
    <mergeCell ref="HI46:HP46"/>
    <mergeCell ref="HR46:HY46"/>
    <mergeCell ref="IA46:IH46"/>
    <mergeCell ref="IJ46:IQ46"/>
    <mergeCell ref="IS46:IV46"/>
    <mergeCell ref="EX46:FE46"/>
    <mergeCell ref="FG46:FN46"/>
    <mergeCell ref="FP46:FW46"/>
    <mergeCell ref="FY46:GF46"/>
    <mergeCell ref="GH46:GO46"/>
    <mergeCell ref="GQ46:GX46"/>
    <mergeCell ref="CV46:DC46"/>
    <mergeCell ref="DE46:DL46"/>
    <mergeCell ref="DN46:DU46"/>
    <mergeCell ref="DW46:ED46"/>
    <mergeCell ref="EF46:EM46"/>
    <mergeCell ref="EO46:EV46"/>
    <mergeCell ref="AT46:BA46"/>
    <mergeCell ref="BC46:BJ46"/>
    <mergeCell ref="BL46:BS46"/>
    <mergeCell ref="BU46:CB46"/>
    <mergeCell ref="CD46:CK46"/>
    <mergeCell ref="CM46:CT46"/>
    <mergeCell ref="HJ45:HP45"/>
    <mergeCell ref="HS45:HY45"/>
    <mergeCell ref="IB45:IH45"/>
    <mergeCell ref="IK45:IQ45"/>
    <mergeCell ref="IT45:IV45"/>
    <mergeCell ref="A46:H46"/>
    <mergeCell ref="J46:Q46"/>
    <mergeCell ref="S46:Z46"/>
    <mergeCell ref="AB46:AI46"/>
    <mergeCell ref="AK46:AR46"/>
    <mergeCell ref="FH45:FN45"/>
    <mergeCell ref="FQ45:FW45"/>
    <mergeCell ref="FZ45:GF45"/>
    <mergeCell ref="GI45:GO45"/>
    <mergeCell ref="GR45:GX45"/>
    <mergeCell ref="HA45:HG45"/>
    <mergeCell ref="DF45:DL45"/>
    <mergeCell ref="DO45:DU45"/>
    <mergeCell ref="DX45:ED45"/>
    <mergeCell ref="EG45:EM45"/>
    <mergeCell ref="EP45:EV45"/>
    <mergeCell ref="EY45:FE45"/>
    <mergeCell ref="BD45:BJ45"/>
    <mergeCell ref="BM45:BS45"/>
    <mergeCell ref="BV45:CB45"/>
    <mergeCell ref="CE45:CK45"/>
    <mergeCell ref="CN45:CT45"/>
    <mergeCell ref="CW45:DC45"/>
    <mergeCell ref="B45:H45"/>
    <mergeCell ref="K45:Q45"/>
    <mergeCell ref="T45:Z45"/>
    <mergeCell ref="AC45:AI45"/>
    <mergeCell ref="AL45:AR45"/>
    <mergeCell ref="AU45:BA45"/>
    <mergeCell ref="A39:I39"/>
    <mergeCell ref="A40:I40"/>
    <mergeCell ref="B41:H41"/>
    <mergeCell ref="B42:H42"/>
    <mergeCell ref="B43:H43"/>
    <mergeCell ref="A44:H44"/>
    <mergeCell ref="B34:H34"/>
    <mergeCell ref="A35:H35"/>
    <mergeCell ref="A36:I36"/>
    <mergeCell ref="A37:I37"/>
    <mergeCell ref="A38:I38"/>
    <mergeCell ref="B31:G31"/>
    <mergeCell ref="B32:H32"/>
    <mergeCell ref="B33:G33"/>
    <mergeCell ref="B26:G26"/>
    <mergeCell ref="H26:I26"/>
    <mergeCell ref="A27:I27"/>
    <mergeCell ref="A28:I28"/>
    <mergeCell ref="A29:I29"/>
    <mergeCell ref="A30:I30"/>
    <mergeCell ref="B23:G23"/>
    <mergeCell ref="H23:I23"/>
    <mergeCell ref="B24:G24"/>
    <mergeCell ref="H24:I24"/>
    <mergeCell ref="B25:G25"/>
    <mergeCell ref="H25:I25"/>
    <mergeCell ref="HQ21:HX21"/>
    <mergeCell ref="HY21:IF21"/>
    <mergeCell ref="IG21:IN21"/>
    <mergeCell ref="IO21:IV21"/>
    <mergeCell ref="B22:G22"/>
    <mergeCell ref="H22:I22"/>
    <mergeCell ref="FU21:GB21"/>
    <mergeCell ref="GC21:GJ21"/>
    <mergeCell ref="GK21:GR21"/>
    <mergeCell ref="GS21:GZ21"/>
    <mergeCell ref="HA21:HH21"/>
    <mergeCell ref="HI21:HP21"/>
    <mergeCell ref="DY21:EF21"/>
    <mergeCell ref="EG21:EN21"/>
    <mergeCell ref="EO21:EV21"/>
    <mergeCell ref="EW21:FD21"/>
    <mergeCell ref="FE21:FL21"/>
    <mergeCell ref="FM21:FT21"/>
    <mergeCell ref="CC21:CJ21"/>
    <mergeCell ref="CK21:CR21"/>
    <mergeCell ref="CS21:CZ21"/>
    <mergeCell ref="DA21:DH21"/>
    <mergeCell ref="DI21:DP21"/>
    <mergeCell ref="DQ21:DX21"/>
    <mergeCell ref="AG21:AN21"/>
    <mergeCell ref="AO21:AV21"/>
    <mergeCell ref="AW21:BD21"/>
    <mergeCell ref="BE21:BL21"/>
    <mergeCell ref="BM21:BT21"/>
    <mergeCell ref="BU21:CB21"/>
    <mergeCell ref="A19:I19"/>
    <mergeCell ref="A20:I20"/>
    <mergeCell ref="A21:I21"/>
    <mergeCell ref="J21:P21"/>
    <mergeCell ref="Q21:X21"/>
    <mergeCell ref="Y21:AF21"/>
    <mergeCell ref="A15:G15"/>
    <mergeCell ref="H15:I15"/>
    <mergeCell ref="A16:I16"/>
    <mergeCell ref="A17:I17"/>
    <mergeCell ref="A18:I18"/>
    <mergeCell ref="A14:E14"/>
    <mergeCell ref="F14:G14"/>
    <mergeCell ref="H14:I14"/>
    <mergeCell ref="B10:G10"/>
    <mergeCell ref="H10:I10"/>
    <mergeCell ref="B11:G11"/>
    <mergeCell ref="H11:I11"/>
    <mergeCell ref="A12:I12"/>
    <mergeCell ref="A13:E13"/>
    <mergeCell ref="F13:G13"/>
    <mergeCell ref="H13:I13"/>
    <mergeCell ref="A6:I6"/>
    <mergeCell ref="A7:I7"/>
    <mergeCell ref="B8:G8"/>
    <mergeCell ref="H8:I8"/>
    <mergeCell ref="B9:G9"/>
    <mergeCell ref="H9:I9"/>
    <mergeCell ref="A2:I2"/>
    <mergeCell ref="A3:I3"/>
    <mergeCell ref="A4:E4"/>
    <mergeCell ref="F4:I4"/>
    <mergeCell ref="A5:E5"/>
    <mergeCell ref="F5:I5"/>
    <mergeCell ref="A201:G201"/>
    <mergeCell ref="H201:I201"/>
    <mergeCell ref="A202:G202"/>
    <mergeCell ref="H202:I202"/>
    <mergeCell ref="A203:G203"/>
    <mergeCell ref="H203:I203"/>
    <mergeCell ref="A204:G204"/>
    <mergeCell ref="H204:I204"/>
    <mergeCell ref="A205:G205"/>
    <mergeCell ref="H205:I205"/>
    <mergeCell ref="A206:G206"/>
    <mergeCell ref="H206:I206"/>
    <mergeCell ref="A207:G207"/>
    <mergeCell ref="H207:I207"/>
    <mergeCell ref="A208:G208"/>
    <mergeCell ref="H208:I208"/>
    <mergeCell ref="A209:G209"/>
    <mergeCell ref="H209:I209"/>
    <mergeCell ref="A210:G210"/>
    <mergeCell ref="H210:I210"/>
    <mergeCell ref="A211:G211"/>
    <mergeCell ref="H211:I211"/>
    <mergeCell ref="A212:G212"/>
    <mergeCell ref="H212:I212"/>
    <mergeCell ref="A213:G213"/>
    <mergeCell ref="H213:I213"/>
    <mergeCell ref="A214:G214"/>
    <mergeCell ref="H214:I214"/>
    <mergeCell ref="A215:G215"/>
    <mergeCell ref="H215:I215"/>
    <mergeCell ref="A216:G216"/>
    <mergeCell ref="H216:I216"/>
    <mergeCell ref="A217:G217"/>
    <mergeCell ref="H217:I217"/>
    <mergeCell ref="A218:G218"/>
    <mergeCell ref="H218:I218"/>
    <mergeCell ref="A219:G219"/>
    <mergeCell ref="H219:I219"/>
    <mergeCell ref="A220:G220"/>
    <mergeCell ref="H220:I220"/>
    <mergeCell ref="A221:G221"/>
    <mergeCell ref="H221:I221"/>
    <mergeCell ref="A222:G222"/>
    <mergeCell ref="H222:I222"/>
    <mergeCell ref="A223:G223"/>
    <mergeCell ref="H223:I223"/>
    <mergeCell ref="A224:G224"/>
    <mergeCell ref="H224:I224"/>
    <mergeCell ref="A225:G225"/>
    <mergeCell ref="H225:I225"/>
    <mergeCell ref="A226:G226"/>
    <mergeCell ref="H226:I226"/>
    <mergeCell ref="A227:G227"/>
    <mergeCell ref="H227:I227"/>
    <mergeCell ref="A228:G228"/>
    <mergeCell ref="H228:I228"/>
    <mergeCell ref="A229:G229"/>
    <mergeCell ref="H229:I229"/>
    <mergeCell ref="A230:G230"/>
    <mergeCell ref="H230:I230"/>
    <mergeCell ref="A231:G231"/>
    <mergeCell ref="H231:I231"/>
    <mergeCell ref="A232:G232"/>
    <mergeCell ref="H232:I232"/>
    <mergeCell ref="A233:G233"/>
    <mergeCell ref="H233:I233"/>
    <mergeCell ref="A234:G234"/>
    <mergeCell ref="H234:I234"/>
    <mergeCell ref="A235:G235"/>
    <mergeCell ref="H235:I235"/>
    <mergeCell ref="A236:G236"/>
    <mergeCell ref="H236:I236"/>
    <mergeCell ref="A237:G237"/>
    <mergeCell ref="H237:I237"/>
    <mergeCell ref="A238:G238"/>
    <mergeCell ref="H238:I238"/>
    <mergeCell ref="A239:G239"/>
    <mergeCell ref="H239:I239"/>
    <mergeCell ref="A240:G240"/>
    <mergeCell ref="H240:I240"/>
    <mergeCell ref="A241:G241"/>
    <mergeCell ref="H241:I241"/>
    <mergeCell ref="A242:G242"/>
    <mergeCell ref="H242:I242"/>
    <mergeCell ref="A246:G246"/>
    <mergeCell ref="H246:I246"/>
    <mergeCell ref="A243:G243"/>
    <mergeCell ref="H243:I243"/>
    <mergeCell ref="A244:G244"/>
    <mergeCell ref="H244:I244"/>
    <mergeCell ref="A245:G245"/>
    <mergeCell ref="H245:I245"/>
  </mergeCells>
  <pageMargins left="0.78749999999999998" right="0.31527777777777777" top="0.43333333333333335" bottom="0.31527777777777777" header="0.51180555555555551" footer="0.51180555555555551"/>
  <pageSetup paperSize="9" scale="75" firstPageNumber="0" orientation="portrait" horizontalDpi="300" verticalDpi="300" r:id="rId1"/>
  <headerFooter alignWithMargins="0"/>
  <rowBreaks count="4" manualBreakCount="4">
    <brk id="28" max="16383" man="1"/>
    <brk id="124" max="16383" man="1"/>
    <brk id="173" max="16383" man="1"/>
    <brk id="2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3" workbookViewId="0">
      <selection activeCell="A54" sqref="A54"/>
    </sheetView>
  </sheetViews>
  <sheetFormatPr defaultRowHeight="12.75" x14ac:dyDescent="0.2"/>
  <cols>
    <col min="1" max="1" width="64.42578125" customWidth="1"/>
    <col min="2" max="2" width="10.42578125" style="102" bestFit="1" customWidth="1"/>
    <col min="3" max="3" width="12.42578125" style="102" bestFit="1" customWidth="1"/>
    <col min="4" max="4" width="13.28515625" style="102" customWidth="1"/>
    <col min="5" max="5" width="27.28515625" style="102" customWidth="1"/>
  </cols>
  <sheetData>
    <row r="1" spans="1:5" ht="18.75" customHeight="1" x14ac:dyDescent="0.2">
      <c r="A1" s="234" t="s">
        <v>242</v>
      </c>
      <c r="B1" s="235"/>
      <c r="C1" s="235"/>
      <c r="D1" s="235"/>
      <c r="E1" s="236"/>
    </row>
    <row r="2" spans="1:5" x14ac:dyDescent="0.2">
      <c r="A2" s="101" t="s">
        <v>177</v>
      </c>
      <c r="B2" s="101" t="s">
        <v>178</v>
      </c>
      <c r="C2" s="101" t="s">
        <v>179</v>
      </c>
      <c r="D2" s="101" t="s">
        <v>180</v>
      </c>
      <c r="E2" s="101" t="s">
        <v>219</v>
      </c>
    </row>
    <row r="3" spans="1:5" x14ac:dyDescent="0.2">
      <c r="A3" s="100" t="s">
        <v>181</v>
      </c>
      <c r="B3" s="101" t="s">
        <v>223</v>
      </c>
      <c r="C3" s="101"/>
      <c r="D3" s="101"/>
      <c r="E3" s="112" t="s">
        <v>241</v>
      </c>
    </row>
    <row r="4" spans="1:5" x14ac:dyDescent="0.2">
      <c r="A4" s="100" t="s">
        <v>182</v>
      </c>
      <c r="B4" s="101" t="s">
        <v>223</v>
      </c>
      <c r="C4" s="101"/>
      <c r="D4" s="101"/>
      <c r="E4" s="101"/>
    </row>
    <row r="5" spans="1:5" x14ac:dyDescent="0.2">
      <c r="A5" s="100" t="s">
        <v>183</v>
      </c>
      <c r="B5" s="101" t="s">
        <v>223</v>
      </c>
      <c r="C5" s="101"/>
      <c r="D5" s="101"/>
      <c r="E5" s="101"/>
    </row>
    <row r="6" spans="1:5" x14ac:dyDescent="0.2">
      <c r="A6" s="100" t="s">
        <v>185</v>
      </c>
      <c r="B6" s="101" t="s">
        <v>224</v>
      </c>
      <c r="C6" s="101"/>
      <c r="D6" s="101"/>
      <c r="E6" s="101"/>
    </row>
    <row r="7" spans="1:5" x14ac:dyDescent="0.2">
      <c r="A7" s="100" t="s">
        <v>186</v>
      </c>
      <c r="B7" s="101" t="s">
        <v>222</v>
      </c>
      <c r="C7" s="101"/>
      <c r="D7" s="101"/>
      <c r="E7" s="101"/>
    </row>
    <row r="8" spans="1:5" x14ac:dyDescent="0.2">
      <c r="A8" s="100" t="s">
        <v>187</v>
      </c>
      <c r="B8" s="101" t="s">
        <v>226</v>
      </c>
      <c r="C8" s="101"/>
      <c r="D8" s="101"/>
      <c r="E8" s="101"/>
    </row>
    <row r="9" spans="1:5" x14ac:dyDescent="0.2">
      <c r="A9" s="100" t="s">
        <v>188</v>
      </c>
      <c r="B9" s="101" t="s">
        <v>222</v>
      </c>
      <c r="C9" s="101"/>
      <c r="D9" s="101"/>
      <c r="E9" s="101"/>
    </row>
    <row r="10" spans="1:5" x14ac:dyDescent="0.2">
      <c r="A10" s="100" t="s">
        <v>248</v>
      </c>
      <c r="B10" s="101" t="s">
        <v>222</v>
      </c>
      <c r="C10" s="101"/>
      <c r="D10" s="101"/>
      <c r="E10" s="101"/>
    </row>
    <row r="11" spans="1:5" x14ac:dyDescent="0.2">
      <c r="A11" s="100" t="s">
        <v>189</v>
      </c>
      <c r="B11" s="101" t="s">
        <v>222</v>
      </c>
      <c r="C11" s="101"/>
      <c r="D11" s="101"/>
      <c r="E11" s="101"/>
    </row>
    <row r="12" spans="1:5" s="103" customFormat="1" x14ac:dyDescent="0.2">
      <c r="A12" s="237" t="s">
        <v>231</v>
      </c>
      <c r="B12" s="237"/>
      <c r="C12" s="237"/>
      <c r="D12" s="238"/>
      <c r="E12" s="113"/>
    </row>
    <row r="13" spans="1:5" s="106" customFormat="1" x14ac:dyDescent="0.2">
      <c r="A13" s="105"/>
      <c r="B13" s="105"/>
      <c r="C13" s="105"/>
      <c r="D13" s="105"/>
      <c r="E13" s="108"/>
    </row>
    <row r="14" spans="1:5" x14ac:dyDescent="0.2">
      <c r="A14" s="239" t="s">
        <v>243</v>
      </c>
      <c r="B14" s="240"/>
      <c r="C14" s="240"/>
      <c r="D14" s="240"/>
      <c r="E14" s="241"/>
    </row>
    <row r="15" spans="1:5" x14ac:dyDescent="0.2">
      <c r="A15" s="101" t="s">
        <v>177</v>
      </c>
      <c r="B15" s="101" t="s">
        <v>178</v>
      </c>
      <c r="C15" s="101" t="s">
        <v>179</v>
      </c>
      <c r="D15" s="101" t="s">
        <v>180</v>
      </c>
      <c r="E15" s="101" t="s">
        <v>219</v>
      </c>
    </row>
    <row r="16" spans="1:5" x14ac:dyDescent="0.2">
      <c r="A16" s="100" t="s">
        <v>190</v>
      </c>
      <c r="B16" s="101" t="s">
        <v>222</v>
      </c>
      <c r="C16" s="101"/>
      <c r="D16" s="101"/>
      <c r="E16" s="112" t="s">
        <v>244</v>
      </c>
    </row>
    <row r="17" spans="1:10" x14ac:dyDescent="0.2">
      <c r="A17" s="100" t="s">
        <v>191</v>
      </c>
      <c r="B17" s="101" t="s">
        <v>222</v>
      </c>
      <c r="C17" s="101"/>
      <c r="D17" s="101"/>
      <c r="E17" s="101"/>
    </row>
    <row r="18" spans="1:10" x14ac:dyDescent="0.2">
      <c r="A18" s="100" t="s">
        <v>184</v>
      </c>
      <c r="B18" s="101" t="s">
        <v>250</v>
      </c>
      <c r="C18" s="101"/>
      <c r="D18" s="101"/>
      <c r="E18" s="101"/>
    </row>
    <row r="19" spans="1:10" x14ac:dyDescent="0.2">
      <c r="A19" s="100" t="s">
        <v>227</v>
      </c>
      <c r="B19" s="101" t="s">
        <v>245</v>
      </c>
      <c r="C19" s="101"/>
      <c r="D19" s="101"/>
      <c r="E19" s="101"/>
    </row>
    <row r="20" spans="1:10" x14ac:dyDescent="0.2">
      <c r="A20" s="100" t="s">
        <v>249</v>
      </c>
      <c r="B20" s="101" t="s">
        <v>245</v>
      </c>
      <c r="C20" s="101"/>
      <c r="D20" s="101"/>
      <c r="E20" s="101"/>
    </row>
    <row r="21" spans="1:10" x14ac:dyDescent="0.2">
      <c r="A21" s="100" t="s">
        <v>192</v>
      </c>
      <c r="B21" s="101" t="s">
        <v>245</v>
      </c>
      <c r="C21" s="101"/>
      <c r="D21" s="101"/>
      <c r="E21" s="101"/>
    </row>
    <row r="22" spans="1:10" x14ac:dyDescent="0.2">
      <c r="A22" s="100" t="s">
        <v>236</v>
      </c>
      <c r="B22" s="101" t="s">
        <v>246</v>
      </c>
      <c r="C22" s="101"/>
      <c r="D22" s="101"/>
      <c r="E22" s="101"/>
    </row>
    <row r="23" spans="1:10" x14ac:dyDescent="0.2">
      <c r="A23" s="100" t="s">
        <v>193</v>
      </c>
      <c r="B23" s="101" t="s">
        <v>222</v>
      </c>
      <c r="C23" s="101"/>
      <c r="D23" s="101"/>
      <c r="E23" s="101"/>
    </row>
    <row r="24" spans="1:10" x14ac:dyDescent="0.2">
      <c r="A24" s="100" t="s">
        <v>194</v>
      </c>
      <c r="B24" s="101" t="s">
        <v>235</v>
      </c>
      <c r="C24" s="101"/>
      <c r="D24" s="101"/>
      <c r="E24" s="101"/>
    </row>
    <row r="25" spans="1:10" x14ac:dyDescent="0.2">
      <c r="A25" s="100" t="s">
        <v>221</v>
      </c>
      <c r="B25" s="101" t="s">
        <v>235</v>
      </c>
      <c r="C25" s="101"/>
      <c r="D25" s="101"/>
      <c r="E25" s="107"/>
      <c r="F25" s="103"/>
      <c r="G25" s="103"/>
      <c r="H25" s="103"/>
      <c r="I25" s="103"/>
      <c r="J25" s="103"/>
    </row>
    <row r="26" spans="1:10" x14ac:dyDescent="0.2">
      <c r="A26" s="237" t="s">
        <v>231</v>
      </c>
      <c r="B26" s="237"/>
      <c r="C26" s="237"/>
      <c r="D26" s="238"/>
      <c r="E26" s="111"/>
      <c r="F26" s="110"/>
      <c r="G26" s="110"/>
      <c r="H26" s="110"/>
      <c r="I26" s="103"/>
      <c r="J26" s="103"/>
    </row>
    <row r="27" spans="1:10" x14ac:dyDescent="0.2">
      <c r="B27" s="105"/>
      <c r="C27" s="105"/>
      <c r="D27" s="105"/>
      <c r="E27" s="109"/>
      <c r="F27" s="104"/>
      <c r="G27" s="104"/>
      <c r="H27" s="104"/>
      <c r="I27" s="103"/>
      <c r="J27" s="103"/>
    </row>
    <row r="28" spans="1:10" ht="48.75" customHeight="1" x14ac:dyDescent="0.2">
      <c r="A28" s="242" t="s">
        <v>218</v>
      </c>
      <c r="B28" s="243"/>
      <c r="C28" s="243"/>
      <c r="D28" s="243"/>
      <c r="E28" s="244"/>
    </row>
    <row r="29" spans="1:10" x14ac:dyDescent="0.2">
      <c r="A29" s="101" t="s">
        <v>177</v>
      </c>
      <c r="B29" s="101" t="s">
        <v>178</v>
      </c>
      <c r="C29" s="101" t="s">
        <v>179</v>
      </c>
      <c r="D29" s="101" t="s">
        <v>180</v>
      </c>
      <c r="E29" s="101" t="s">
        <v>219</v>
      </c>
    </row>
    <row r="30" spans="1:10" ht="38.25" x14ac:dyDescent="0.2">
      <c r="A30" s="100" t="s">
        <v>195</v>
      </c>
      <c r="B30" s="101" t="s">
        <v>222</v>
      </c>
      <c r="C30" s="101"/>
      <c r="D30" s="101"/>
      <c r="E30" s="114" t="s">
        <v>225</v>
      </c>
    </row>
    <row r="31" spans="1:10" x14ac:dyDescent="0.2">
      <c r="A31" s="100" t="s">
        <v>196</v>
      </c>
      <c r="B31" s="101" t="s">
        <v>222</v>
      </c>
      <c r="C31" s="101"/>
      <c r="D31" s="101"/>
      <c r="E31" s="101"/>
    </row>
    <row r="32" spans="1:10" x14ac:dyDescent="0.2">
      <c r="A32" s="100" t="s">
        <v>197</v>
      </c>
      <c r="B32" s="101" t="s">
        <v>222</v>
      </c>
      <c r="C32" s="101"/>
      <c r="D32" s="101"/>
      <c r="E32" s="101"/>
    </row>
    <row r="33" spans="1:5" x14ac:dyDescent="0.2">
      <c r="A33" s="100" t="s">
        <v>198</v>
      </c>
      <c r="B33" s="101" t="s">
        <v>222</v>
      </c>
      <c r="C33" s="101"/>
      <c r="D33" s="101"/>
      <c r="E33" s="101"/>
    </row>
    <row r="34" spans="1:5" x14ac:dyDescent="0.2">
      <c r="A34" s="100" t="s">
        <v>199</v>
      </c>
      <c r="B34" s="101" t="s">
        <v>222</v>
      </c>
      <c r="C34" s="101"/>
      <c r="D34" s="101"/>
      <c r="E34" s="101"/>
    </row>
    <row r="35" spans="1:5" x14ac:dyDescent="0.2">
      <c r="A35" s="100" t="s">
        <v>200</v>
      </c>
      <c r="B35" s="101" t="s">
        <v>222</v>
      </c>
      <c r="C35" s="101"/>
      <c r="D35" s="101"/>
      <c r="E35" s="101"/>
    </row>
    <row r="36" spans="1:5" x14ac:dyDescent="0.2">
      <c r="A36" s="100" t="s">
        <v>201</v>
      </c>
      <c r="B36" s="101" t="s">
        <v>222</v>
      </c>
      <c r="C36" s="101"/>
      <c r="D36" s="101"/>
      <c r="E36" s="101"/>
    </row>
    <row r="37" spans="1:5" x14ac:dyDescent="0.2">
      <c r="A37" s="100" t="s">
        <v>202</v>
      </c>
      <c r="B37" s="101" t="s">
        <v>222</v>
      </c>
      <c r="C37" s="101"/>
      <c r="D37" s="101"/>
      <c r="E37" s="101"/>
    </row>
    <row r="38" spans="1:5" x14ac:dyDescent="0.2">
      <c r="A38" s="100" t="s">
        <v>204</v>
      </c>
      <c r="B38" s="101" t="s">
        <v>222</v>
      </c>
      <c r="C38" s="101"/>
      <c r="D38" s="101"/>
      <c r="E38" s="101"/>
    </row>
    <row r="39" spans="1:5" x14ac:dyDescent="0.2">
      <c r="A39" s="100" t="s">
        <v>205</v>
      </c>
      <c r="B39" s="101" t="s">
        <v>222</v>
      </c>
      <c r="C39" s="101"/>
      <c r="D39" s="101"/>
      <c r="E39" s="101"/>
    </row>
    <row r="40" spans="1:5" x14ac:dyDescent="0.2">
      <c r="A40" s="100" t="s">
        <v>206</v>
      </c>
      <c r="B40" s="101" t="s">
        <v>222</v>
      </c>
      <c r="C40" s="101"/>
      <c r="D40" s="101"/>
      <c r="E40" s="101"/>
    </row>
    <row r="41" spans="1:5" x14ac:dyDescent="0.2">
      <c r="A41" s="100" t="s">
        <v>207</v>
      </c>
      <c r="B41" s="101" t="s">
        <v>222</v>
      </c>
      <c r="C41" s="101"/>
      <c r="D41" s="101"/>
      <c r="E41" s="101"/>
    </row>
    <row r="42" spans="1:5" x14ac:dyDescent="0.2">
      <c r="A42" s="100" t="s">
        <v>208</v>
      </c>
      <c r="B42" s="101" t="s">
        <v>222</v>
      </c>
      <c r="C42" s="101"/>
      <c r="D42" s="101"/>
      <c r="E42" s="101"/>
    </row>
    <row r="43" spans="1:5" x14ac:dyDescent="0.2">
      <c r="A43" s="100" t="s">
        <v>209</v>
      </c>
      <c r="B43" s="101" t="s">
        <v>222</v>
      </c>
      <c r="C43" s="101"/>
      <c r="D43" s="101"/>
      <c r="E43" s="101"/>
    </row>
    <row r="44" spans="1:5" x14ac:dyDescent="0.2">
      <c r="A44" s="100" t="s">
        <v>210</v>
      </c>
      <c r="B44" s="101" t="s">
        <v>222</v>
      </c>
      <c r="C44" s="101"/>
      <c r="D44" s="101"/>
      <c r="E44" s="101"/>
    </row>
    <row r="45" spans="1:5" x14ac:dyDescent="0.2">
      <c r="A45" s="100" t="s">
        <v>211</v>
      </c>
      <c r="B45" s="101" t="s">
        <v>222</v>
      </c>
      <c r="C45" s="101"/>
      <c r="D45" s="101"/>
      <c r="E45" s="101"/>
    </row>
    <row r="46" spans="1:5" x14ac:dyDescent="0.2">
      <c r="A46" s="100" t="s">
        <v>212</v>
      </c>
      <c r="B46" s="101" t="s">
        <v>222</v>
      </c>
      <c r="C46" s="101"/>
      <c r="D46" s="101"/>
      <c r="E46" s="101"/>
    </row>
    <row r="47" spans="1:5" x14ac:dyDescent="0.2">
      <c r="A47" s="100" t="s">
        <v>214</v>
      </c>
      <c r="B47" s="101" t="s">
        <v>222</v>
      </c>
      <c r="C47" s="101"/>
      <c r="D47" s="101"/>
      <c r="E47" s="101"/>
    </row>
    <row r="48" spans="1:5" x14ac:dyDescent="0.2">
      <c r="A48" s="100" t="s">
        <v>215</v>
      </c>
      <c r="B48" s="101" t="s">
        <v>222</v>
      </c>
      <c r="C48" s="101"/>
      <c r="D48" s="101"/>
      <c r="E48" s="101"/>
    </row>
    <row r="49" spans="1:5" x14ac:dyDescent="0.2">
      <c r="A49" s="100" t="s">
        <v>216</v>
      </c>
      <c r="B49" s="101" t="s">
        <v>222</v>
      </c>
      <c r="C49" s="101"/>
      <c r="D49" s="101"/>
      <c r="E49" s="101"/>
    </row>
    <row r="50" spans="1:5" x14ac:dyDescent="0.2">
      <c r="A50" s="100" t="s">
        <v>217</v>
      </c>
      <c r="B50" s="101" t="s">
        <v>222</v>
      </c>
      <c r="C50" s="101"/>
      <c r="D50" s="101"/>
      <c r="E50" s="101"/>
    </row>
    <row r="51" spans="1:5" x14ac:dyDescent="0.2">
      <c r="A51" s="100" t="s">
        <v>228</v>
      </c>
      <c r="B51" s="101" t="s">
        <v>222</v>
      </c>
      <c r="C51" s="101"/>
      <c r="D51" s="101"/>
      <c r="E51" s="101"/>
    </row>
    <row r="52" spans="1:5" x14ac:dyDescent="0.2">
      <c r="A52" s="100" t="s">
        <v>229</v>
      </c>
      <c r="B52" s="101" t="s">
        <v>222</v>
      </c>
      <c r="C52" s="101"/>
      <c r="D52" s="101"/>
      <c r="E52" s="101"/>
    </row>
    <row r="53" spans="1:5" x14ac:dyDescent="0.2">
      <c r="A53" s="100" t="s">
        <v>203</v>
      </c>
      <c r="B53" s="101" t="s">
        <v>222</v>
      </c>
      <c r="C53" s="101"/>
      <c r="D53" s="101"/>
      <c r="E53" s="101"/>
    </row>
    <row r="54" spans="1:5" x14ac:dyDescent="0.2">
      <c r="A54" s="100" t="s">
        <v>213</v>
      </c>
      <c r="B54" s="101" t="s">
        <v>222</v>
      </c>
      <c r="C54" s="101"/>
      <c r="D54" s="101"/>
      <c r="E54" s="101"/>
    </row>
    <row r="55" spans="1:5" x14ac:dyDescent="0.2">
      <c r="A55" s="115" t="s">
        <v>220</v>
      </c>
      <c r="B55" s="109" t="s">
        <v>232</v>
      </c>
      <c r="C55" s="109"/>
      <c r="D55" s="109"/>
      <c r="E55" s="109"/>
    </row>
    <row r="56" spans="1:5" x14ac:dyDescent="0.2">
      <c r="A56" s="115" t="s">
        <v>234</v>
      </c>
      <c r="B56" s="109" t="s">
        <v>233</v>
      </c>
      <c r="C56" s="109"/>
      <c r="D56" s="109"/>
      <c r="E56" s="109"/>
    </row>
    <row r="57" spans="1:5" x14ac:dyDescent="0.2">
      <c r="A57" s="233" t="s">
        <v>231</v>
      </c>
      <c r="B57" s="233"/>
      <c r="C57" s="233"/>
      <c r="D57" s="233"/>
      <c r="E57" s="111"/>
    </row>
    <row r="59" spans="1:5" ht="13.5" customHeight="1" x14ac:dyDescent="0.2">
      <c r="A59" s="232" t="s">
        <v>240</v>
      </c>
      <c r="B59" s="232"/>
      <c r="C59" s="232"/>
      <c r="D59" s="232"/>
      <c r="E59" s="232"/>
    </row>
    <row r="60" spans="1:5" ht="13.5" customHeight="1" x14ac:dyDescent="0.2">
      <c r="A60" s="101" t="s">
        <v>177</v>
      </c>
      <c r="B60" s="101" t="s">
        <v>178</v>
      </c>
      <c r="C60" s="101" t="s">
        <v>179</v>
      </c>
      <c r="D60" s="101" t="s">
        <v>180</v>
      </c>
      <c r="E60" s="101" t="s">
        <v>219</v>
      </c>
    </row>
    <row r="61" spans="1:5" x14ac:dyDescent="0.2">
      <c r="A61" s="100" t="s">
        <v>238</v>
      </c>
      <c r="B61" s="101">
        <v>1</v>
      </c>
      <c r="C61" s="101"/>
      <c r="D61" s="101"/>
      <c r="E61" s="112" t="s">
        <v>239</v>
      </c>
    </row>
    <row r="62" spans="1:5" x14ac:dyDescent="0.2">
      <c r="A62" s="233" t="s">
        <v>231</v>
      </c>
      <c r="B62" s="233"/>
      <c r="C62" s="233"/>
      <c r="D62" s="233"/>
      <c r="E62" s="111"/>
    </row>
  </sheetData>
  <mergeCells count="8">
    <mergeCell ref="A59:E59"/>
    <mergeCell ref="A62:D62"/>
    <mergeCell ref="A1:E1"/>
    <mergeCell ref="A12:D12"/>
    <mergeCell ref="A26:D26"/>
    <mergeCell ref="A14:E14"/>
    <mergeCell ref="A28:E28"/>
    <mergeCell ref="A57:D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Real-Jardinagem-IN 5</vt:lpstr>
      <vt:lpstr>MODULO 5 - Insumos Diversos</vt:lpstr>
      <vt:lpstr>'Real-Jardinagem-IN 5'!Area_de_impressao</vt:lpstr>
      <vt:lpstr>'Real-Jardinagem-IN 5'!Excel_BuiltIn_Print_Area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</dc:creator>
  <cp:lastModifiedBy>DAP</cp:lastModifiedBy>
  <dcterms:created xsi:type="dcterms:W3CDTF">2018-02-27T16:47:33Z</dcterms:created>
  <dcterms:modified xsi:type="dcterms:W3CDTF">2018-04-25T18:24:03Z</dcterms:modified>
</cp:coreProperties>
</file>