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8800" windowHeight="12345"/>
  </bookViews>
  <sheets>
    <sheet name="Real BCCPA-IN 5-CV" sheetId="1" r:id="rId1"/>
    <sheet name="INSUMOS" sheetId="3" r:id="rId2"/>
  </sheets>
  <calcPr calcId="145621"/>
</workbook>
</file>

<file path=xl/calcChain.xml><?xml version="1.0" encoding="utf-8"?>
<calcChain xmlns="http://schemas.openxmlformats.org/spreadsheetml/2006/main">
  <c r="E11" i="3" l="1"/>
  <c r="E12" i="3"/>
  <c r="E13" i="3"/>
  <c r="E14" i="3"/>
  <c r="E15" i="3"/>
  <c r="E16" i="3"/>
  <c r="E17" i="3"/>
  <c r="E18" i="3"/>
  <c r="E19" i="3"/>
  <c r="E20" i="3"/>
  <c r="E21" i="3"/>
  <c r="E22" i="3"/>
  <c r="E23" i="3"/>
  <c r="E24" i="3"/>
  <c r="E25" i="3"/>
  <c r="E10" i="3"/>
  <c r="J25" i="1" l="1"/>
  <c r="J30" i="1" s="1"/>
  <c r="J38" i="1" l="1"/>
  <c r="J37" i="1"/>
  <c r="J39" i="1" s="1"/>
  <c r="G4" i="3" l="1"/>
  <c r="G6" i="3" s="1"/>
  <c r="G7" i="3" s="1"/>
  <c r="E26" i="3" l="1"/>
  <c r="E27" i="3" s="1"/>
  <c r="J73" i="1" l="1"/>
  <c r="J81" i="1" l="1"/>
  <c r="I153" i="1"/>
  <c r="B31" i="3" l="1"/>
  <c r="J130" i="1" l="1"/>
  <c r="D31" i="3" l="1"/>
  <c r="B33" i="3"/>
  <c r="D33" i="3" s="1"/>
  <c r="I55" i="1"/>
  <c r="J40" i="1" s="1"/>
  <c r="B35" i="3" l="1"/>
  <c r="J114" i="1"/>
  <c r="J115" i="1" s="1"/>
  <c r="J122" i="1" s="1"/>
  <c r="J88" i="1" l="1"/>
  <c r="J89" i="1"/>
  <c r="J90" i="1" s="1"/>
  <c r="J91" i="1"/>
  <c r="D35" i="3"/>
  <c r="J127" i="1" s="1"/>
  <c r="J131" i="1" s="1"/>
  <c r="J166" i="1" s="1"/>
  <c r="J103" i="1"/>
  <c r="J99" i="1"/>
  <c r="J53" i="1"/>
  <c r="J49" i="1"/>
  <c r="J52" i="1"/>
  <c r="J51" i="1"/>
  <c r="J48" i="1"/>
  <c r="J162" i="1"/>
  <c r="J54" i="1"/>
  <c r="J50" i="1"/>
  <c r="J47" i="1"/>
  <c r="J86" i="1" l="1"/>
  <c r="J87" i="1" s="1"/>
  <c r="J92" i="1" s="1"/>
  <c r="J164" i="1" s="1"/>
  <c r="J55" i="1"/>
  <c r="J80" i="1" s="1"/>
  <c r="J96" i="1"/>
  <c r="J102" i="1" l="1"/>
  <c r="J101" i="1"/>
  <c r="J100" i="1"/>
  <c r="J41" i="1"/>
  <c r="J79" i="1" s="1"/>
  <c r="J82" i="1" s="1"/>
  <c r="J163" i="1" l="1"/>
  <c r="J105" i="1"/>
  <c r="J106" i="1" s="1"/>
  <c r="J107" i="1" l="1"/>
  <c r="J121" i="1" s="1"/>
  <c r="J123" i="1" s="1"/>
  <c r="J165" i="1" l="1"/>
  <c r="J167" i="1" s="1"/>
  <c r="J137" i="1"/>
  <c r="J138" i="1" s="1"/>
  <c r="J139" i="1" l="1"/>
  <c r="J140" i="1" s="1"/>
  <c r="J141" i="1" s="1"/>
  <c r="J145" i="1" l="1"/>
  <c r="J144" i="1"/>
  <c r="J150" i="1"/>
  <c r="J153" i="1" l="1"/>
  <c r="J151" i="1"/>
  <c r="J168" i="1" l="1"/>
  <c r="J169" i="1" s="1"/>
  <c r="C173" i="1" s="1"/>
  <c r="I179" i="1" l="1"/>
  <c r="I180" i="1" s="1"/>
  <c r="I181" i="1" s="1"/>
  <c r="I182" i="1" s="1"/>
  <c r="G173" i="1"/>
  <c r="I173" i="1" s="1"/>
  <c r="I174" i="1" s="1"/>
</calcChain>
</file>

<file path=xl/sharedStrings.xml><?xml version="1.0" encoding="utf-8"?>
<sst xmlns="http://schemas.openxmlformats.org/spreadsheetml/2006/main" count="335" uniqueCount="215">
  <si>
    <t>Nº do processo:</t>
  </si>
  <si>
    <t>Licitação nº:</t>
  </si>
  <si>
    <t>DISCRIMINAÇÃO DOS SERVIÇOS (DADOS REFERENTES À CONTRATAÇÃO)</t>
  </si>
  <si>
    <t>A</t>
  </si>
  <si>
    <t>Data de apresentação da proposta (dia/mês/ano)</t>
  </si>
  <si>
    <t>B</t>
  </si>
  <si>
    <t>Município/UF</t>
  </si>
  <si>
    <t>C</t>
  </si>
  <si>
    <t>Ano do Acordo, Convenção ou Dissídio Coletivo</t>
  </si>
  <si>
    <t>D</t>
  </si>
  <si>
    <t>Número de meses de execução contratual</t>
  </si>
  <si>
    <t>IDENTIFICAÇÃO DO SERVIÇO</t>
  </si>
  <si>
    <r>
      <t xml:space="preserve">1. MÓDULOS 
</t>
    </r>
    <r>
      <rPr>
        <b/>
        <sz val="12"/>
        <rFont val="Arial"/>
        <family val="2"/>
      </rPr>
      <t xml:space="preserve">Mão de obra
</t>
    </r>
    <r>
      <rPr>
        <b/>
        <sz val="11"/>
        <rFont val="Arial"/>
        <family val="2"/>
      </rPr>
      <t>Mão de obra vinculada à execução contratual</t>
    </r>
  </si>
  <si>
    <t>Dados para composição dos custos referente à mão de obra</t>
  </si>
  <si>
    <t>Tipo de Serviço (mesmo serviço com características distintas)</t>
  </si>
  <si>
    <t>Classificação Brasileira de Ocupações (CBO)</t>
  </si>
  <si>
    <t>Salário Normativo da Categoria Profissional - para a jornada de 44 h/sem</t>
  </si>
  <si>
    <t>Categoria Profissional (vinculada à execução contratual)</t>
  </si>
  <si>
    <t>Módulo 1: Composição da Remuneração</t>
  </si>
  <si>
    <t xml:space="preserve">Composição da Remuneração </t>
  </si>
  <si>
    <t>Percentual
(R$)</t>
  </si>
  <si>
    <t xml:space="preserve">Valor
(R$) </t>
  </si>
  <si>
    <t>E</t>
  </si>
  <si>
    <t>F</t>
  </si>
  <si>
    <t>G</t>
  </si>
  <si>
    <t xml:space="preserve">Outros (especificar)                                          </t>
  </si>
  <si>
    <t xml:space="preserve">Total </t>
  </si>
  <si>
    <t>Nota1:  O Módulo 1 refere-se ao valor mensal devido ao empegado pela prestação do serviço no período de 12 meses.
Nota 2:  Para o empregado que labora jornada de 12x36, em caso de não concessão ou concessão parcial do intervalo intrajornada (§ 4º do art. 71 da CLT), o valor a ser pago será inserido na remuneração utilizando a alínea “G”</t>
  </si>
  <si>
    <t>Módulo 2 – Encargos e Benefícios Anuais, Mensais e Diários</t>
  </si>
  <si>
    <t>2.1</t>
  </si>
  <si>
    <t>Valor (R$)</t>
  </si>
  <si>
    <r>
      <t>13º (décimo terceiro) Salário</t>
    </r>
    <r>
      <rPr>
        <b/>
        <sz val="11"/>
        <color indexed="8"/>
        <rFont val="Arial"/>
        <family val="2"/>
      </rPr>
      <t xml:space="preserve"> </t>
    </r>
    <r>
      <rPr>
        <b/>
        <sz val="8"/>
        <color indexed="10"/>
        <rFont val="Arial"/>
        <family val="2"/>
      </rPr>
      <t>Obrigatória a cotação de 8,33% sobre o valor do Módulo 1 – Composição da Remuneração, conforme Anexo XII da IN 5/17</t>
    </r>
  </si>
  <si>
    <t>Total</t>
  </si>
  <si>
    <t>Nota 1:  Como a planilha de custos e formação de preços é calculada mensalmente, provisiona-se proporcionalmente 1/12 (um doze avos) dos valores referentes à gratificação natalina e adicional de férias.
Nota 2:  O adicional de férias contido no Submódulo 2.1 corresponde a 1/3 (um terço) da remuneração que por sua vez é dividido por 12 (doze) conforme Nota 1 acima.</t>
  </si>
  <si>
    <t>Submódulo 2.2 - Encargos Previdenciários (GPS), Fundo de Garantia por Tempo de Serviço (FGTS) e outras contribuições</t>
  </si>
  <si>
    <t>2.2</t>
  </si>
  <si>
    <t>GPS, FGTS e outras contribuições</t>
  </si>
  <si>
    <t>Percentual (%)</t>
  </si>
  <si>
    <t>Valor
 (R$)</t>
  </si>
  <si>
    <t>INSS</t>
  </si>
  <si>
    <t>Salário Educação</t>
  </si>
  <si>
    <t>SESC ou SESI</t>
  </si>
  <si>
    <t>SENAC ou SENAI</t>
  </si>
  <si>
    <t>SEBRAE</t>
  </si>
  <si>
    <t>INCRA</t>
  </si>
  <si>
    <t>H</t>
  </si>
  <si>
    <t>FGTS</t>
  </si>
  <si>
    <t>Submódulo 2.3 – Benefícios Mensais e Diários</t>
  </si>
  <si>
    <t>2.3</t>
  </si>
  <si>
    <t>Benefícios Mensais e Diários</t>
  </si>
  <si>
    <t>-</t>
  </si>
  <si>
    <t xml:space="preserve">      A.2) Quantidade de passagens por dia por empregado:</t>
  </si>
  <si>
    <t xml:space="preserve">      A.3) Quantidade de dias do mês de recebimento de passagens</t>
  </si>
  <si>
    <t xml:space="preserve">      B.2) Quantidade de dias do mês de recebimento de auxílio-alimentação</t>
  </si>
  <si>
    <t>Assistência Médica e Familiar</t>
  </si>
  <si>
    <t xml:space="preserve">Outros (especificar)                                            </t>
  </si>
  <si>
    <t>Nota 1: o valor informado deverá ser o custo real do insumo (descontado o valor eventualmente pago pelo empregado).
Nota 2: Observar a previsão dos benefícios contidos em Acordos, Convenções e Dissídios Coletivos de Trabalho e atentar-se ao disposto no artigo 6º desta Instrução Normativa.</t>
  </si>
  <si>
    <t>Quadro-Resumo do Módulo 2 – Encargos e Benefícios Anuais, Mensais e Diários</t>
  </si>
  <si>
    <t>Encargos e Benefícios Anuais, Mensais e Diários</t>
  </si>
  <si>
    <t>Módulo 3 - Provisão para Rescisão</t>
  </si>
  <si>
    <t>Provisão para Rescisão</t>
  </si>
  <si>
    <t>Valor  (R$)</t>
  </si>
  <si>
    <r>
      <t xml:space="preserve">Aviso Prévio Indenizado     </t>
    </r>
    <r>
      <rPr>
        <b/>
        <sz val="8"/>
        <color indexed="10"/>
        <rFont val="Arial"/>
        <family val="2"/>
      </rPr>
      <t>Aviso-prévio indenizado     Cálculo do valor = {Rem/12 + 13º/12=(Rem/12)/12 + Férias/12=(Rem/12)/12 + (1/3xFérias)/12=1/3x[(Rem/12)/12]} x (30/30=1) x 5% de rotatividade anual - Os reflexos de 13º, F e 1/3F são referentes a 1 mês de APInd - Na prorrogação, poderão ser considerados 3 dias conforme Lei nº 12.506/2011, dependendo da análise do nº de ocorrências deste evento no período</t>
    </r>
  </si>
  <si>
    <t>Incidência do FGTS sobre o Aviso Prévio Indenizado</t>
  </si>
  <si>
    <t xml:space="preserve">Incidência dos encargos do Submódulo 2.2 sobre o Aviso Prévio Trabalhado         </t>
  </si>
  <si>
    <t>Módulo 4 - Custo de Reposição do Profissional Ausente</t>
  </si>
  <si>
    <t>Nota 1: Os itens que contemplam o módulo 4 se referem ao custo dos dias trabalhados pelo repositor/substituto que por ventura venha cobrir o empregado nos casos de Ausências Legais (Submódulo 4.1) e/ou na Intrajornada (Submódulo 4.2) a depender da prestação do serviço.
Nota 2: Haverá a incidência do Submódulo 2.2 sobre esse módulo.</t>
  </si>
  <si>
    <t>4.1</t>
  </si>
  <si>
    <t>Ausências Legais</t>
  </si>
  <si>
    <r>
      <t>Férias</t>
    </r>
    <r>
      <rPr>
        <b/>
        <sz val="10"/>
        <color indexed="19"/>
        <rFont val="Arial"/>
        <family val="2"/>
      </rPr>
      <t xml:space="preserve"> </t>
    </r>
    <r>
      <rPr>
        <b/>
        <sz val="8"/>
        <color indexed="10"/>
        <rFont val="Arial"/>
        <family val="2"/>
      </rPr>
      <t>Obrigatória a cotação de 9,075% sobre o valor do Módulo 1 – Composição da Remuneração, conforme Anexo XII da IN 5/17 (Férias + Adicional = 9,075% + 3,025% = 12,10%)</t>
    </r>
  </si>
  <si>
    <r>
      <t xml:space="preserve">Ausências Legais                                               </t>
    </r>
    <r>
      <rPr>
        <b/>
        <sz val="10"/>
        <color indexed="10"/>
        <rFont val="Arial"/>
        <family val="2"/>
      </rPr>
      <t>Cálculo do valor = [(</t>
    </r>
    <r>
      <rPr>
        <b/>
        <sz val="10"/>
        <color indexed="12"/>
        <rFont val="Arial"/>
        <family val="2"/>
      </rPr>
      <t>BCCPA</t>
    </r>
    <r>
      <rPr>
        <b/>
        <sz val="10"/>
        <color indexed="10"/>
        <rFont val="Arial"/>
        <family val="2"/>
      </rPr>
      <t>/30)x2,96dias]/12</t>
    </r>
  </si>
  <si>
    <r>
      <t xml:space="preserve">Licença-Paternidade                                   </t>
    </r>
    <r>
      <rPr>
        <b/>
        <sz val="10"/>
        <color indexed="10"/>
        <rFont val="Arial"/>
        <family val="2"/>
      </rPr>
      <t>Cálculo do valor = {[(</t>
    </r>
    <r>
      <rPr>
        <b/>
        <sz val="10"/>
        <color indexed="12"/>
        <rFont val="Arial"/>
        <family val="2"/>
      </rPr>
      <t>BCCPA</t>
    </r>
    <r>
      <rPr>
        <b/>
        <sz val="10"/>
        <color indexed="10"/>
        <rFont val="Arial"/>
        <family val="2"/>
      </rPr>
      <t>/30)x5dias]/12}x1,5%</t>
    </r>
  </si>
  <si>
    <r>
      <t xml:space="preserve">Ausência por acidente de trabalho           </t>
    </r>
    <r>
      <rPr>
        <b/>
        <sz val="10"/>
        <color indexed="10"/>
        <rFont val="Arial"/>
        <family val="2"/>
      </rPr>
      <t>Cálculo do valor  = {[(</t>
    </r>
    <r>
      <rPr>
        <b/>
        <sz val="10"/>
        <color indexed="12"/>
        <rFont val="Arial"/>
        <family val="2"/>
      </rPr>
      <t>BCCPA</t>
    </r>
    <r>
      <rPr>
        <b/>
        <sz val="10"/>
        <color indexed="10"/>
        <rFont val="Arial"/>
        <family val="2"/>
      </rPr>
      <t>/30)x15dias]/12}x0,78%</t>
    </r>
  </si>
  <si>
    <r>
      <t xml:space="preserve">Afastamento Maternidade                           </t>
    </r>
    <r>
      <rPr>
        <b/>
        <sz val="10"/>
        <color indexed="10"/>
        <rFont val="Arial"/>
        <family val="2"/>
      </rPr>
      <t>Cálculo do valor = {[(</t>
    </r>
    <r>
      <rPr>
        <b/>
        <sz val="10"/>
        <color indexed="12"/>
        <rFont val="Arial"/>
        <family val="2"/>
      </rPr>
      <t>Rem</t>
    </r>
    <r>
      <rPr>
        <b/>
        <sz val="10"/>
        <color indexed="10"/>
        <rFont val="Arial"/>
        <family val="2"/>
      </rPr>
      <t>+1/3</t>
    </r>
    <r>
      <rPr>
        <b/>
        <sz val="10"/>
        <color indexed="12"/>
        <rFont val="Arial"/>
        <family val="2"/>
      </rPr>
      <t>Rem</t>
    </r>
    <r>
      <rPr>
        <b/>
        <sz val="10"/>
        <color indexed="10"/>
        <rFont val="Arial"/>
        <family val="2"/>
      </rPr>
      <t>)/12]x(4/12)}x2%</t>
    </r>
  </si>
  <si>
    <t>Incidência dos encargos do Submódulo 2.2 sobre o  total do Submódulo 4.1</t>
  </si>
  <si>
    <t>Nota: As alíneas “A” a “F” referem-se somente ao custo que será pago ao repositor pelos dias trabalhados quando da necessidade de substituir a mão de obra alocada na prestação do serviço.</t>
  </si>
  <si>
    <t>Submódulo 4.2 – Intrajornada</t>
  </si>
  <si>
    <t xml:space="preserve">4.2 </t>
  </si>
  <si>
    <t>Intrajornada</t>
  </si>
  <si>
    <t>Intervalo para repouso ou alimentação</t>
  </si>
  <si>
    <t>Incidência dos encargos do Submódulo 2.2 sobre o total do Submódulo 4.2</t>
  </si>
  <si>
    <t>Nota: Quando houver a necessidade de reposição de um empregado durante sua ausência nos intervalos para repouso ou alimentação deve-se contemplar o Submódulo 4.2.</t>
  </si>
  <si>
    <t>Quadro-Resumo do Módulo 4 – Custo de Reposição do Profissional Ausente</t>
  </si>
  <si>
    <t>Custo de Reposição do Profissional Ausente</t>
  </si>
  <si>
    <t>4.2</t>
  </si>
  <si>
    <t>Módulo 5 – Insumos Diversos</t>
  </si>
  <si>
    <t>Insumos diversos</t>
  </si>
  <si>
    <t xml:space="preserve">Materiais </t>
  </si>
  <si>
    <t xml:space="preserve">Equipamentos </t>
  </si>
  <si>
    <t>Nota: Valores mensais por empregado.</t>
  </si>
  <si>
    <t>Módulo 6 -  Custos Indiretos, Lucro e Tributos</t>
  </si>
  <si>
    <t xml:space="preserve">Custos Indiretos, Lucro e Tributos </t>
  </si>
  <si>
    <t>Valor
(R$)</t>
  </si>
  <si>
    <t>BASE DE CÁLCULO DOS CUSTOS INDIRETOS  = (Total do Módulo 1 – Composição da  Remuneração + Total do Módulo 2 - Encargos e Benefícios Anuais, Mensais e Diários + Total do Módulo 3 – Provisão da Rescisão + Total do Módulo 4 - Custo de Reposição do Profissional Ausente + Total do Módulo 5 - Insumos Diversos)</t>
  </si>
  <si>
    <t>Custos Indiretos</t>
  </si>
  <si>
    <t>BASE DE CÁLCULO DO LUCRO =  (Total do Módulo 1 – Composição da  Remuneração + Total do Módulo 2 - Encargos e Benefícios Anuais, Mensais e Diários + Total do Módulo 3 – Provisão da Rescisão + Total do Módulo 4 - Custo de Reposição do Profissional Ausente + Total do Módulo 5 - Insumos Diversos + Custos Indiretos)</t>
  </si>
  <si>
    <t>Lucro</t>
  </si>
  <si>
    <t>BASE DE CÁLCULO DOS TRIBUTOS = (Total do Módulo 1 – Composição da  Remuneração + Total do Módulo 2 - Encargos e Benefícios Anuais, Mensais e Diários + Total do Módulo 3 – Provisão da Rescisão + Total do Módulo 4 - Custo de Reposição do Profissional Ausente + Total do Módulo 5 - Insumos Diversos + Custos Indiretos + Lucro)</t>
  </si>
  <si>
    <t>Tributos</t>
  </si>
  <si>
    <t>C.1    Tributos Federais (especificar)</t>
  </si>
  <si>
    <r>
      <t xml:space="preserve">  a) Cofins  </t>
    </r>
    <r>
      <rPr>
        <sz val="10"/>
        <color indexed="10"/>
        <rFont val="Arial"/>
        <family val="2"/>
      </rPr>
      <t>(depende do regime de tributação - utilizada a hipótese de Lucro Real)</t>
    </r>
  </si>
  <si>
    <r>
      <t xml:space="preserve">  b) PIS </t>
    </r>
    <r>
      <rPr>
        <sz val="10"/>
        <color indexed="10"/>
        <rFont val="Arial"/>
        <family val="2"/>
      </rPr>
      <t>(depende do regime de tributação - utilizada a hipótese de Lucro Real)</t>
    </r>
  </si>
  <si>
    <r>
      <t xml:space="preserve"> c) IRPJ - </t>
    </r>
    <r>
      <rPr>
        <b/>
        <sz val="10"/>
        <color indexed="12"/>
        <rFont val="Arial"/>
        <family val="2"/>
      </rPr>
      <t>Em face do Ac. TCU nº 648/2016-P, o licitante pode cotar este tributo, porém a Administração não pode inclui-lo no orçamento-base</t>
    </r>
  </si>
  <si>
    <r>
      <t xml:space="preserve"> d) CSLL - </t>
    </r>
    <r>
      <rPr>
        <b/>
        <sz val="10"/>
        <color indexed="12"/>
        <rFont val="Arial"/>
        <family val="2"/>
      </rPr>
      <t>Em face do Ac. TCU nº 648/2016-P, o licitante pode cotar este tributo, porém a Administração não pode inclui-lo no orçamento-base</t>
    </r>
  </si>
  <si>
    <t>C.2   Tributos Estaduais (especificar)</t>
  </si>
  <si>
    <t>C.3   Tributos Municipais (especificar):</t>
  </si>
  <si>
    <t xml:space="preserve">Percentual Total e Valor Total de Tributos  </t>
  </si>
  <si>
    <t>Cálculo dos Tributos</t>
  </si>
  <si>
    <t xml:space="preserve">                  Base de Cálculo para os Tributos</t>
  </si>
  <si>
    <t xml:space="preserve"> = ( ---------------------------------------------------------------- ) x Alíquota do Tributo</t>
  </si>
  <si>
    <t xml:space="preserve">         1 - (Total de Tributos em % dividido por 100)</t>
  </si>
  <si>
    <t>Nota 1: Custos Indiretos, Lucro e Tributos por empregado.
Nota 2: O valor referente a tributos é obtido aplicando-se o percentual sobre o valor do faturamento.</t>
  </si>
  <si>
    <t xml:space="preserve">
2. QUADRO-RESUMO DO CUSTO POR EMPREGADO
</t>
  </si>
  <si>
    <t xml:space="preserve">                          Mão de obra vinculada à execução contratual (valor por empregado)</t>
  </si>
  <si>
    <t>Módulo 1 - Composição da Remuneração</t>
  </si>
  <si>
    <t>Módulo 3 – Provisão para Rescisão</t>
  </si>
  <si>
    <t>Módulo 4 – Custo de Reposição do Profissional Ausente</t>
  </si>
  <si>
    <t xml:space="preserve">Módulo 5 - Insumo Diversos </t>
  </si>
  <si>
    <t>Subtotal (A + B + C + D + E)</t>
  </si>
  <si>
    <t>Módulo 6 - Custos Indiretos, Lucro e Tributos</t>
  </si>
  <si>
    <t>Valor Total por Empregado</t>
  </si>
  <si>
    <t>INSUMOS DIVERSOS</t>
  </si>
  <si>
    <t>Unidade</t>
  </si>
  <si>
    <t>Quantidade Anual</t>
  </si>
  <si>
    <t>Valor Unitário</t>
  </si>
  <si>
    <t>Custo Anual</t>
  </si>
  <si>
    <t>unidade</t>
  </si>
  <si>
    <t>UNIFORMES</t>
  </si>
  <si>
    <t>par</t>
  </si>
  <si>
    <t>Quantidade a disponibilizar</t>
  </si>
  <si>
    <t>Depreciação (em meses)</t>
  </si>
  <si>
    <t>QUADRO RESUMO</t>
  </si>
  <si>
    <t>CUSTO ANUAL</t>
  </si>
  <si>
    <t>CUSTO MENSAL</t>
  </si>
  <si>
    <t>TOTAIS</t>
  </si>
  <si>
    <t>Relógio ponto eletrônico</t>
  </si>
  <si>
    <t>INSUMOS OPERACIONAIS ADMINISTRATIVOS</t>
  </si>
  <si>
    <t>Outros (insumos operacionais administrativos)</t>
  </si>
  <si>
    <t>CUSTO ANUAL DOS INSUMOS</t>
  </si>
  <si>
    <t>CUSTO MENSAL DOS INSUMOS</t>
  </si>
  <si>
    <t>Bento Gonçalves/RS</t>
  </si>
  <si>
    <r>
      <t xml:space="preserve">Salário-Base </t>
    </r>
    <r>
      <rPr>
        <b/>
        <sz val="10"/>
        <color indexed="10"/>
        <rFont val="Arial"/>
        <family val="2"/>
      </rPr>
      <t/>
    </r>
  </si>
  <si>
    <r>
      <t xml:space="preserve">Incidência dos encargos do Submódulo 2.2 </t>
    </r>
    <r>
      <rPr>
        <b/>
        <sz val="10"/>
        <color rgb="FFFF0000"/>
        <rFont val="Arial"/>
        <family val="2"/>
      </rPr>
      <t>(36,80%)</t>
    </r>
    <r>
      <rPr>
        <b/>
        <sz val="10"/>
        <rFont val="Arial"/>
        <family val="2"/>
      </rPr>
      <t>, sobre o total do Submódulo 2.1</t>
    </r>
  </si>
  <si>
    <t>Adicional de Periculosidade</t>
  </si>
  <si>
    <r>
      <t xml:space="preserve">Adicional Noturno  </t>
    </r>
    <r>
      <rPr>
        <b/>
        <sz val="10"/>
        <color indexed="12"/>
        <rFont val="Arial"/>
        <family val="2"/>
      </rPr>
      <t xml:space="preserve"> </t>
    </r>
  </si>
  <si>
    <r>
      <t xml:space="preserve">Adicional de Hora Noturna Reduzida </t>
    </r>
    <r>
      <rPr>
        <b/>
        <sz val="10"/>
        <color indexed="48"/>
        <rFont val="Arial"/>
        <family val="2"/>
      </rPr>
      <t xml:space="preserve"> </t>
    </r>
  </si>
  <si>
    <t xml:space="preserve">Adicional de Hora Extra no Feriado Trabalhado </t>
  </si>
  <si>
    <r>
      <t>Submódulo 2.1 – 13º (décimo terceiro) Salário</t>
    </r>
    <r>
      <rPr>
        <b/>
        <sz val="11"/>
        <rFont val="Arial"/>
        <family val="2"/>
      </rPr>
      <t xml:space="preserve"> e Adicional de Férias</t>
    </r>
  </si>
  <si>
    <r>
      <t>13º (décimo terceiro) Salário</t>
    </r>
    <r>
      <rPr>
        <b/>
        <sz val="11"/>
        <rFont val="Arial"/>
        <family val="2"/>
      </rPr>
      <t xml:space="preserve"> e Adicional de Férias</t>
    </r>
  </si>
  <si>
    <r>
      <rPr>
        <b/>
        <sz val="10"/>
        <color indexed="8"/>
        <rFont val="Arial"/>
        <family val="2"/>
      </rPr>
      <t xml:space="preserve"> Férias e Adicional de Férias</t>
    </r>
    <r>
      <rPr>
        <b/>
        <sz val="10"/>
        <color indexed="19"/>
        <rFont val="Arial"/>
        <family val="2"/>
      </rPr>
      <t xml:space="preserve"> </t>
    </r>
    <r>
      <rPr>
        <b/>
        <sz val="8"/>
        <color indexed="10"/>
        <rFont val="Arial"/>
        <family val="2"/>
      </rPr>
      <t>Obrigatória a cotação de 3,025% sobre o valor do Módulo 1 – Composição da Remuneração, conforme Anexo XII da IN 5/17 (Férias + Adicional = 9,075% + 3,025% = 12,10%)</t>
    </r>
  </si>
  <si>
    <r>
      <t xml:space="preserve">13º (décimo terceiro) Salário, </t>
    </r>
    <r>
      <rPr>
        <b/>
        <sz val="10"/>
        <color theme="1"/>
        <rFont val="Arial"/>
        <family val="2"/>
      </rPr>
      <t>Férias</t>
    </r>
    <r>
      <rPr>
        <b/>
        <sz val="10"/>
        <color indexed="38"/>
        <rFont val="Arial"/>
        <family val="2"/>
      </rPr>
      <t xml:space="preserve"> </t>
    </r>
    <r>
      <rPr>
        <b/>
        <sz val="10"/>
        <rFont val="Arial"/>
        <family val="2"/>
      </rPr>
      <t>e Adicional de Férias</t>
    </r>
  </si>
  <si>
    <r>
      <t xml:space="preserve">Outros (Especificar) </t>
    </r>
    <r>
      <rPr>
        <b/>
        <sz val="10"/>
        <color indexed="10"/>
        <rFont val="Arial"/>
        <family val="2"/>
      </rPr>
      <t/>
    </r>
  </si>
  <si>
    <t xml:space="preserve">Uniformes </t>
  </si>
  <si>
    <r>
      <t xml:space="preserve">  a) ISS    </t>
    </r>
    <r>
      <rPr>
        <sz val="10"/>
        <color indexed="10"/>
        <rFont val="Arial"/>
        <family val="2"/>
      </rPr>
      <t xml:space="preserve"> Lei complementar municipal de Bento Gonçalves 183/2013 </t>
    </r>
  </si>
  <si>
    <t>SAT (Seguro Acidente de Trabalho)</t>
  </si>
  <si>
    <t>Quadro Resumo - VALOR MENSAL DOS SERVIÇOS</t>
  </si>
  <si>
    <t>Tipo de Serviço (A)</t>
  </si>
  <si>
    <t>Valor Por Empregado(B)</t>
  </si>
  <si>
    <t>Qde de Empregados por posto ( C )</t>
  </si>
  <si>
    <t>Valor Proposto por Posto (D) = (B x C)</t>
  </si>
  <si>
    <t>Qde Postos (E)</t>
  </si>
  <si>
    <t>VALOR (R$)</t>
  </si>
  <si>
    <t>VALOR MENSAL DOS SERVIÇOS (I + II + III + ...)</t>
  </si>
  <si>
    <t>Anexo III-D</t>
  </si>
  <si>
    <t>Quadro Demonstrativo - VALOR GLOBAL DA PROPOSTA</t>
  </si>
  <si>
    <t>VALOR GLOBAL DA PROPOSTA</t>
  </si>
  <si>
    <t>Descrição</t>
  </si>
  <si>
    <t>Valor proposto por unidade de medida*</t>
  </si>
  <si>
    <t>Valor mensal do serviço</t>
  </si>
  <si>
    <t>Valor Global da Proposta (valor mensal do serviço X 12 meses do contrato).</t>
  </si>
  <si>
    <t>Nota(1):</t>
  </si>
  <si>
    <t>Informar o valor da unidade de medida por tipo de serviço.</t>
  </si>
  <si>
    <t>TOTAL GLOBAL</t>
  </si>
  <si>
    <t>Nota 1: Os percentuais dos encargos previdenciários, do FGTS e demais contribuições são aqueles estabelecidos pela legislação vigente.
Nota 2: O SAT a depender do grau de risco do serviço irá variar entre 1%, para risco leve, de 2% para risco médio, e de 3% para risco grave.
Nota 3: Esses percentuais incidem sobre o Módulo 1, o Submódulo 2.1, o Módulo 3, o Módulo 4 e o Módulo 6</t>
  </si>
  <si>
    <r>
      <t xml:space="preserve">Base de cálculo para o Custo de Reposição do Profissional Ausente (substituto): BCCPA = Rem + 13º + Férias + 1/3Férias </t>
    </r>
    <r>
      <rPr>
        <b/>
        <sz val="11"/>
        <color indexed="10"/>
        <rFont val="Arial"/>
        <family val="2"/>
      </rPr>
      <t xml:space="preserve">(exceto a linha “A” que tem % fixo pela conta vinculada e o Afastamento Maternidade) - </t>
    </r>
    <r>
      <rPr>
        <sz val="10"/>
        <color indexed="8"/>
        <rFont val="Arial"/>
        <family val="2"/>
      </rPr>
      <t>Conforme item 89 do Relatório do Acórdão TCU n 1.753/2008 do Plenário</t>
    </r>
    <r>
      <rPr>
        <b/>
        <sz val="10"/>
        <color indexed="8"/>
        <rFont val="Arial"/>
        <family val="2"/>
      </rPr>
      <t/>
    </r>
  </si>
  <si>
    <r>
      <t xml:space="preserve">Aviso Prévio Trabalhado     (negociar extinção/redução na 1ª prorrogação. Em caso de prorrogação de contrato, o percentual máximo dessa parcela será de 0,194% a cada ano de prorrogação)
</t>
    </r>
    <r>
      <rPr>
        <b/>
        <sz val="10"/>
        <color indexed="10"/>
        <rFont val="Arial"/>
        <family val="2"/>
      </rPr>
      <t>Cálculo do valor= [(Rem/30)x7]/12 meses do contratox90% dos empregados - ao final do contrato</t>
    </r>
  </si>
  <si>
    <t>XX/XX/2019 às XXhXXmin</t>
  </si>
  <si>
    <t xml:space="preserve">      B.1) Valor do auxílio-alimentação (clausula 19 da CCT 2019): </t>
  </si>
  <si>
    <r>
      <t xml:space="preserve">Plano de Benefício Social Familiar (cláusula 22 da CCT 2019)  </t>
    </r>
    <r>
      <rPr>
        <b/>
        <sz val="10"/>
        <color indexed="10"/>
        <rFont val="Arial"/>
        <family val="2"/>
      </rPr>
      <t>Cálculo do valor = R$ 15,02</t>
    </r>
  </si>
  <si>
    <r>
      <t xml:space="preserve">Dia: </t>
    </r>
    <r>
      <rPr>
        <b/>
        <sz val="10"/>
        <color rgb="FFFF0000"/>
        <rFont val="Arial"/>
        <family val="2"/>
      </rPr>
      <t>XX/XX/2019 às XXhXXmin</t>
    </r>
  </si>
  <si>
    <t>Lei 15.284/2019 (Piso Regional) / CCT SINDASSEIO - 2019</t>
  </si>
  <si>
    <t>Trabalhador Agropecuário</t>
  </si>
  <si>
    <t>6210-05</t>
  </si>
  <si>
    <t xml:space="preserve">Pregão nº 55/2019 – CONTA VINCULADA
MODELO DE PLANILHA DE CUSTOS E FORMAÇÃO DE PREÇOS   </t>
  </si>
  <si>
    <t>1º de fevereiro</t>
  </si>
  <si>
    <t xml:space="preserve">      A.1) Valor da passagem do transporte coletivo no município de prestação dos serviços: (TUIUTY - Ver Decreto Municipal nº 9.989/2018, pág. 4)</t>
  </si>
  <si>
    <t xml:space="preserve">Trabalhador Agropecuário - Regime de Tributação: Lucro Real </t>
  </si>
  <si>
    <r>
      <t xml:space="preserve">Data-Base da Categoria (dia/mês/ano) - </t>
    </r>
    <r>
      <rPr>
        <b/>
        <sz val="10"/>
        <color rgb="FFFF0000"/>
        <rFont val="Arial"/>
        <family val="2"/>
      </rPr>
      <t>Lei 15.284/2019 - Piso regional</t>
    </r>
  </si>
  <si>
    <r>
      <t xml:space="preserve">Auxílio-Refeição/Alimentação </t>
    </r>
    <r>
      <rPr>
        <b/>
        <sz val="10"/>
        <color indexed="10"/>
        <rFont val="Arial"/>
        <family val="2"/>
      </rPr>
      <t>Cálculo do valor = [(22xVA)x(1-</t>
    </r>
    <r>
      <rPr>
        <b/>
        <sz val="10"/>
        <color indexed="12"/>
        <rFont val="Arial"/>
        <family val="2"/>
      </rPr>
      <t>0,</t>
    </r>
    <r>
      <rPr>
        <b/>
        <sz val="10"/>
        <color rgb="FF0000FF"/>
        <rFont val="Arial"/>
        <family val="2"/>
      </rPr>
      <t>19</t>
    </r>
    <r>
      <rPr>
        <b/>
        <sz val="10"/>
        <color indexed="10"/>
        <rFont val="Arial"/>
        <family val="2"/>
      </rPr>
      <t>)]</t>
    </r>
    <r>
      <rPr>
        <b/>
        <sz val="8"/>
        <color indexed="10"/>
        <rFont val="Arial"/>
        <family val="2"/>
      </rPr>
      <t/>
    </r>
  </si>
  <si>
    <r>
      <t xml:space="preserve">     B.3) Participação do empregado em percentual sobre o auxílio-alimentação </t>
    </r>
    <r>
      <rPr>
        <b/>
        <sz val="8"/>
        <color rgb="FFFF0000"/>
        <rFont val="Arial"/>
        <family val="2"/>
      </rPr>
      <t>*Cláusula 19º CCT - desconto de até 19% sobre o valor proporcionado</t>
    </r>
  </si>
  <si>
    <t xml:space="preserve">Cláusula 22º da CCT 2019
...
7) Os editais de licitações para a contratação de serviços/empresas do segmento deverão prever, nas respectivas planilhas de custos, a provisão financeira para cumprimento do “plano de benefício social familiar”, de modo a preservar o patrimônio jurídico dos trabalhadores, em consonância com o artigo 444 da clt.
...
10) O “plano de benefício social familiar” proporcionará obrigatoriamente os auxílios e benefícios adiante definidos:
10.1.  benefício falecimento
10.1.1. do empregado(a)
10.1.2. do companheiro(a)
10.1.3. dos filhos
10.2.   benefício incapacitação permanente do empregado(a)
10.3.    benefício nascimento de filho do empregado(a)
10.4.    benefício auxílio educacional
10.5.   benefício auxílio babá/cuidadora
10.6. demais benefícios
- benefício recolocação, benefício mural de empregos, benefício qualificação, benefício conecta empresa, benefício conecta entidades, benefício gestão e cobrança
</t>
  </si>
  <si>
    <t>23360.000659/2019-91</t>
  </si>
  <si>
    <t>55/2019</t>
  </si>
  <si>
    <t>Bota de segurança, material borracha, material sola PVC - cloreto de polivinila, tamanho 39
a 44, tipo cano médio, tipo uso operário de campo, características adicionais com forro,
antiderrapante;</t>
  </si>
  <si>
    <t>Bota segurança, material couro, material sola borracha tamanho 39 a 44, tipo cano médio,
tipo uso operário de campo;</t>
  </si>
  <si>
    <t>Perneira</t>
  </si>
  <si>
    <t>Jaleco em Brim Manga Longa</t>
  </si>
  <si>
    <t>Avental impermeável;</t>
  </si>
  <si>
    <t>Luva confeccionada em raspa de couro, cano curto;</t>
  </si>
  <si>
    <t>Protetor auricular externo, tipo concha;</t>
  </si>
  <si>
    <t>Óculos de Proteção individual incolor;</t>
  </si>
  <si>
    <t xml:space="preserve">Calça em brim; </t>
  </si>
  <si>
    <t>Jaleco em brim manga curta</t>
  </si>
  <si>
    <t>Calça anticorte para operador de motosserra (este item somente para o trabalhador</t>
  </si>
  <si>
    <t>EPI: máscara respiratória PFF2 com válvua</t>
  </si>
  <si>
    <t>EPI: Máscara Respirador Facial Carvão Ativado com Filtro Vo/ga</t>
  </si>
  <si>
    <t>EPI: viseira de proteção facial com sistema ante embaçante</t>
  </si>
  <si>
    <t>EPI: luvas de borracha nitrílica ou neoprene</t>
  </si>
  <si>
    <t>EPI: chapéu impermeável de aba larga /  boné árabe</t>
  </si>
  <si>
    <r>
      <t xml:space="preserve">Adicional de Insalubridade </t>
    </r>
    <r>
      <rPr>
        <b/>
        <sz val="10"/>
        <color rgb="FFFF0000"/>
        <rFont val="Arial"/>
        <family val="2"/>
      </rPr>
      <t>(40% do Salário Normativo - SB - cláusula 54 (letra C) da CCT SINDASSEIO 2019)</t>
    </r>
  </si>
  <si>
    <r>
      <t>Transporte -</t>
    </r>
    <r>
      <rPr>
        <b/>
        <sz val="10"/>
        <color indexed="10"/>
        <rFont val="Arial"/>
        <family val="2"/>
      </rPr>
      <t xml:space="preserve"> Cálculo do valor: [(2xVTx22) – (6%xSB)]</t>
    </r>
  </si>
  <si>
    <t>CUSTO ANUAL DOS UNIFORMES PARA 1 TRAB. AGROPECUÁRIO</t>
  </si>
  <si>
    <t>CUSTO MENSAL DOS UNIFORMES PARA 1 TRAB. AGROPECUÁRIO</t>
  </si>
  <si>
    <r>
      <t xml:space="preserve">Multa do FGTS e contribuição social sobre o Aviso Prévio Indenizado </t>
    </r>
    <r>
      <rPr>
        <b/>
        <sz val="8"/>
        <color indexed="10"/>
        <rFont val="Arial"/>
        <family val="2"/>
      </rPr>
      <t xml:space="preserve">Obrigatória a cotação de 0,24% sobre o valor do Módulo 1 – Composição da Remuneração, conforme Anexo XII da IN Seges nº 5/2017 (0,24% + 4,76% = 5,0%) - </t>
    </r>
    <r>
      <rPr>
        <b/>
        <sz val="8"/>
        <color rgb="FF0000FF"/>
        <rFont val="Arial"/>
        <family val="2"/>
      </rPr>
      <t>Como a Lei nº  13.932/2019 extingue, a partir de 01/01/2020, , no art. 12, a Contribuição Social de 10% sobre o FGTS devida pelos empregadores em caso de despedida sem justa causa, foi utilizada uma regra de três para excluir esse valor da planilha, ficando assim (0,19% + 3,81% = 4%) - Alterando a Letra C e F do Módulo 3 da planilha de custos</t>
    </r>
  </si>
  <si>
    <r>
      <t xml:space="preserve">Multa do FGTS e contribuição social sobre o Aviso Prévio Trabalhado </t>
    </r>
    <r>
      <rPr>
        <b/>
        <sz val="8"/>
        <color indexed="10"/>
        <rFont val="Arial"/>
        <family val="2"/>
      </rPr>
      <t xml:space="preserve">Obrigatória a cotação de 4,76% sobre o valor do Módulo 1 – Composição da Remuneração, conforme Anexo XII da IN Seges nº 5/2017 (4,76%+0,24% = 5,0%) </t>
    </r>
    <r>
      <rPr>
        <b/>
        <sz val="8"/>
        <color rgb="FF0000FF"/>
        <rFont val="Arial"/>
        <family val="2"/>
      </rPr>
      <t>- Como a Lei nº  13.932/2019 extingue, a partir de 01/01/2020, , no art. 12, a Contribuição Social de 10% sobre o FGTS devida pelos empregadores em caso de despedida sem justa causa, foi utilizada uma regra de três para excluir esse valor da planilha, ficando assim (0,19% + 3,81% = 4%) - Alterando a Letra C e F do Módulo 3 da planilha de custos</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</si>
</sst>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R$&quot;\ * #,##0.00_-;\-&quot;R$&quot;\ * #,##0.00_-;_-&quot;R$&quot;\ * &quot;-&quot;??_-;_-@_-"/>
    <numFmt numFmtId="164" formatCode="_(* #,##0.00_);_(* \(#,##0.00\);_(* \-??_);_(@_)"/>
    <numFmt numFmtId="165" formatCode="0.000%"/>
    <numFmt numFmtId="166" formatCode="0.0000%"/>
    <numFmt numFmtId="167" formatCode="&quot;R$ &quot;#,##0.00"/>
    <numFmt numFmtId="168" formatCode="_(&quot;R$ &quot;* #,##0.00_);_(&quot;R$ &quot;* \(#,##0.00\);_(&quot;R$ &quot;* \-??_);_(@_)"/>
    <numFmt numFmtId="169" formatCode="0.0"/>
  </numFmts>
  <fonts count="53" x14ac:knownFonts="1">
    <font>
      <sz val="10"/>
      <name val="Arial"/>
      <family val="2"/>
    </font>
    <font>
      <sz val="10"/>
      <name val="Arial"/>
      <family val="2"/>
    </font>
    <font>
      <b/>
      <sz val="18"/>
      <color indexed="20"/>
      <name val="Arial"/>
      <family val="2"/>
    </font>
    <font>
      <b/>
      <sz val="18"/>
      <name val="Arial"/>
      <family val="2"/>
    </font>
    <font>
      <b/>
      <sz val="10"/>
      <name val="Arial"/>
      <family val="2"/>
    </font>
    <font>
      <b/>
      <sz val="10"/>
      <color indexed="10"/>
      <name val="Arial"/>
      <family val="2"/>
    </font>
    <font>
      <b/>
      <sz val="11"/>
      <name val="Arial"/>
      <family val="2"/>
    </font>
    <font>
      <b/>
      <sz val="15"/>
      <name val="Arial"/>
      <family val="2"/>
    </font>
    <font>
      <b/>
      <sz val="12"/>
      <name val="Arial"/>
      <family val="2"/>
    </font>
    <font>
      <b/>
      <sz val="11"/>
      <color indexed="10"/>
      <name val="Arial"/>
      <family val="2"/>
    </font>
    <font>
      <sz val="11"/>
      <name val="Arial"/>
      <family val="2"/>
    </font>
    <font>
      <b/>
      <sz val="10"/>
      <color indexed="12"/>
      <name val="Arial"/>
      <family val="2"/>
    </font>
    <font>
      <b/>
      <sz val="10"/>
      <color indexed="48"/>
      <name val="Arial"/>
      <family val="2"/>
    </font>
    <font>
      <b/>
      <sz val="10"/>
      <color indexed="21"/>
      <name val="Arial"/>
      <family val="2"/>
    </font>
    <font>
      <b/>
      <sz val="11"/>
      <color indexed="8"/>
      <name val="Arial"/>
      <family val="2"/>
    </font>
    <font>
      <b/>
      <sz val="8"/>
      <color indexed="10"/>
      <name val="Arial"/>
      <family val="2"/>
    </font>
    <font>
      <b/>
      <sz val="10"/>
      <color indexed="8"/>
      <name val="Arial"/>
      <family val="2"/>
    </font>
    <font>
      <b/>
      <sz val="10"/>
      <color indexed="19"/>
      <name val="Arial"/>
      <family val="2"/>
    </font>
    <font>
      <sz val="9"/>
      <name val="Arial"/>
      <family val="2"/>
    </font>
    <font>
      <b/>
      <sz val="9"/>
      <color indexed="10"/>
      <name val="Arial"/>
      <family val="2"/>
    </font>
    <font>
      <b/>
      <strike/>
      <sz val="10"/>
      <color indexed="19"/>
      <name val="Arial"/>
      <family val="2"/>
    </font>
    <font>
      <b/>
      <sz val="10"/>
      <name val="Arial"/>
      <family val="2"/>
      <charset val="1"/>
    </font>
    <font>
      <b/>
      <sz val="10"/>
      <color indexed="38"/>
      <name val="Arial"/>
      <family val="2"/>
    </font>
    <font>
      <b/>
      <sz val="11"/>
      <color indexed="12"/>
      <name val="Arial"/>
      <family val="2"/>
    </font>
    <font>
      <sz val="10"/>
      <color indexed="8"/>
      <name val="Arial"/>
      <family val="2"/>
    </font>
    <font>
      <sz val="10"/>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0"/>
      <color rgb="FFFF0000"/>
      <name val="Arial"/>
      <family val="2"/>
    </font>
    <font>
      <b/>
      <sz val="14"/>
      <color indexed="18"/>
      <name val="Arial"/>
      <family val="2"/>
    </font>
    <font>
      <b/>
      <sz val="10"/>
      <color indexed="18"/>
      <name val="Arial"/>
      <family val="2"/>
    </font>
    <font>
      <sz val="10"/>
      <color rgb="FFFF0000"/>
      <name val="Arial"/>
      <family val="2"/>
    </font>
    <font>
      <b/>
      <sz val="15"/>
      <color indexed="18"/>
      <name val="Arial"/>
      <family val="2"/>
    </font>
    <font>
      <sz val="12"/>
      <color indexed="10"/>
      <name val="Arial"/>
      <family val="2"/>
    </font>
    <font>
      <b/>
      <sz val="10"/>
      <color theme="1"/>
      <name val="Arial"/>
      <family val="2"/>
    </font>
    <font>
      <b/>
      <sz val="10"/>
      <color rgb="FF0000FF"/>
      <name val="Arial"/>
      <family val="2"/>
    </font>
    <font>
      <b/>
      <sz val="8"/>
      <color rgb="FFFF0000"/>
      <name val="Arial"/>
      <family val="2"/>
    </font>
    <font>
      <sz val="5"/>
      <name val="Arial"/>
      <family val="2"/>
    </font>
    <font>
      <b/>
      <sz val="8"/>
      <color rgb="FF0000FF"/>
      <name val="Arial"/>
      <family val="2"/>
    </font>
  </fonts>
  <fills count="29">
    <fill>
      <patternFill patternType="none"/>
    </fill>
    <fill>
      <patternFill patternType="gray125"/>
    </fill>
    <fill>
      <patternFill patternType="solid">
        <fgColor indexed="43"/>
        <bgColor indexed="26"/>
      </patternFill>
    </fill>
    <fill>
      <patternFill patternType="solid">
        <fgColor indexed="13"/>
        <bgColor indexed="34"/>
      </patternFill>
    </fill>
    <fill>
      <patternFill patternType="solid">
        <fgColor indexed="9"/>
        <bgColor indexed="26"/>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45"/>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15"/>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24"/>
      </patternFill>
    </fill>
    <fill>
      <patternFill patternType="solid">
        <fgColor indexed="55"/>
        <bgColor indexed="23"/>
      </patternFill>
    </fill>
    <fill>
      <patternFill patternType="solid">
        <fgColor indexed="62"/>
        <bgColor indexed="56"/>
      </patternFill>
    </fill>
    <fill>
      <patternFill patternType="solid">
        <fgColor indexed="10"/>
        <bgColor indexed="61"/>
      </patternFill>
    </fill>
    <fill>
      <patternFill patternType="solid">
        <fgColor indexed="57"/>
        <bgColor indexed="38"/>
      </patternFill>
    </fill>
    <fill>
      <patternFill patternType="solid">
        <fgColor indexed="53"/>
        <bgColor indexed="52"/>
      </patternFill>
    </fill>
    <fill>
      <patternFill patternType="solid">
        <fgColor indexed="26"/>
        <bgColor indexed="9"/>
      </patternFill>
    </fill>
    <fill>
      <patternFill patternType="solid">
        <fgColor indexed="24"/>
        <bgColor indexed="22"/>
      </patternFill>
    </fill>
    <fill>
      <patternFill patternType="solid">
        <fgColor theme="0" tint="-0.499984740745262"/>
        <bgColor indexed="64"/>
      </patternFill>
    </fill>
    <fill>
      <patternFill patternType="solid">
        <fgColor rgb="FF92D050"/>
        <bgColor indexed="64"/>
      </patternFill>
    </fill>
  </fills>
  <borders count="30">
    <border>
      <left/>
      <right/>
      <top/>
      <bottom/>
      <diagonal/>
    </border>
    <border>
      <left style="hair">
        <color indexed="8"/>
      </left>
      <right style="hair">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2"/>
      </bottom>
      <diagonal/>
    </border>
    <border>
      <left/>
      <right/>
      <top/>
      <bottom style="thin">
        <color indexed="22"/>
      </bottom>
      <diagonal/>
    </border>
    <border>
      <left/>
      <right/>
      <top/>
      <bottom style="thin">
        <color indexed="30"/>
      </bottom>
      <diagonal/>
    </border>
    <border>
      <left style="hair">
        <color indexed="8"/>
      </left>
      <right/>
      <top style="hair">
        <color indexed="8"/>
      </top>
      <bottom style="thin">
        <color indexed="8"/>
      </bottom>
      <diagonal/>
    </border>
    <border>
      <left/>
      <right/>
      <top style="hair">
        <color indexed="8"/>
      </top>
      <bottom style="thin">
        <color indexed="8"/>
      </bottom>
      <diagonal/>
    </border>
    <border>
      <left/>
      <right style="hair">
        <color indexed="8"/>
      </right>
      <top style="hair">
        <color indexed="8"/>
      </top>
      <bottom style="thin">
        <color indexed="8"/>
      </bottom>
      <diagonal/>
    </border>
    <border>
      <left style="medium">
        <color indexed="64"/>
      </left>
      <right/>
      <top/>
      <bottom/>
      <diagonal/>
    </border>
    <border>
      <left style="hair">
        <color indexed="8"/>
      </left>
      <right style="hair">
        <color indexed="8"/>
      </right>
      <top style="hair">
        <color indexed="8"/>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thin">
        <color indexed="64"/>
      </left>
      <right/>
      <top style="hair">
        <color auto="1"/>
      </top>
      <bottom style="hair">
        <color indexed="8"/>
      </bottom>
      <diagonal/>
    </border>
    <border>
      <left/>
      <right style="hair">
        <color indexed="8"/>
      </right>
      <top style="hair">
        <color auto="1"/>
      </top>
      <bottom style="hair">
        <color indexed="8"/>
      </bottom>
      <diagonal/>
    </border>
    <border>
      <left style="hair">
        <color indexed="8"/>
      </left>
      <right/>
      <top/>
      <bottom/>
      <diagonal/>
    </border>
    <border>
      <left style="hair">
        <color indexed="8"/>
      </left>
      <right style="hair">
        <color indexed="8"/>
      </right>
      <top/>
      <bottom style="hair">
        <color indexed="8"/>
      </bottom>
      <diagonal/>
    </border>
    <border>
      <left style="hair">
        <color indexed="8"/>
      </left>
      <right/>
      <top style="hair">
        <color indexed="8"/>
      </top>
      <bottom style="hair">
        <color auto="1"/>
      </bottom>
      <diagonal/>
    </border>
    <border>
      <left/>
      <right style="hair">
        <color indexed="8"/>
      </right>
      <top style="hair">
        <color indexed="8"/>
      </top>
      <bottom style="hair">
        <color auto="1"/>
      </bottom>
      <diagonal/>
    </border>
    <border>
      <left style="thin">
        <color rgb="FF000000"/>
      </left>
      <right/>
      <top/>
      <bottom/>
      <diagonal/>
    </border>
    <border>
      <left/>
      <right style="hair">
        <color indexed="8"/>
      </right>
      <top/>
      <bottom/>
      <diagonal/>
    </border>
    <border>
      <left style="thin">
        <color indexed="64"/>
      </left>
      <right style="thin">
        <color indexed="64"/>
      </right>
      <top style="thin">
        <color indexed="64"/>
      </top>
      <bottom style="thin">
        <color indexed="64"/>
      </bottom>
      <diagonal/>
    </border>
  </borders>
  <cellStyleXfs count="46">
    <xf numFmtId="0" fontId="0" fillId="0" borderId="0"/>
    <xf numFmtId="164" fontId="1" fillId="0" borderId="0" applyFill="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8" fillId="7" borderId="0" applyNumberFormat="0" applyBorder="0" applyAlignment="0" applyProtection="0"/>
    <xf numFmtId="0" fontId="29" fillId="19" borderId="6" applyNumberFormat="0" applyAlignment="0" applyProtection="0"/>
    <xf numFmtId="0" fontId="30" fillId="20" borderId="7" applyNumberFormat="0" applyAlignment="0" applyProtection="0"/>
    <xf numFmtId="0" fontId="31" fillId="0" borderId="8" applyNumberFormat="0" applyFill="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24" borderId="0" applyNumberFormat="0" applyBorder="0" applyAlignment="0" applyProtection="0"/>
    <xf numFmtId="0" fontId="32" fillId="10" borderId="6" applyNumberFormat="0" applyAlignment="0" applyProtection="0"/>
    <xf numFmtId="0" fontId="33" fillId="6" borderId="0" applyNumberFormat="0" applyBorder="0" applyAlignment="0" applyProtection="0"/>
    <xf numFmtId="0" fontId="34" fillId="2" borderId="0" applyNumberFormat="0" applyBorder="0" applyAlignment="0" applyProtection="0"/>
    <xf numFmtId="0" fontId="1" fillId="25" borderId="9" applyNumberFormat="0" applyAlignment="0" applyProtection="0"/>
    <xf numFmtId="0" fontId="35" fillId="19" borderId="10"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11" applyNumberFormat="0" applyFill="0" applyAlignment="0" applyProtection="0"/>
    <xf numFmtId="0" fontId="39" fillId="0" borderId="12" applyNumberFormat="0" applyFill="0" applyAlignment="0" applyProtection="0"/>
    <xf numFmtId="0" fontId="40" fillId="0" borderId="13"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168" fontId="1" fillId="0" borderId="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cellStyleXfs>
  <cellXfs count="209">
    <xf numFmtId="0" fontId="0" fillId="0" borderId="0" xfId="0"/>
    <xf numFmtId="0" fontId="4"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4" fontId="4" fillId="0" borderId="1" xfId="0" applyNumberFormat="1" applyFont="1" applyFill="1" applyBorder="1" applyAlignment="1">
      <alignment vertical="center"/>
    </xf>
    <xf numFmtId="4" fontId="13" fillId="0" borderId="1" xfId="0" applyNumberFormat="1" applyFont="1" applyFill="1" applyBorder="1" applyAlignment="1">
      <alignment vertical="center"/>
    </xf>
    <xf numFmtId="4" fontId="6" fillId="2" borderId="1" xfId="0" applyNumberFormat="1" applyFont="1" applyFill="1" applyBorder="1" applyAlignment="1">
      <alignment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10" fontId="4" fillId="0" borderId="1" xfId="0" applyNumberFormat="1" applyFont="1" applyFill="1" applyBorder="1" applyAlignment="1">
      <alignment horizontal="center" vertical="center"/>
    </xf>
    <xf numFmtId="2" fontId="4" fillId="0" borderId="1" xfId="0" applyNumberFormat="1" applyFont="1" applyFill="1" applyBorder="1" applyAlignment="1">
      <alignment horizontal="right" vertical="center"/>
    </xf>
    <xf numFmtId="165" fontId="4" fillId="0" borderId="1" xfId="0" applyNumberFormat="1" applyFont="1" applyFill="1" applyBorder="1" applyAlignment="1">
      <alignment horizontal="center" vertical="center"/>
    </xf>
    <xf numFmtId="0" fontId="4" fillId="0" borderId="1" xfId="0" applyFont="1" applyFill="1" applyBorder="1" applyAlignment="1">
      <alignment horizontal="center"/>
    </xf>
    <xf numFmtId="4" fontId="4" fillId="0" borderId="1" xfId="0" applyNumberFormat="1" applyFont="1" applyFill="1" applyBorder="1" applyAlignment="1">
      <alignment horizontal="right"/>
    </xf>
    <xf numFmtId="4" fontId="4" fillId="2" borderId="1" xfId="0" applyNumberFormat="1" applyFont="1" applyFill="1" applyBorder="1" applyAlignment="1">
      <alignment horizontal="right" vertical="center"/>
    </xf>
    <xf numFmtId="0" fontId="6" fillId="2" borderId="1" xfId="0" applyFont="1" applyFill="1" applyBorder="1" applyAlignment="1">
      <alignment horizontal="center" vertical="center"/>
    </xf>
    <xf numFmtId="10" fontId="4" fillId="0" borderId="1" xfId="0" applyNumberFormat="1" applyFont="1" applyFill="1" applyBorder="1" applyAlignment="1">
      <alignment horizontal="right" vertical="center"/>
    </xf>
    <xf numFmtId="4" fontId="4" fillId="0" borderId="1" xfId="0" applyNumberFormat="1" applyFont="1" applyFill="1" applyBorder="1" applyAlignment="1">
      <alignment horizontal="right" vertical="center"/>
    </xf>
    <xf numFmtId="10" fontId="4" fillId="0" borderId="1" xfId="0" applyNumberFormat="1" applyFont="1" applyBorder="1" applyAlignment="1">
      <alignment horizontal="right" vertical="center"/>
    </xf>
    <xf numFmtId="166" fontId="4" fillId="2" borderId="1" xfId="0" applyNumberFormat="1" applyFont="1" applyFill="1" applyBorder="1" applyAlignment="1">
      <alignment horizontal="right" vertical="center"/>
    </xf>
    <xf numFmtId="4" fontId="4" fillId="0" borderId="1" xfId="0" applyNumberFormat="1" applyFont="1" applyBorder="1" applyAlignment="1">
      <alignment horizontal="right" vertical="center"/>
    </xf>
    <xf numFmtId="167" fontId="19" fillId="0" borderId="1" xfId="0" applyNumberFormat="1" applyFont="1" applyBorder="1" applyAlignment="1">
      <alignment vertical="center"/>
    </xf>
    <xf numFmtId="4" fontId="4" fillId="0" borderId="1" xfId="0" applyNumberFormat="1" applyFont="1" applyBorder="1" applyAlignment="1">
      <alignment horizontal="center" vertical="center"/>
    </xf>
    <xf numFmtId="4" fontId="19" fillId="0" borderId="1" xfId="0" applyNumberFormat="1" applyFont="1" applyBorder="1" applyAlignment="1" applyProtection="1">
      <alignment vertical="center"/>
    </xf>
    <xf numFmtId="3" fontId="19" fillId="0" borderId="1" xfId="0" applyNumberFormat="1" applyFont="1" applyBorder="1" applyAlignment="1" applyProtection="1">
      <alignment vertical="center"/>
    </xf>
    <xf numFmtId="0" fontId="20" fillId="0" borderId="1" xfId="0" applyFont="1" applyFill="1" applyBorder="1" applyAlignment="1">
      <alignment horizontal="center" vertical="center"/>
    </xf>
    <xf numFmtId="3" fontId="19" fillId="0" borderId="1" xfId="0" applyNumberFormat="1" applyFont="1" applyBorder="1" applyAlignment="1">
      <alignment vertical="center"/>
    </xf>
    <xf numFmtId="4" fontId="4" fillId="0" borderId="1" xfId="0" applyNumberFormat="1" applyFont="1" applyBorder="1" applyAlignment="1">
      <alignment horizontal="right" vertical="center" wrapText="1"/>
    </xf>
    <xf numFmtId="4" fontId="4" fillId="0" borderId="1" xfId="0" applyNumberFormat="1" applyFont="1" applyBorder="1" applyAlignment="1">
      <alignment horizontal="center" vertical="center" wrapText="1"/>
    </xf>
    <xf numFmtId="0" fontId="21" fillId="0" borderId="1" xfId="0" applyFont="1" applyFill="1" applyBorder="1" applyAlignment="1">
      <alignment horizontal="center" vertical="center" wrapText="1"/>
    </xf>
    <xf numFmtId="2" fontId="21" fillId="0" borderId="1" xfId="0" applyNumberFormat="1" applyFont="1" applyFill="1" applyBorder="1" applyAlignment="1">
      <alignment horizontal="right" vertical="center" wrapText="1"/>
    </xf>
    <xf numFmtId="2" fontId="21" fillId="2" borderId="1" xfId="0" applyNumberFormat="1" applyFont="1" applyFill="1" applyBorder="1" applyAlignment="1">
      <alignment horizontal="right" vertical="center" wrapText="1"/>
    </xf>
    <xf numFmtId="4" fontId="6" fillId="0" borderId="1" xfId="0" applyNumberFormat="1" applyFont="1" applyFill="1" applyBorder="1" applyAlignment="1">
      <alignment horizontal="right" vertical="center" wrapText="1"/>
    </xf>
    <xf numFmtId="0" fontId="6" fillId="2" borderId="1" xfId="0" applyFont="1" applyFill="1" applyBorder="1" applyAlignment="1">
      <alignment horizontal="center"/>
    </xf>
    <xf numFmtId="4" fontId="4" fillId="0" borderId="1" xfId="0" applyNumberFormat="1" applyFont="1" applyFill="1" applyBorder="1" applyAlignment="1"/>
    <xf numFmtId="4" fontId="21" fillId="0" borderId="1" xfId="0" applyNumberFormat="1" applyFont="1" applyFill="1" applyBorder="1" applyAlignment="1">
      <alignment horizontal="right" vertical="center"/>
    </xf>
    <xf numFmtId="0" fontId="16" fillId="0" borderId="1" xfId="0" applyFont="1" applyFill="1" applyBorder="1" applyAlignment="1">
      <alignment horizontal="center"/>
    </xf>
    <xf numFmtId="4" fontId="4" fillId="2" borderId="1" xfId="0" applyNumberFormat="1" applyFont="1" applyFill="1" applyBorder="1" applyAlignment="1">
      <alignment horizontal="right"/>
    </xf>
    <xf numFmtId="4" fontId="6" fillId="2"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4" fontId="4" fillId="2" borderId="1" xfId="0" applyNumberFormat="1" applyFont="1" applyFill="1" applyBorder="1" applyAlignment="1">
      <alignment horizontal="right" vertical="center" wrapText="1"/>
    </xf>
    <xf numFmtId="4" fontId="6" fillId="2"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4" fontId="5" fillId="0" borderId="1" xfId="0" applyNumberFormat="1" applyFont="1" applyFill="1" applyBorder="1" applyAlignment="1">
      <alignment horizontal="right" vertical="center"/>
    </xf>
    <xf numFmtId="0" fontId="8" fillId="0" borderId="1" xfId="0" applyFont="1" applyFill="1" applyBorder="1" applyAlignment="1">
      <alignment horizontal="center" vertical="center"/>
    </xf>
    <xf numFmtId="10" fontId="5"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4" fontId="4" fillId="0" borderId="1" xfId="0" applyNumberFormat="1" applyFont="1" applyFill="1" applyBorder="1" applyAlignment="1">
      <alignment horizontal="center" vertical="center"/>
    </xf>
    <xf numFmtId="10" fontId="4" fillId="0" borderId="1" xfId="0" applyNumberFormat="1" applyFont="1" applyBorder="1" applyAlignment="1">
      <alignment horizontal="right" vertical="center" wrapText="1"/>
    </xf>
    <xf numFmtId="10" fontId="4" fillId="0" borderId="1" xfId="0" applyNumberFormat="1" applyFont="1" applyBorder="1" applyAlignment="1">
      <alignment horizontal="center" vertical="center" wrapText="1"/>
    </xf>
    <xf numFmtId="10" fontId="5" fillId="0" borderId="1" xfId="0" applyNumberFormat="1" applyFont="1" applyBorder="1" applyAlignment="1">
      <alignment horizontal="right" vertical="center"/>
    </xf>
    <xf numFmtId="4" fontId="5" fillId="0" borderId="1" xfId="0" applyNumberFormat="1" applyFont="1" applyBorder="1" applyAlignment="1">
      <alignment horizontal="right" vertical="center"/>
    </xf>
    <xf numFmtId="0" fontId="4" fillId="2" borderId="1" xfId="0" applyFont="1" applyFill="1" applyBorder="1" applyAlignment="1">
      <alignment horizontal="center" vertical="center" wrapText="1"/>
    </xf>
    <xf numFmtId="49" fontId="4" fillId="0" borderId="1" xfId="0" applyNumberFormat="1" applyFont="1" applyBorder="1" applyAlignment="1">
      <alignment horizontal="center" vertical="center" wrapText="1"/>
    </xf>
    <xf numFmtId="0" fontId="0" fillId="0" borderId="0" xfId="0" applyFont="1" applyFill="1" applyAlignment="1">
      <alignment vertical="center"/>
    </xf>
    <xf numFmtId="0" fontId="44" fillId="26" borderId="1" xfId="0" applyFont="1" applyFill="1" applyBorder="1" applyAlignment="1">
      <alignment horizontal="center" vertical="center" wrapText="1"/>
    </xf>
    <xf numFmtId="164" fontId="44" fillId="26" borderId="1" xfId="1" applyFont="1" applyFill="1" applyBorder="1" applyAlignment="1" applyProtection="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vertical="center" wrapText="1"/>
    </xf>
    <xf numFmtId="4" fontId="4" fillId="26" borderId="1" xfId="1" applyNumberFormat="1" applyFont="1" applyFill="1" applyBorder="1" applyAlignment="1" applyProtection="1">
      <alignment horizontal="right" vertical="center"/>
    </xf>
    <xf numFmtId="0" fontId="43" fillId="26" borderId="1" xfId="0" applyFont="1" applyFill="1" applyBorder="1" applyAlignment="1">
      <alignment horizontal="center" vertical="center" wrapText="1"/>
    </xf>
    <xf numFmtId="164" fontId="0" fillId="0" borderId="0" xfId="1" applyFont="1" applyFill="1" applyBorder="1" applyAlignment="1" applyProtection="1">
      <alignment horizontal="right" vertical="center"/>
    </xf>
    <xf numFmtId="0" fontId="0" fillId="0" borderId="0" xfId="0" applyFont="1" applyFill="1" applyAlignment="1">
      <alignment horizontal="center" vertical="center"/>
    </xf>
    <xf numFmtId="4" fontId="45" fillId="0" borderId="1" xfId="1" applyNumberFormat="1" applyFont="1" applyFill="1" applyBorder="1" applyAlignment="1" applyProtection="1">
      <alignment horizontal="right" vertical="center"/>
    </xf>
    <xf numFmtId="164" fontId="0" fillId="0" borderId="1" xfId="1" applyFont="1" applyFill="1" applyBorder="1" applyAlignment="1" applyProtection="1">
      <alignment horizontal="right" vertical="center"/>
    </xf>
    <xf numFmtId="4" fontId="4" fillId="26" borderId="1" xfId="0" applyNumberFormat="1" applyFont="1" applyFill="1" applyBorder="1" applyAlignment="1">
      <alignment vertical="center"/>
    </xf>
    <xf numFmtId="0" fontId="46" fillId="26" borderId="1" xfId="0" applyFont="1" applyFill="1" applyBorder="1" applyAlignment="1">
      <alignment horizontal="center" vertical="center" wrapText="1"/>
    </xf>
    <xf numFmtId="169" fontId="0" fillId="0" borderId="1" xfId="0" applyNumberFormat="1" applyFont="1" applyFill="1" applyBorder="1" applyAlignment="1">
      <alignment horizontal="center" vertical="center"/>
    </xf>
    <xf numFmtId="0" fontId="46" fillId="26" borderId="1" xfId="0" applyFont="1" applyFill="1" applyBorder="1" applyAlignment="1">
      <alignment horizontal="center" vertical="center"/>
    </xf>
    <xf numFmtId="4" fontId="0" fillId="0" borderId="0" xfId="0" applyNumberFormat="1" applyFont="1" applyFill="1" applyAlignment="1">
      <alignment vertical="center"/>
    </xf>
    <xf numFmtId="4" fontId="4" fillId="0" borderId="0" xfId="0" applyNumberFormat="1" applyFont="1" applyFill="1" applyBorder="1" applyAlignment="1">
      <alignment vertical="center"/>
    </xf>
    <xf numFmtId="4" fontId="44" fillId="0" borderId="0" xfId="0" applyNumberFormat="1" applyFont="1" applyFill="1" applyBorder="1" applyAlignment="1">
      <alignment horizontal="right" vertical="center"/>
    </xf>
    <xf numFmtId="0" fontId="47" fillId="0" borderId="0" xfId="0" applyFont="1" applyFill="1" applyBorder="1" applyAlignment="1">
      <alignment horizontal="left" vertical="center" wrapText="1"/>
    </xf>
    <xf numFmtId="10" fontId="4" fillId="0" borderId="1" xfId="0" applyNumberFormat="1" applyFont="1" applyFill="1" applyBorder="1" applyAlignment="1">
      <alignment vertical="center"/>
    </xf>
    <xf numFmtId="167" fontId="19" fillId="0" borderId="1" xfId="0" applyNumberFormat="1" applyFont="1" applyFill="1" applyBorder="1" applyAlignment="1">
      <alignment vertical="center"/>
    </xf>
    <xf numFmtId="4" fontId="4" fillId="0" borderId="1" xfId="0" applyNumberFormat="1" applyFont="1" applyFill="1" applyBorder="1" applyAlignment="1">
      <alignment horizontal="right" vertical="center" wrapText="1"/>
    </xf>
    <xf numFmtId="10" fontId="4" fillId="0" borderId="1" xfId="0" applyNumberFormat="1" applyFont="1" applyFill="1" applyBorder="1" applyAlignment="1">
      <alignment horizontal="right" vertical="center" wrapText="1"/>
    </xf>
    <xf numFmtId="0" fontId="42" fillId="0" borderId="0" xfId="0" applyFont="1" applyAlignment="1">
      <alignment horizontal="left" vertical="center"/>
    </xf>
    <xf numFmtId="0" fontId="0" fillId="0" borderId="0" xfId="0" applyBorder="1"/>
    <xf numFmtId="0" fontId="1" fillId="0" borderId="0" xfId="0" applyFont="1" applyFill="1" applyBorder="1" applyAlignment="1">
      <alignment horizontal="center"/>
    </xf>
    <xf numFmtId="10" fontId="5" fillId="0" borderId="1" xfId="0" applyNumberFormat="1" applyFont="1" applyFill="1" applyBorder="1" applyAlignment="1">
      <alignment horizontal="center" vertical="center"/>
    </xf>
    <xf numFmtId="49" fontId="4" fillId="2" borderId="18" xfId="0" applyNumberFormat="1" applyFont="1" applyFill="1" applyBorder="1" applyAlignment="1">
      <alignment horizontal="center" vertical="center" wrapText="1"/>
    </xf>
    <xf numFmtId="44" fontId="4" fillId="0" borderId="19" xfId="43" applyFont="1" applyBorder="1" applyAlignment="1">
      <alignment vertical="center" wrapText="1"/>
    </xf>
    <xf numFmtId="4" fontId="4" fillId="0" borderId="19" xfId="0" applyNumberFormat="1" applyFont="1" applyBorder="1" applyAlignment="1">
      <alignment vertical="center" wrapText="1"/>
    </xf>
    <xf numFmtId="0" fontId="4" fillId="27" borderId="17" xfId="0" applyFont="1" applyFill="1" applyBorder="1" applyAlignment="1">
      <alignment horizontal="center" vertical="center"/>
    </xf>
    <xf numFmtId="0" fontId="42" fillId="0" borderId="0" xfId="0" applyFont="1" applyFill="1" applyAlignment="1">
      <alignment vertical="center"/>
    </xf>
    <xf numFmtId="166" fontId="4" fillId="0" borderId="1" xfId="0" applyNumberFormat="1" applyFont="1" applyFill="1" applyBorder="1" applyAlignment="1">
      <alignment horizontal="right" vertical="center"/>
    </xf>
    <xf numFmtId="2" fontId="0" fillId="0" borderId="0" xfId="0" applyNumberFormat="1"/>
    <xf numFmtId="10" fontId="19" fillId="0" borderId="1" xfId="44" applyNumberFormat="1" applyFont="1" applyBorder="1" applyAlignment="1">
      <alignment vertical="center"/>
    </xf>
    <xf numFmtId="0" fontId="0" fillId="0" borderId="0" xfId="0" applyFont="1" applyFill="1" applyAlignment="1">
      <alignment vertical="center" wrapText="1"/>
    </xf>
    <xf numFmtId="0" fontId="1" fillId="0" borderId="29" xfId="45" applyFont="1" applyBorder="1" applyAlignment="1">
      <alignment wrapText="1"/>
    </xf>
    <xf numFmtId="0" fontId="1" fillId="0" borderId="29" xfId="45" applyFont="1" applyBorder="1"/>
    <xf numFmtId="0" fontId="1" fillId="0" borderId="29" xfId="45" applyBorder="1" applyAlignment="1">
      <alignment horizontal="left" vertical="top" wrapText="1"/>
    </xf>
    <xf numFmtId="0" fontId="1" fillId="0" borderId="29" xfId="45" applyBorder="1" applyAlignment="1">
      <alignment horizontal="left" wrapText="1"/>
    </xf>
    <xf numFmtId="0" fontId="1" fillId="0" borderId="29" xfId="45" applyBorder="1" applyAlignment="1">
      <alignment wrapText="1"/>
    </xf>
    <xf numFmtId="0" fontId="1" fillId="0" borderId="29" xfId="45" applyBorder="1"/>
    <xf numFmtId="0" fontId="1" fillId="0" borderId="29" xfId="45" applyFont="1" applyFill="1" applyBorder="1" applyAlignment="1">
      <alignment horizontal="center" vertical="center"/>
    </xf>
    <xf numFmtId="1" fontId="1" fillId="0" borderId="29" xfId="45" applyNumberFormat="1" applyFont="1" applyFill="1" applyBorder="1" applyAlignment="1">
      <alignment horizontal="center" vertical="center"/>
    </xf>
    <xf numFmtId="0" fontId="4" fillId="28" borderId="1" xfId="0" applyFont="1" applyFill="1" applyBorder="1" applyAlignment="1">
      <alignment horizontal="center" vertical="center"/>
    </xf>
    <xf numFmtId="10" fontId="11" fillId="28" borderId="1" xfId="0" applyNumberFormat="1" applyFont="1" applyFill="1" applyBorder="1" applyAlignment="1">
      <alignment horizontal="center" vertical="center" wrapText="1"/>
    </xf>
    <xf numFmtId="4" fontId="4" fillId="28" borderId="1" xfId="0" applyNumberFormat="1" applyFont="1" applyFill="1" applyBorder="1" applyAlignment="1">
      <alignment horizontal="right" vertical="center"/>
    </xf>
    <xf numFmtId="0" fontId="4" fillId="3" borderId="1" xfId="0" applyFont="1" applyFill="1" applyBorder="1" applyAlignment="1">
      <alignment horizontal="center" vertical="center"/>
    </xf>
    <xf numFmtId="0" fontId="5" fillId="0" borderId="1" xfId="0" applyFont="1" applyFill="1" applyBorder="1" applyAlignment="1">
      <alignment horizontal="right" vertical="center" wrapText="1"/>
    </xf>
    <xf numFmtId="4" fontId="5" fillId="0" borderId="1" xfId="0" applyNumberFormat="1" applyFont="1" applyFill="1" applyBorder="1" applyAlignment="1">
      <alignment horizontal="center" vertical="center"/>
    </xf>
    <xf numFmtId="0" fontId="19" fillId="0" borderId="1" xfId="0" applyFont="1" applyFill="1" applyBorder="1" applyAlignment="1">
      <alignment horizontal="left" vertical="center"/>
    </xf>
    <xf numFmtId="0" fontId="4" fillId="0" borderId="1" xfId="0" applyFont="1" applyFill="1" applyBorder="1" applyAlignment="1">
      <alignment horizontal="left" vertical="center" wrapText="1"/>
    </xf>
    <xf numFmtId="49" fontId="4" fillId="2" borderId="1" xfId="0" applyNumberFormat="1" applyFont="1" applyFill="1" applyBorder="1" applyAlignment="1">
      <alignment horizontal="right" vertical="center" wrapText="1"/>
    </xf>
    <xf numFmtId="49" fontId="4" fillId="0" borderId="1" xfId="0" applyNumberFormat="1" applyFont="1" applyBorder="1" applyAlignment="1">
      <alignment horizontal="left" vertical="center" wrapText="1"/>
    </xf>
    <xf numFmtId="49" fontId="4" fillId="0" borderId="1" xfId="0" applyNumberFormat="1" applyFont="1" applyFill="1" applyBorder="1" applyAlignment="1">
      <alignment horizontal="left" vertical="center" wrapText="1"/>
    </xf>
    <xf numFmtId="0" fontId="0" fillId="0" borderId="1" xfId="0" applyFont="1" applyBorder="1" applyAlignment="1">
      <alignment horizontal="left" vertical="center" wrapText="1"/>
    </xf>
    <xf numFmtId="49" fontId="8" fillId="27" borderId="1" xfId="0" applyNumberFormat="1" applyFont="1" applyFill="1" applyBorder="1" applyAlignment="1">
      <alignment horizontal="center" vertical="center" wrapText="1"/>
    </xf>
    <xf numFmtId="49" fontId="4" fillId="2" borderId="1" xfId="0" applyNumberFormat="1" applyFont="1" applyFill="1" applyBorder="1" applyAlignment="1">
      <alignment horizontal="left" vertical="center" wrapText="1"/>
    </xf>
    <xf numFmtId="0" fontId="4" fillId="0" borderId="1" xfId="0" applyFont="1" applyFill="1" applyBorder="1" applyAlignment="1">
      <alignment horizontal="left" vertical="center"/>
    </xf>
    <xf numFmtId="0" fontId="4" fillId="2" borderId="1" xfId="0" applyFont="1" applyFill="1" applyBorder="1" applyAlignment="1">
      <alignment horizontal="right" vertical="center"/>
    </xf>
    <xf numFmtId="0" fontId="8" fillId="0" borderId="1" xfId="0" applyFont="1" applyFill="1" applyBorder="1" applyAlignment="1">
      <alignment horizontal="left" vertical="center"/>
    </xf>
    <xf numFmtId="0" fontId="5" fillId="0" borderId="1" xfId="0" applyFont="1" applyFill="1" applyBorder="1" applyAlignment="1">
      <alignment horizontal="left" vertical="center" wrapText="1"/>
    </xf>
    <xf numFmtId="0" fontId="6" fillId="27"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18" fillId="0" borderId="1" xfId="0" applyFont="1" applyFill="1" applyBorder="1" applyAlignment="1">
      <alignment horizontal="left" vertical="center" wrapText="1"/>
    </xf>
    <xf numFmtId="0" fontId="4" fillId="2" borderId="1" xfId="0" applyFont="1" applyFill="1" applyBorder="1" applyAlignment="1">
      <alignment horizontal="right" vertical="center" wrapText="1"/>
    </xf>
    <xf numFmtId="0" fontId="4" fillId="2" borderId="1" xfId="0" applyFont="1" applyFill="1" applyBorder="1" applyAlignment="1">
      <alignment horizontal="center" vertical="center"/>
    </xf>
    <xf numFmtId="0" fontId="6" fillId="0"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4" fillId="0" borderId="1" xfId="0" applyFont="1" applyFill="1" applyBorder="1" applyAlignment="1">
      <alignment horizontal="right" vertical="center"/>
    </xf>
    <xf numFmtId="0" fontId="16" fillId="0" borderId="1" xfId="0" applyFont="1" applyFill="1" applyBorder="1" applyAlignment="1">
      <alignment horizontal="left" vertical="center"/>
    </xf>
    <xf numFmtId="0" fontId="23" fillId="0" borderId="1"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4" fillId="28" borderId="1"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4"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2" fillId="0" borderId="27" xfId="0" applyFont="1" applyBorder="1" applyAlignment="1">
      <alignment horizontal="left" vertical="center" wrapText="1"/>
    </xf>
    <xf numFmtId="0" fontId="42" fillId="0" borderId="0" xfId="0" applyFont="1" applyBorder="1" applyAlignment="1">
      <alignment horizontal="left" vertical="center" wrapText="1"/>
    </xf>
    <xf numFmtId="0" fontId="42" fillId="0" borderId="28" xfId="0" applyFont="1" applyBorder="1" applyAlignment="1">
      <alignment horizontal="left" vertical="center" wrapText="1"/>
    </xf>
    <xf numFmtId="0" fontId="51" fillId="0" borderId="3" xfId="0" applyFont="1" applyFill="1" applyBorder="1" applyAlignment="1">
      <alignment horizontal="left" vertical="center" wrapText="1"/>
    </xf>
    <xf numFmtId="0" fontId="51" fillId="0" borderId="4" xfId="0" applyFont="1" applyFill="1" applyBorder="1" applyAlignment="1">
      <alignment horizontal="left" vertical="center" wrapText="1"/>
    </xf>
    <xf numFmtId="0" fontId="51" fillId="0" borderId="5" xfId="0" applyFont="1" applyFill="1" applyBorder="1" applyAlignment="1">
      <alignment horizontal="left" vertical="center" wrapText="1"/>
    </xf>
    <xf numFmtId="0" fontId="16" fillId="0" borderId="1" xfId="0" applyFont="1" applyFill="1" applyBorder="1" applyAlignment="1">
      <alignment horizontal="right" vertical="center"/>
    </xf>
    <xf numFmtId="0" fontId="18" fillId="0" borderId="3"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5" fillId="0" borderId="1" xfId="0" applyFont="1" applyFill="1" applyBorder="1" applyAlignment="1">
      <alignment horizontal="left" vertical="center"/>
    </xf>
    <xf numFmtId="0" fontId="0" fillId="4" borderId="1" xfId="0" applyFont="1" applyFill="1" applyBorder="1" applyAlignment="1">
      <alignment horizontal="left" vertical="center" wrapText="1"/>
    </xf>
    <xf numFmtId="0" fontId="6" fillId="2" borderId="1" xfId="0" applyFont="1" applyFill="1" applyBorder="1" applyAlignment="1">
      <alignment horizontal="left" vertical="center"/>
    </xf>
    <xf numFmtId="0" fontId="6" fillId="0" borderId="1" xfId="0" applyFont="1" applyFill="1" applyBorder="1" applyAlignment="1">
      <alignment horizontal="left" vertical="center"/>
    </xf>
    <xf numFmtId="0" fontId="4" fillId="0" borderId="1" xfId="0" applyFont="1" applyBorder="1" applyAlignment="1">
      <alignment horizontal="left" vertical="center" wrapText="1"/>
    </xf>
    <xf numFmtId="0" fontId="7" fillId="27" borderId="1" xfId="0" applyFont="1" applyFill="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164" fontId="10" fillId="0" borderId="2" xfId="1" applyFont="1" applyBorder="1" applyAlignment="1">
      <alignment horizontal="right" vertical="center" wrapText="1"/>
    </xf>
    <xf numFmtId="0" fontId="10" fillId="0" borderId="2" xfId="0" applyFont="1" applyBorder="1" applyAlignment="1">
      <alignment horizontal="right" vertical="center" wrapText="1"/>
    </xf>
    <xf numFmtId="0" fontId="9" fillId="0" borderId="14"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10" fillId="0" borderId="2" xfId="0" applyFont="1" applyFill="1" applyBorder="1" applyAlignment="1">
      <alignment horizontal="right" vertical="center" wrapText="1"/>
    </xf>
    <xf numFmtId="14" fontId="5" fillId="0" borderId="2"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14" fontId="5" fillId="0" borderId="1" xfId="0" applyNumberFormat="1" applyFont="1" applyBorder="1" applyAlignment="1">
      <alignment horizontal="center" vertical="center" wrapText="1"/>
    </xf>
    <xf numFmtId="14" fontId="4" fillId="0" borderId="2"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4" fillId="0" borderId="2" xfId="0" applyFont="1" applyBorder="1" applyAlignment="1">
      <alignment horizontal="center" vertical="center" wrapText="1"/>
    </xf>
    <xf numFmtId="0" fontId="5" fillId="0" borderId="2" xfId="0" applyFont="1" applyBorder="1" applyAlignment="1">
      <alignment horizontal="center" vertical="center" wrapText="1"/>
    </xf>
    <xf numFmtId="49" fontId="8" fillId="27" borderId="0" xfId="0" applyNumberFormat="1" applyFont="1" applyFill="1" applyBorder="1" applyAlignment="1">
      <alignment horizontal="center"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0" fontId="21" fillId="2" borderId="1" xfId="0" applyFont="1" applyFill="1" applyBorder="1" applyAlignment="1">
      <alignment horizontal="right" vertical="center" wrapText="1"/>
    </xf>
    <xf numFmtId="49" fontId="4" fillId="0" borderId="23"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49" fontId="4" fillId="2" borderId="4" xfId="0" applyNumberFormat="1" applyFont="1" applyFill="1" applyBorder="1" applyAlignment="1">
      <alignment horizontal="center" vertical="center" wrapText="1"/>
    </xf>
    <xf numFmtId="49" fontId="4" fillId="2" borderId="5" xfId="0" applyNumberFormat="1" applyFont="1" applyFill="1" applyBorder="1" applyAlignment="1">
      <alignment horizontal="center" vertical="center" wrapText="1"/>
    </xf>
    <xf numFmtId="49" fontId="4" fillId="0" borderId="24" xfId="0" applyNumberFormat="1" applyFont="1" applyBorder="1" applyAlignment="1">
      <alignment horizontal="left" vertical="center" wrapText="1"/>
    </xf>
    <xf numFmtId="49" fontId="4" fillId="2" borderId="18" xfId="0" applyNumberFormat="1" applyFont="1" applyFill="1" applyBorder="1" applyAlignment="1">
      <alignment horizontal="center" vertical="center" wrapText="1"/>
    </xf>
    <xf numFmtId="44" fontId="4" fillId="0" borderId="19" xfId="43" applyFont="1" applyBorder="1" applyAlignment="1">
      <alignment horizontal="center" vertical="center" wrapText="1"/>
    </xf>
    <xf numFmtId="44" fontId="4" fillId="0" borderId="20" xfId="43" applyFont="1" applyBorder="1" applyAlignment="1">
      <alignment horizontal="center" vertical="center" wrapText="1"/>
    </xf>
    <xf numFmtId="0" fontId="0" fillId="0" borderId="0" xfId="0" applyBorder="1" applyAlignment="1">
      <alignment horizontal="center"/>
    </xf>
    <xf numFmtId="0" fontId="4" fillId="2" borderId="25" xfId="0" applyFont="1" applyFill="1" applyBorder="1" applyAlignment="1">
      <alignment horizontal="center" vertical="center" wrapText="1"/>
    </xf>
    <xf numFmtId="0" fontId="4" fillId="2" borderId="26" xfId="0" applyFont="1" applyFill="1" applyBorder="1" applyAlignment="1">
      <alignment horizontal="center" vertical="center" wrapText="1"/>
    </xf>
    <xf numFmtId="44" fontId="4" fillId="0" borderId="19" xfId="43" applyFont="1" applyBorder="1" applyAlignment="1">
      <alignment horizontal="right" vertical="center" wrapText="1"/>
    </xf>
    <xf numFmtId="4" fontId="4" fillId="2" borderId="21" xfId="0" applyNumberFormat="1" applyFont="1" applyFill="1" applyBorder="1" applyAlignment="1">
      <alignment horizontal="right" vertical="center" wrapText="1"/>
    </xf>
    <xf numFmtId="4" fontId="4" fillId="2" borderId="22" xfId="0" applyNumberFormat="1" applyFont="1" applyFill="1" applyBorder="1" applyAlignment="1">
      <alignment horizontal="right" vertical="center" wrapText="1"/>
    </xf>
    <xf numFmtId="49" fontId="4" fillId="0" borderId="19" xfId="0" applyNumberFormat="1" applyFont="1" applyBorder="1" applyAlignment="1">
      <alignment horizontal="center" vertical="center" wrapText="1"/>
    </xf>
    <xf numFmtId="4" fontId="4" fillId="0" borderId="19" xfId="0" applyNumberFormat="1" applyFont="1" applyBorder="1" applyAlignment="1">
      <alignment horizontal="center" vertical="center" wrapText="1"/>
    </xf>
    <xf numFmtId="0" fontId="4" fillId="0" borderId="20" xfId="0" applyFont="1" applyBorder="1" applyAlignment="1">
      <alignment horizontal="center"/>
    </xf>
    <xf numFmtId="0" fontId="4" fillId="26" borderId="3" xfId="0" applyFont="1" applyFill="1" applyBorder="1" applyAlignment="1">
      <alignment horizontal="right" vertical="center"/>
    </xf>
    <xf numFmtId="0" fontId="4" fillId="26" borderId="4" xfId="0" applyFont="1" applyFill="1" applyBorder="1" applyAlignment="1">
      <alignment horizontal="right" vertical="center"/>
    </xf>
    <xf numFmtId="0" fontId="4" fillId="26" borderId="5" xfId="0" applyFont="1" applyFill="1" applyBorder="1" applyAlignment="1">
      <alignment horizontal="right" vertical="center"/>
    </xf>
    <xf numFmtId="4" fontId="44" fillId="26" borderId="1" xfId="0" applyNumberFormat="1" applyFont="1" applyFill="1" applyBorder="1" applyAlignment="1">
      <alignment horizontal="right" vertical="center"/>
    </xf>
    <xf numFmtId="4" fontId="4" fillId="0" borderId="1" xfId="0" applyNumberFormat="1" applyFont="1" applyFill="1" applyBorder="1" applyAlignment="1">
      <alignment horizontal="center" vertical="center"/>
    </xf>
    <xf numFmtId="4" fontId="4" fillId="26" borderId="1" xfId="0" applyNumberFormat="1" applyFont="1" applyFill="1" applyBorder="1" applyAlignment="1">
      <alignment horizontal="right" vertical="center"/>
    </xf>
    <xf numFmtId="4" fontId="0" fillId="0" borderId="3" xfId="0" applyNumberFormat="1" applyFont="1" applyFill="1" applyBorder="1" applyAlignment="1">
      <alignment horizontal="center" vertical="center"/>
    </xf>
    <xf numFmtId="4" fontId="0" fillId="0" borderId="4" xfId="0" applyNumberFormat="1" applyFont="1" applyFill="1" applyBorder="1" applyAlignment="1">
      <alignment horizontal="center" vertical="center"/>
    </xf>
    <xf numFmtId="4" fontId="0" fillId="0" borderId="5" xfId="0" applyNumberFormat="1" applyFont="1" applyFill="1" applyBorder="1" applyAlignment="1">
      <alignment horizontal="center" vertical="center"/>
    </xf>
    <xf numFmtId="0" fontId="46" fillId="26" borderId="3" xfId="0" applyFont="1" applyFill="1" applyBorder="1" applyAlignment="1">
      <alignment horizontal="center" vertical="center"/>
    </xf>
    <xf numFmtId="0" fontId="46" fillId="26" borderId="5" xfId="0" applyFont="1" applyFill="1" applyBorder="1" applyAlignment="1">
      <alignment horizontal="center" vertical="center"/>
    </xf>
    <xf numFmtId="0" fontId="43" fillId="0" borderId="0" xfId="0" applyFont="1" applyFill="1" applyBorder="1" applyAlignment="1">
      <alignment horizontal="center" vertical="center"/>
    </xf>
    <xf numFmtId="0" fontId="44" fillId="0" borderId="0" xfId="0" applyFont="1" applyFill="1" applyBorder="1" applyAlignment="1">
      <alignment horizontal="center" vertical="center"/>
    </xf>
  </cellXfs>
  <cellStyles count="46">
    <cellStyle name="20% - Ênfase1" xfId="2"/>
    <cellStyle name="20% - Ênfase2" xfId="3"/>
    <cellStyle name="20% - Ênfase3" xfId="4"/>
    <cellStyle name="20% - Ênfase4" xfId="5"/>
    <cellStyle name="20% - Ênfase5" xfId="6"/>
    <cellStyle name="20% - Ênfase6" xfId="7"/>
    <cellStyle name="40% - Ênfase1" xfId="8"/>
    <cellStyle name="40% - Ênfase2" xfId="9"/>
    <cellStyle name="40% - Ênfase3" xfId="10"/>
    <cellStyle name="40% - Ênfase4" xfId="11"/>
    <cellStyle name="40% - Ênfase5" xfId="12"/>
    <cellStyle name="40% - Ênfase6" xfId="13"/>
    <cellStyle name="60% - Ênfase1" xfId="14"/>
    <cellStyle name="60% - Ênfase2" xfId="15"/>
    <cellStyle name="60% - Ênfase3" xfId="16"/>
    <cellStyle name="60% - Ênfase4" xfId="17"/>
    <cellStyle name="60% - Ênfase5" xfId="18"/>
    <cellStyle name="60% - Ênfase6" xfId="19"/>
    <cellStyle name="Bom" xfId="20"/>
    <cellStyle name="Cálculo" xfId="21"/>
    <cellStyle name="Célula de Verificação" xfId="22"/>
    <cellStyle name="Célula Vinculada" xfId="23"/>
    <cellStyle name="Currency 2" xfId="42"/>
    <cellStyle name="Ênfase1" xfId="24"/>
    <cellStyle name="Ênfase2" xfId="25"/>
    <cellStyle name="Ênfase3" xfId="26"/>
    <cellStyle name="Ênfase4" xfId="27"/>
    <cellStyle name="Ênfase5" xfId="28"/>
    <cellStyle name="Ênfase6" xfId="29"/>
    <cellStyle name="Entrada" xfId="30"/>
    <cellStyle name="Incorreto" xfId="31"/>
    <cellStyle name="Moeda" xfId="43" builtinId="4"/>
    <cellStyle name="Neutra" xfId="32"/>
    <cellStyle name="Normal" xfId="0" builtinId="0"/>
    <cellStyle name="Normal 2" xfId="45"/>
    <cellStyle name="Nota" xfId="33"/>
    <cellStyle name="Porcentagem" xfId="44" builtinId="5"/>
    <cellStyle name="Saída" xfId="34"/>
    <cellStyle name="Texto de Aviso" xfId="35"/>
    <cellStyle name="Texto Explicativo" xfId="36"/>
    <cellStyle name="Título 1" xfId="37"/>
    <cellStyle name="Título 2" xfId="38"/>
    <cellStyle name="Título 3" xfId="39"/>
    <cellStyle name="Título 4" xfId="40"/>
    <cellStyle name="Título 5" xfId="41"/>
    <cellStyle name="Vírgula" xfId="1" builtinId="3"/>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83"/>
  <sheetViews>
    <sheetView tabSelected="1" topLeftCell="A160" zoomScaleNormal="100" zoomScaleSheetLayoutView="175" workbookViewId="0">
      <selection activeCell="J196" sqref="J196"/>
    </sheetView>
  </sheetViews>
  <sheetFormatPr defaultColWidth="11.5703125" defaultRowHeight="12.75" x14ac:dyDescent="0.2"/>
  <cols>
    <col min="7" max="7" width="12.140625" bestFit="1" customWidth="1"/>
    <col min="11" max="11" width="7.28515625" customWidth="1"/>
  </cols>
  <sheetData>
    <row r="1" spans="1:10" ht="42.75" customHeight="1" x14ac:dyDescent="0.2">
      <c r="A1" s="169" t="s">
        <v>186</v>
      </c>
      <c r="B1" s="170"/>
      <c r="C1" s="170"/>
      <c r="D1" s="170"/>
      <c r="E1" s="170"/>
      <c r="F1" s="170"/>
      <c r="G1" s="170"/>
      <c r="H1" s="170"/>
      <c r="I1" s="170"/>
      <c r="J1" s="170"/>
    </row>
    <row r="2" spans="1:10" ht="46.5" customHeight="1" x14ac:dyDescent="0.2">
      <c r="A2" s="169" t="s">
        <v>183</v>
      </c>
      <c r="B2" s="169"/>
      <c r="C2" s="169"/>
      <c r="D2" s="169"/>
      <c r="E2" s="169"/>
      <c r="F2" s="169"/>
      <c r="G2" s="169"/>
      <c r="H2" s="169"/>
      <c r="I2" s="169"/>
      <c r="J2" s="169"/>
    </row>
    <row r="3" spans="1:10" ht="14.65" customHeight="1" x14ac:dyDescent="0.2">
      <c r="A3" s="151" t="s">
        <v>0</v>
      </c>
      <c r="B3" s="151"/>
      <c r="C3" s="151"/>
      <c r="D3" s="151"/>
      <c r="E3" s="151"/>
      <c r="F3" s="151"/>
      <c r="G3" s="151"/>
      <c r="H3" s="171" t="s">
        <v>191</v>
      </c>
      <c r="I3" s="172"/>
      <c r="J3" s="172"/>
    </row>
    <row r="4" spans="1:10" ht="14.65" customHeight="1" x14ac:dyDescent="0.2">
      <c r="A4" s="151" t="s">
        <v>1</v>
      </c>
      <c r="B4" s="151"/>
      <c r="C4" s="151"/>
      <c r="D4" s="151"/>
      <c r="E4" s="151"/>
      <c r="F4" s="151"/>
      <c r="G4" s="151"/>
      <c r="H4" s="171" t="s">
        <v>192</v>
      </c>
      <c r="I4" s="171"/>
      <c r="J4" s="171"/>
    </row>
    <row r="5" spans="1:10" ht="14.65" customHeight="1" x14ac:dyDescent="0.2">
      <c r="A5" s="151" t="s">
        <v>179</v>
      </c>
      <c r="B5" s="151"/>
      <c r="C5" s="151"/>
      <c r="D5" s="151"/>
      <c r="E5" s="151"/>
      <c r="F5" s="151"/>
      <c r="G5" s="151"/>
      <c r="H5" s="151"/>
      <c r="I5" s="151"/>
      <c r="J5" s="151"/>
    </row>
    <row r="6" spans="1:10" ht="16.149999999999999" customHeight="1" x14ac:dyDescent="0.2">
      <c r="A6" s="166" t="s">
        <v>2</v>
      </c>
      <c r="B6" s="166"/>
      <c r="C6" s="166"/>
      <c r="D6" s="166"/>
      <c r="E6" s="166"/>
      <c r="F6" s="166"/>
      <c r="G6" s="166"/>
      <c r="H6" s="166"/>
      <c r="I6" s="166"/>
      <c r="J6" s="166"/>
    </row>
    <row r="7" spans="1:10" ht="14.65" customHeight="1" x14ac:dyDescent="0.2">
      <c r="A7" s="1" t="s">
        <v>3</v>
      </c>
      <c r="B7" s="151" t="s">
        <v>4</v>
      </c>
      <c r="C7" s="151"/>
      <c r="D7" s="151"/>
      <c r="E7" s="151"/>
      <c r="F7" s="151"/>
      <c r="G7" s="151"/>
      <c r="H7" s="167" t="s">
        <v>176</v>
      </c>
      <c r="I7" s="167"/>
      <c r="J7" s="167"/>
    </row>
    <row r="8" spans="1:10" ht="14.65" customHeight="1" x14ac:dyDescent="0.2">
      <c r="A8" s="1" t="s">
        <v>5</v>
      </c>
      <c r="B8" s="151" t="s">
        <v>6</v>
      </c>
      <c r="C8" s="151"/>
      <c r="D8" s="151"/>
      <c r="E8" s="151"/>
      <c r="F8" s="151"/>
      <c r="G8" s="151"/>
      <c r="H8" s="168" t="s">
        <v>140</v>
      </c>
      <c r="I8" s="168"/>
      <c r="J8" s="168"/>
    </row>
    <row r="9" spans="1:10" ht="39" customHeight="1" x14ac:dyDescent="0.2">
      <c r="A9" s="1" t="s">
        <v>7</v>
      </c>
      <c r="B9" s="151" t="s">
        <v>8</v>
      </c>
      <c r="C9" s="151"/>
      <c r="D9" s="151"/>
      <c r="E9" s="151"/>
      <c r="F9" s="151"/>
      <c r="G9" s="151"/>
      <c r="H9" s="162" t="s">
        <v>180</v>
      </c>
      <c r="I9" s="162"/>
      <c r="J9" s="162"/>
    </row>
    <row r="10" spans="1:10" ht="14.65" customHeight="1" x14ac:dyDescent="0.2">
      <c r="A10" s="1" t="s">
        <v>9</v>
      </c>
      <c r="B10" s="151" t="s">
        <v>10</v>
      </c>
      <c r="C10" s="151"/>
      <c r="D10" s="151"/>
      <c r="E10" s="151"/>
      <c r="F10" s="151"/>
      <c r="G10" s="151"/>
      <c r="H10" s="163">
        <v>12</v>
      </c>
      <c r="I10" s="163"/>
      <c r="J10" s="163"/>
    </row>
    <row r="11" spans="1:10" ht="16.149999999999999" customHeight="1" x14ac:dyDescent="0.2">
      <c r="A11" s="164" t="s">
        <v>11</v>
      </c>
      <c r="B11" s="164"/>
      <c r="C11" s="164"/>
      <c r="D11" s="164"/>
      <c r="E11" s="164"/>
      <c r="F11" s="164"/>
      <c r="G11" s="164"/>
      <c r="H11" s="164"/>
      <c r="I11" s="164"/>
      <c r="J11" s="164"/>
    </row>
    <row r="12" spans="1:10" ht="48.75" customHeight="1" x14ac:dyDescent="0.2">
      <c r="A12" s="165" t="s">
        <v>12</v>
      </c>
      <c r="B12" s="165"/>
      <c r="C12" s="165"/>
      <c r="D12" s="165"/>
      <c r="E12" s="165"/>
      <c r="F12" s="165"/>
      <c r="G12" s="165"/>
      <c r="H12" s="165"/>
      <c r="I12" s="165"/>
      <c r="J12" s="165"/>
    </row>
    <row r="13" spans="1:10" x14ac:dyDescent="0.2">
      <c r="A13" s="101"/>
      <c r="B13" s="101"/>
      <c r="C13" s="101"/>
      <c r="D13" s="101"/>
      <c r="E13" s="101"/>
      <c r="F13" s="101"/>
      <c r="G13" s="101"/>
      <c r="H13" s="101"/>
      <c r="I13" s="101"/>
      <c r="J13" s="101"/>
    </row>
    <row r="14" spans="1:10" ht="16.149999999999999" customHeight="1" x14ac:dyDescent="0.2">
      <c r="A14" s="122" t="s">
        <v>13</v>
      </c>
      <c r="B14" s="122"/>
      <c r="C14" s="122"/>
      <c r="D14" s="122"/>
      <c r="E14" s="122"/>
      <c r="F14" s="122"/>
      <c r="G14" s="122"/>
      <c r="H14" s="122"/>
      <c r="I14" s="122"/>
      <c r="J14" s="122"/>
    </row>
    <row r="15" spans="1:10" ht="33.75" customHeight="1" x14ac:dyDescent="0.2">
      <c r="A15" s="1">
        <v>1</v>
      </c>
      <c r="B15" s="151" t="s">
        <v>14</v>
      </c>
      <c r="C15" s="151"/>
      <c r="D15" s="151"/>
      <c r="E15" s="151"/>
      <c r="F15" s="151"/>
      <c r="G15" s="151"/>
      <c r="H15" s="158" t="s">
        <v>181</v>
      </c>
      <c r="I15" s="159"/>
      <c r="J15" s="160"/>
    </row>
    <row r="16" spans="1:10" ht="16.149999999999999" customHeight="1" x14ac:dyDescent="0.2">
      <c r="A16" s="1">
        <v>2</v>
      </c>
      <c r="B16" s="151" t="s">
        <v>15</v>
      </c>
      <c r="C16" s="151"/>
      <c r="D16" s="151"/>
      <c r="E16" s="151"/>
      <c r="F16" s="151"/>
      <c r="G16" s="151"/>
      <c r="H16" s="161" t="s">
        <v>182</v>
      </c>
      <c r="I16" s="161"/>
      <c r="J16" s="161"/>
    </row>
    <row r="17" spans="1:10" ht="16.149999999999999" customHeight="1" x14ac:dyDescent="0.2">
      <c r="A17" s="1">
        <v>3</v>
      </c>
      <c r="B17" s="151" t="s">
        <v>16</v>
      </c>
      <c r="C17" s="151"/>
      <c r="D17" s="151"/>
      <c r="E17" s="151"/>
      <c r="F17" s="151"/>
      <c r="G17" s="151"/>
      <c r="H17" s="156">
        <v>0</v>
      </c>
      <c r="I17" s="156"/>
      <c r="J17" s="156"/>
    </row>
    <row r="18" spans="1:10" ht="16.149999999999999" customHeight="1" x14ac:dyDescent="0.2">
      <c r="A18" s="1">
        <v>4</v>
      </c>
      <c r="B18" s="151" t="s">
        <v>17</v>
      </c>
      <c r="C18" s="151"/>
      <c r="D18" s="151"/>
      <c r="E18" s="151"/>
      <c r="F18" s="151"/>
      <c r="G18" s="151"/>
      <c r="H18" s="157" t="s">
        <v>181</v>
      </c>
      <c r="I18" s="157"/>
      <c r="J18" s="157"/>
    </row>
    <row r="19" spans="1:10" ht="16.149999999999999" customHeight="1" x14ac:dyDescent="0.2">
      <c r="A19" s="1">
        <v>5</v>
      </c>
      <c r="B19" s="151" t="s">
        <v>187</v>
      </c>
      <c r="C19" s="151"/>
      <c r="D19" s="151"/>
      <c r="E19" s="151"/>
      <c r="F19" s="151"/>
      <c r="G19" s="151"/>
      <c r="H19" s="157" t="s">
        <v>184</v>
      </c>
      <c r="I19" s="157"/>
      <c r="J19" s="157"/>
    </row>
    <row r="20" spans="1:10" x14ac:dyDescent="0.2">
      <c r="A20" s="101"/>
      <c r="B20" s="101"/>
      <c r="C20" s="101"/>
      <c r="D20" s="101"/>
      <c r="E20" s="101"/>
      <c r="F20" s="101"/>
      <c r="G20" s="101"/>
      <c r="H20" s="101"/>
      <c r="I20" s="101"/>
      <c r="J20" s="101"/>
    </row>
    <row r="21" spans="1:10" ht="20.65" customHeight="1" x14ac:dyDescent="0.2">
      <c r="A21" s="152" t="s">
        <v>18</v>
      </c>
      <c r="B21" s="152"/>
      <c r="C21" s="152"/>
      <c r="D21" s="152"/>
      <c r="E21" s="152"/>
      <c r="F21" s="152"/>
      <c r="G21" s="152"/>
      <c r="H21" s="152"/>
      <c r="I21" s="152"/>
      <c r="J21" s="152"/>
    </row>
    <row r="22" spans="1:10" ht="30.4" customHeight="1" x14ac:dyDescent="0.2">
      <c r="A22" s="2">
        <v>1</v>
      </c>
      <c r="B22" s="122" t="s">
        <v>19</v>
      </c>
      <c r="C22" s="122"/>
      <c r="D22" s="122"/>
      <c r="E22" s="122"/>
      <c r="F22" s="122"/>
      <c r="G22" s="122"/>
      <c r="H22" s="122" t="s">
        <v>20</v>
      </c>
      <c r="I22" s="122"/>
      <c r="J22" s="2" t="s">
        <v>21</v>
      </c>
    </row>
    <row r="23" spans="1:10" x14ac:dyDescent="0.2">
      <c r="A23" s="1" t="s">
        <v>3</v>
      </c>
      <c r="B23" s="151" t="s">
        <v>141</v>
      </c>
      <c r="C23" s="151"/>
      <c r="D23" s="151"/>
      <c r="E23" s="151"/>
      <c r="F23" s="151"/>
      <c r="G23" s="151"/>
      <c r="H23" s="151"/>
      <c r="I23" s="151"/>
      <c r="J23" s="3">
        <v>0</v>
      </c>
    </row>
    <row r="24" spans="1:10" ht="14.65" customHeight="1" x14ac:dyDescent="0.2">
      <c r="A24" s="1" t="s">
        <v>5</v>
      </c>
      <c r="B24" s="153" t="s">
        <v>143</v>
      </c>
      <c r="C24" s="154"/>
      <c r="D24" s="154"/>
      <c r="E24" s="154"/>
      <c r="F24" s="154"/>
      <c r="G24" s="154"/>
      <c r="H24" s="154"/>
      <c r="I24" s="155"/>
      <c r="J24" s="3"/>
    </row>
    <row r="25" spans="1:10" ht="26.25" customHeight="1" x14ac:dyDescent="0.2">
      <c r="A25" s="1" t="s">
        <v>7</v>
      </c>
      <c r="B25" s="105" t="s">
        <v>209</v>
      </c>
      <c r="C25" s="105"/>
      <c r="D25" s="105"/>
      <c r="E25" s="105"/>
      <c r="F25" s="105"/>
      <c r="G25" s="105"/>
      <c r="H25" s="105"/>
      <c r="I25" s="73">
        <v>0.4</v>
      </c>
      <c r="J25" s="3">
        <f>ROUND(I25*J23,2)</f>
        <v>0</v>
      </c>
    </row>
    <row r="26" spans="1:10" ht="14.65" customHeight="1" x14ac:dyDescent="0.2">
      <c r="A26" s="1" t="s">
        <v>9</v>
      </c>
      <c r="B26" s="151" t="s">
        <v>144</v>
      </c>
      <c r="C26" s="151"/>
      <c r="D26" s="151"/>
      <c r="E26" s="151"/>
      <c r="F26" s="151"/>
      <c r="G26" s="151"/>
      <c r="H26" s="151"/>
      <c r="I26" s="151"/>
      <c r="J26" s="3"/>
    </row>
    <row r="27" spans="1:10" ht="14.65" customHeight="1" x14ac:dyDescent="0.2">
      <c r="A27" s="1" t="s">
        <v>22</v>
      </c>
      <c r="B27" s="151" t="s">
        <v>145</v>
      </c>
      <c r="C27" s="151"/>
      <c r="D27" s="151"/>
      <c r="E27" s="151"/>
      <c r="F27" s="151"/>
      <c r="G27" s="151"/>
      <c r="H27" s="151"/>
      <c r="I27" s="151"/>
      <c r="J27" s="4"/>
    </row>
    <row r="28" spans="1:10" ht="14.65" customHeight="1" x14ac:dyDescent="0.2">
      <c r="A28" s="1" t="s">
        <v>23</v>
      </c>
      <c r="B28" s="151" t="s">
        <v>146</v>
      </c>
      <c r="C28" s="151"/>
      <c r="D28" s="151"/>
      <c r="E28" s="151"/>
      <c r="F28" s="151"/>
      <c r="G28" s="151"/>
      <c r="H28" s="151"/>
      <c r="I28" s="151"/>
      <c r="J28" s="4"/>
    </row>
    <row r="29" spans="1:10" ht="14.65" customHeight="1" x14ac:dyDescent="0.2">
      <c r="A29" s="1" t="s">
        <v>24</v>
      </c>
      <c r="B29" s="151" t="s">
        <v>25</v>
      </c>
      <c r="C29" s="151"/>
      <c r="D29" s="151"/>
      <c r="E29" s="151"/>
      <c r="F29" s="151"/>
      <c r="G29" s="151"/>
      <c r="H29" s="151"/>
      <c r="I29" s="151"/>
      <c r="J29" s="3"/>
    </row>
    <row r="30" spans="1:10" ht="15.75" customHeight="1" x14ac:dyDescent="0.2">
      <c r="A30" s="119" t="s">
        <v>26</v>
      </c>
      <c r="B30" s="119"/>
      <c r="C30" s="119"/>
      <c r="D30" s="119"/>
      <c r="E30" s="119"/>
      <c r="F30" s="119"/>
      <c r="G30" s="119"/>
      <c r="H30" s="119"/>
      <c r="I30" s="119"/>
      <c r="J30" s="5">
        <f>SUM(J23:J29)</f>
        <v>0</v>
      </c>
    </row>
    <row r="31" spans="1:10" x14ac:dyDescent="0.2">
      <c r="A31" s="101"/>
      <c r="B31" s="101"/>
      <c r="C31" s="101"/>
      <c r="D31" s="101"/>
      <c r="E31" s="101"/>
      <c r="F31" s="101"/>
      <c r="G31" s="101"/>
      <c r="H31" s="101"/>
      <c r="I31" s="101"/>
      <c r="J31" s="101"/>
    </row>
    <row r="32" spans="1:10" ht="39" customHeight="1" x14ac:dyDescent="0.2">
      <c r="A32" s="148" t="s">
        <v>27</v>
      </c>
      <c r="B32" s="148"/>
      <c r="C32" s="148"/>
      <c r="D32" s="148"/>
      <c r="E32" s="148"/>
      <c r="F32" s="148"/>
      <c r="G32" s="148"/>
      <c r="H32" s="148"/>
      <c r="I32" s="148"/>
      <c r="J32" s="148"/>
    </row>
    <row r="33" spans="1:11" x14ac:dyDescent="0.2">
      <c r="A33" s="101"/>
      <c r="B33" s="101"/>
      <c r="C33" s="101"/>
      <c r="D33" s="101"/>
      <c r="E33" s="101"/>
      <c r="F33" s="101"/>
      <c r="G33" s="101"/>
      <c r="H33" s="101"/>
      <c r="I33" s="101"/>
      <c r="J33" s="101"/>
    </row>
    <row r="34" spans="1:11" ht="16.149999999999999" customHeight="1" x14ac:dyDescent="0.2">
      <c r="A34" s="116" t="s">
        <v>28</v>
      </c>
      <c r="B34" s="116"/>
      <c r="C34" s="116"/>
      <c r="D34" s="116"/>
      <c r="E34" s="116"/>
      <c r="F34" s="116"/>
      <c r="G34" s="116"/>
      <c r="H34" s="116"/>
      <c r="I34" s="116"/>
      <c r="J34" s="116"/>
    </row>
    <row r="35" spans="1:11" ht="15" x14ac:dyDescent="0.2">
      <c r="A35" s="149" t="s">
        <v>147</v>
      </c>
      <c r="B35" s="149"/>
      <c r="C35" s="149"/>
      <c r="D35" s="149"/>
      <c r="E35" s="149"/>
      <c r="F35" s="149"/>
      <c r="G35" s="149"/>
      <c r="H35" s="149"/>
      <c r="I35" s="149"/>
      <c r="J35" s="149"/>
    </row>
    <row r="36" spans="1:11" ht="15" x14ac:dyDescent="0.2">
      <c r="A36" s="6" t="s">
        <v>29</v>
      </c>
      <c r="B36" s="150" t="s">
        <v>148</v>
      </c>
      <c r="C36" s="150"/>
      <c r="D36" s="150"/>
      <c r="E36" s="150"/>
      <c r="F36" s="150"/>
      <c r="G36" s="150"/>
      <c r="H36" s="150"/>
      <c r="I36" s="150"/>
      <c r="J36" s="7" t="s">
        <v>30</v>
      </c>
    </row>
    <row r="37" spans="1:11" ht="27.6" customHeight="1" x14ac:dyDescent="0.2">
      <c r="A37" s="8" t="s">
        <v>3</v>
      </c>
      <c r="B37" s="105" t="s">
        <v>31</v>
      </c>
      <c r="C37" s="105"/>
      <c r="D37" s="105"/>
      <c r="E37" s="105"/>
      <c r="F37" s="105"/>
      <c r="G37" s="105"/>
      <c r="H37" s="105"/>
      <c r="I37" s="9">
        <v>8.3299999999999999E-2</v>
      </c>
      <c r="J37" s="10">
        <f>ROUND($J$30*I37,2)</f>
        <v>0</v>
      </c>
    </row>
    <row r="38" spans="1:11" ht="36.200000000000003" customHeight="1" x14ac:dyDescent="0.2">
      <c r="A38" s="8" t="s">
        <v>5</v>
      </c>
      <c r="B38" s="115" t="s">
        <v>149</v>
      </c>
      <c r="C38" s="115"/>
      <c r="D38" s="115"/>
      <c r="E38" s="115"/>
      <c r="F38" s="115"/>
      <c r="G38" s="115"/>
      <c r="H38" s="115"/>
      <c r="I38" s="11">
        <v>3.0249999999999999E-2</v>
      </c>
      <c r="J38" s="10">
        <f>ROUND($J$30*I38,2)</f>
        <v>0</v>
      </c>
    </row>
    <row r="39" spans="1:11" x14ac:dyDescent="0.2">
      <c r="A39" s="140" t="s">
        <v>32</v>
      </c>
      <c r="B39" s="140"/>
      <c r="C39" s="140"/>
      <c r="D39" s="140"/>
      <c r="E39" s="140"/>
      <c r="F39" s="140"/>
      <c r="G39" s="140"/>
      <c r="H39" s="140"/>
      <c r="I39" s="140"/>
      <c r="J39" s="10">
        <f>SUM(J37+J38)</f>
        <v>0</v>
      </c>
    </row>
    <row r="40" spans="1:11" x14ac:dyDescent="0.2">
      <c r="A40" s="12" t="s">
        <v>7</v>
      </c>
      <c r="B40" s="112" t="s">
        <v>142</v>
      </c>
      <c r="C40" s="112"/>
      <c r="D40" s="112"/>
      <c r="E40" s="112"/>
      <c r="F40" s="112"/>
      <c r="G40" s="112"/>
      <c r="H40" s="112"/>
      <c r="I40" s="112"/>
      <c r="J40" s="13">
        <f>ROUND(I55*J39,2)</f>
        <v>0</v>
      </c>
      <c r="K40" s="77"/>
    </row>
    <row r="41" spans="1:11" x14ac:dyDescent="0.2">
      <c r="A41" s="113" t="s">
        <v>32</v>
      </c>
      <c r="B41" s="113"/>
      <c r="C41" s="113"/>
      <c r="D41" s="113"/>
      <c r="E41" s="113"/>
      <c r="F41" s="113"/>
      <c r="G41" s="113"/>
      <c r="H41" s="113"/>
      <c r="I41" s="113"/>
      <c r="J41" s="14">
        <f>J39+J40</f>
        <v>0</v>
      </c>
    </row>
    <row r="42" spans="1:11" x14ac:dyDescent="0.2">
      <c r="A42" s="101"/>
      <c r="B42" s="101"/>
      <c r="C42" s="101"/>
      <c r="D42" s="101"/>
      <c r="E42" s="101"/>
      <c r="F42" s="101"/>
      <c r="G42" s="101"/>
      <c r="H42" s="101"/>
      <c r="I42" s="101"/>
      <c r="J42" s="101"/>
    </row>
    <row r="43" spans="1:11" ht="48.2" customHeight="1" x14ac:dyDescent="0.2">
      <c r="A43" s="141" t="s">
        <v>33</v>
      </c>
      <c r="B43" s="142"/>
      <c r="C43" s="142"/>
      <c r="D43" s="142"/>
      <c r="E43" s="142"/>
      <c r="F43" s="142"/>
      <c r="G43" s="142"/>
      <c r="H43" s="142"/>
      <c r="I43" s="142"/>
      <c r="J43" s="143"/>
    </row>
    <row r="44" spans="1:11" x14ac:dyDescent="0.2">
      <c r="A44" s="144"/>
      <c r="B44" s="145"/>
      <c r="C44" s="145"/>
      <c r="D44" s="145"/>
      <c r="E44" s="145"/>
      <c r="F44" s="145"/>
      <c r="G44" s="145"/>
      <c r="H44" s="145"/>
      <c r="I44" s="145"/>
      <c r="J44" s="146"/>
    </row>
    <row r="45" spans="1:11" ht="30.4" customHeight="1" x14ac:dyDescent="0.2">
      <c r="A45" s="121" t="s">
        <v>34</v>
      </c>
      <c r="B45" s="121"/>
      <c r="C45" s="121"/>
      <c r="D45" s="121"/>
      <c r="E45" s="121"/>
      <c r="F45" s="121"/>
      <c r="G45" s="121"/>
      <c r="H45" s="121"/>
      <c r="I45" s="121"/>
      <c r="J45" s="121"/>
    </row>
    <row r="46" spans="1:11" ht="30.4" customHeight="1" x14ac:dyDescent="0.2">
      <c r="A46" s="15" t="s">
        <v>35</v>
      </c>
      <c r="B46" s="117" t="s">
        <v>36</v>
      </c>
      <c r="C46" s="117"/>
      <c r="D46" s="117"/>
      <c r="E46" s="117"/>
      <c r="F46" s="117"/>
      <c r="G46" s="117"/>
      <c r="H46" s="117"/>
      <c r="I46" s="2" t="s">
        <v>37</v>
      </c>
      <c r="J46" s="2" t="s">
        <v>38</v>
      </c>
    </row>
    <row r="47" spans="1:11" x14ac:dyDescent="0.2">
      <c r="A47" s="8" t="s">
        <v>3</v>
      </c>
      <c r="B47" s="112" t="s">
        <v>39</v>
      </c>
      <c r="C47" s="112"/>
      <c r="D47" s="112"/>
      <c r="E47" s="112"/>
      <c r="F47" s="112"/>
      <c r="G47" s="112"/>
      <c r="H47" s="112"/>
      <c r="I47" s="16">
        <v>0.2</v>
      </c>
      <c r="J47" s="17">
        <f t="shared" ref="J47:J54" si="0">ROUND($J$30*I47,2)</f>
        <v>0</v>
      </c>
    </row>
    <row r="48" spans="1:11" x14ac:dyDescent="0.2">
      <c r="A48" s="8" t="s">
        <v>5</v>
      </c>
      <c r="B48" s="112" t="s">
        <v>40</v>
      </c>
      <c r="C48" s="112"/>
      <c r="D48" s="112"/>
      <c r="E48" s="112"/>
      <c r="F48" s="112"/>
      <c r="G48" s="112"/>
      <c r="H48" s="112"/>
      <c r="I48" s="18">
        <v>2.5000000000000001E-2</v>
      </c>
      <c r="J48" s="17">
        <f t="shared" si="0"/>
        <v>0</v>
      </c>
    </row>
    <row r="49" spans="1:11" x14ac:dyDescent="0.2">
      <c r="A49" s="8" t="s">
        <v>7</v>
      </c>
      <c r="B49" s="131" t="s">
        <v>154</v>
      </c>
      <c r="C49" s="132"/>
      <c r="D49" s="132"/>
      <c r="E49" s="132"/>
      <c r="F49" s="132"/>
      <c r="G49" s="132"/>
      <c r="H49" s="133"/>
      <c r="I49" s="86">
        <v>0.03</v>
      </c>
      <c r="J49" s="17">
        <f t="shared" si="0"/>
        <v>0</v>
      </c>
      <c r="K49" s="77"/>
    </row>
    <row r="50" spans="1:11" x14ac:dyDescent="0.2">
      <c r="A50" s="8" t="s">
        <v>9</v>
      </c>
      <c r="B50" s="112" t="s">
        <v>41</v>
      </c>
      <c r="C50" s="112"/>
      <c r="D50" s="112"/>
      <c r="E50" s="112"/>
      <c r="F50" s="112"/>
      <c r="G50" s="112"/>
      <c r="H50" s="112"/>
      <c r="I50" s="16">
        <v>1.4999999999999999E-2</v>
      </c>
      <c r="J50" s="17">
        <f t="shared" si="0"/>
        <v>0</v>
      </c>
    </row>
    <row r="51" spans="1:11" x14ac:dyDescent="0.2">
      <c r="A51" s="8" t="s">
        <v>22</v>
      </c>
      <c r="B51" s="112" t="s">
        <v>42</v>
      </c>
      <c r="C51" s="112"/>
      <c r="D51" s="112"/>
      <c r="E51" s="112"/>
      <c r="F51" s="112"/>
      <c r="G51" s="112"/>
      <c r="H51" s="112"/>
      <c r="I51" s="16">
        <v>0.01</v>
      </c>
      <c r="J51" s="17">
        <f t="shared" si="0"/>
        <v>0</v>
      </c>
    </row>
    <row r="52" spans="1:11" x14ac:dyDescent="0.2">
      <c r="A52" s="8" t="s">
        <v>23</v>
      </c>
      <c r="B52" s="112" t="s">
        <v>43</v>
      </c>
      <c r="C52" s="112"/>
      <c r="D52" s="112"/>
      <c r="E52" s="112"/>
      <c r="F52" s="112"/>
      <c r="G52" s="112"/>
      <c r="H52" s="112"/>
      <c r="I52" s="18">
        <v>6.0000000000000001E-3</v>
      </c>
      <c r="J52" s="17">
        <f t="shared" si="0"/>
        <v>0</v>
      </c>
    </row>
    <row r="53" spans="1:11" x14ac:dyDescent="0.2">
      <c r="A53" s="8" t="s">
        <v>24</v>
      </c>
      <c r="B53" s="112" t="s">
        <v>44</v>
      </c>
      <c r="C53" s="112"/>
      <c r="D53" s="112"/>
      <c r="E53" s="112"/>
      <c r="F53" s="112"/>
      <c r="G53" s="112"/>
      <c r="H53" s="112"/>
      <c r="I53" s="16">
        <v>2E-3</v>
      </c>
      <c r="J53" s="17">
        <f t="shared" si="0"/>
        <v>0</v>
      </c>
    </row>
    <row r="54" spans="1:11" x14ac:dyDescent="0.2">
      <c r="A54" s="8" t="s">
        <v>45</v>
      </c>
      <c r="B54" s="112" t="s">
        <v>46</v>
      </c>
      <c r="C54" s="112"/>
      <c r="D54" s="112"/>
      <c r="E54" s="112"/>
      <c r="F54" s="112"/>
      <c r="G54" s="112"/>
      <c r="H54" s="112"/>
      <c r="I54" s="18">
        <v>0.08</v>
      </c>
      <c r="J54" s="17">
        <f t="shared" si="0"/>
        <v>0</v>
      </c>
    </row>
    <row r="55" spans="1:11" x14ac:dyDescent="0.2">
      <c r="A55" s="113" t="s">
        <v>32</v>
      </c>
      <c r="B55" s="113"/>
      <c r="C55" s="113"/>
      <c r="D55" s="113"/>
      <c r="E55" s="113"/>
      <c r="F55" s="113"/>
      <c r="G55" s="113"/>
      <c r="H55" s="113"/>
      <c r="I55" s="19">
        <f>SUM(I47:I54)</f>
        <v>0.36800000000000005</v>
      </c>
      <c r="J55" s="14">
        <f>SUM(J47:J54)</f>
        <v>0</v>
      </c>
    </row>
    <row r="56" spans="1:11" x14ac:dyDescent="0.2">
      <c r="A56" s="101"/>
      <c r="B56" s="101"/>
      <c r="C56" s="101"/>
      <c r="D56" s="101"/>
      <c r="E56" s="101"/>
      <c r="F56" s="101"/>
      <c r="G56" s="101"/>
      <c r="H56" s="101"/>
      <c r="I56" s="101"/>
      <c r="J56" s="101"/>
    </row>
    <row r="57" spans="1:11" ht="52.5" customHeight="1" x14ac:dyDescent="0.2">
      <c r="A57" s="118" t="s">
        <v>173</v>
      </c>
      <c r="B57" s="118"/>
      <c r="C57" s="118"/>
      <c r="D57" s="118"/>
      <c r="E57" s="118"/>
      <c r="F57" s="118"/>
      <c r="G57" s="118"/>
      <c r="H57" s="118"/>
      <c r="I57" s="118"/>
      <c r="J57" s="118"/>
      <c r="K57" s="77"/>
    </row>
    <row r="58" spans="1:11" x14ac:dyDescent="0.2">
      <c r="A58" s="101"/>
      <c r="B58" s="101"/>
      <c r="C58" s="101"/>
      <c r="D58" s="101"/>
      <c r="E58" s="101"/>
      <c r="F58" s="101"/>
      <c r="G58" s="101"/>
      <c r="H58" s="101"/>
      <c r="I58" s="101"/>
      <c r="J58" s="101"/>
    </row>
    <row r="59" spans="1:11" ht="16.149999999999999" customHeight="1" x14ac:dyDescent="0.2">
      <c r="A59" s="121" t="s">
        <v>47</v>
      </c>
      <c r="B59" s="121"/>
      <c r="C59" s="121"/>
      <c r="D59" s="121"/>
      <c r="E59" s="121"/>
      <c r="F59" s="121"/>
      <c r="G59" s="121"/>
      <c r="H59" s="121"/>
      <c r="I59" s="121"/>
      <c r="J59" s="121"/>
    </row>
    <row r="60" spans="1:11" ht="16.149999999999999" customHeight="1" x14ac:dyDescent="0.2">
      <c r="A60" s="15" t="s">
        <v>48</v>
      </c>
      <c r="B60" s="117" t="s">
        <v>49</v>
      </c>
      <c r="C60" s="117"/>
      <c r="D60" s="117"/>
      <c r="E60" s="117"/>
      <c r="F60" s="117"/>
      <c r="G60" s="117"/>
      <c r="H60" s="117"/>
      <c r="I60" s="117"/>
      <c r="J60" s="2" t="s">
        <v>30</v>
      </c>
    </row>
    <row r="61" spans="1:11" x14ac:dyDescent="0.2">
      <c r="A61" s="8" t="s">
        <v>3</v>
      </c>
      <c r="B61" s="112" t="s">
        <v>210</v>
      </c>
      <c r="C61" s="112"/>
      <c r="D61" s="112"/>
      <c r="E61" s="112"/>
      <c r="F61" s="112"/>
      <c r="G61" s="112"/>
      <c r="H61" s="112"/>
      <c r="I61" s="112"/>
      <c r="J61" s="20">
        <v>0</v>
      </c>
    </row>
    <row r="62" spans="1:11" ht="31.5" customHeight="1" x14ac:dyDescent="0.2">
      <c r="A62" s="8"/>
      <c r="B62" s="115" t="s">
        <v>185</v>
      </c>
      <c r="C62" s="115"/>
      <c r="D62" s="115"/>
      <c r="E62" s="115"/>
      <c r="F62" s="115"/>
      <c r="G62" s="115"/>
      <c r="H62" s="115"/>
      <c r="I62" s="74">
        <v>6.3</v>
      </c>
      <c r="J62" s="22" t="s">
        <v>50</v>
      </c>
    </row>
    <row r="63" spans="1:11" x14ac:dyDescent="0.2">
      <c r="A63" s="8"/>
      <c r="B63" s="147" t="s">
        <v>51</v>
      </c>
      <c r="C63" s="147"/>
      <c r="D63" s="147"/>
      <c r="E63" s="147"/>
      <c r="F63" s="147"/>
      <c r="G63" s="147"/>
      <c r="H63" s="147"/>
      <c r="I63" s="23">
        <v>2</v>
      </c>
      <c r="J63" s="22"/>
    </row>
    <row r="64" spans="1:11" x14ac:dyDescent="0.2">
      <c r="A64" s="8"/>
      <c r="B64" s="147" t="s">
        <v>52</v>
      </c>
      <c r="C64" s="147"/>
      <c r="D64" s="147"/>
      <c r="E64" s="147"/>
      <c r="F64" s="147"/>
      <c r="G64" s="147"/>
      <c r="H64" s="147"/>
      <c r="I64" s="24">
        <v>22</v>
      </c>
      <c r="J64" s="22"/>
    </row>
    <row r="65" spans="1:15" x14ac:dyDescent="0.2">
      <c r="A65" s="8" t="s">
        <v>5</v>
      </c>
      <c r="B65" s="105" t="s">
        <v>188</v>
      </c>
      <c r="C65" s="105"/>
      <c r="D65" s="105"/>
      <c r="E65" s="105"/>
      <c r="F65" s="105"/>
      <c r="G65" s="105"/>
      <c r="H65" s="105"/>
      <c r="I65" s="105"/>
      <c r="J65" s="20">
        <v>0</v>
      </c>
    </row>
    <row r="66" spans="1:15" x14ac:dyDescent="0.2">
      <c r="A66" s="8"/>
      <c r="B66" s="147" t="s">
        <v>177</v>
      </c>
      <c r="C66" s="147"/>
      <c r="D66" s="147"/>
      <c r="E66" s="147"/>
      <c r="F66" s="147"/>
      <c r="G66" s="147"/>
      <c r="H66" s="147"/>
      <c r="I66" s="21">
        <v>16.73</v>
      </c>
      <c r="J66" s="22" t="s">
        <v>50</v>
      </c>
    </row>
    <row r="67" spans="1:15" x14ac:dyDescent="0.2">
      <c r="A67" s="25"/>
      <c r="B67" s="147" t="s">
        <v>53</v>
      </c>
      <c r="C67" s="147"/>
      <c r="D67" s="147"/>
      <c r="E67" s="147"/>
      <c r="F67" s="147"/>
      <c r="G67" s="147"/>
      <c r="H67" s="147"/>
      <c r="I67" s="26">
        <v>22</v>
      </c>
      <c r="J67" s="22"/>
      <c r="O67" s="87"/>
    </row>
    <row r="68" spans="1:15" ht="23.25" customHeight="1" x14ac:dyDescent="0.2">
      <c r="A68" s="25"/>
      <c r="B68" s="134" t="s">
        <v>189</v>
      </c>
      <c r="C68" s="135"/>
      <c r="D68" s="135"/>
      <c r="E68" s="135"/>
      <c r="F68" s="135"/>
      <c r="G68" s="135"/>
      <c r="H68" s="136"/>
      <c r="I68" s="88">
        <v>0.19</v>
      </c>
      <c r="J68" s="22"/>
      <c r="O68" s="87"/>
    </row>
    <row r="69" spans="1:15" x14ac:dyDescent="0.2">
      <c r="A69" s="8" t="s">
        <v>7</v>
      </c>
      <c r="B69" s="112" t="s">
        <v>54</v>
      </c>
      <c r="C69" s="112"/>
      <c r="D69" s="112"/>
      <c r="E69" s="112"/>
      <c r="F69" s="112"/>
      <c r="G69" s="112"/>
      <c r="H69" s="112"/>
      <c r="I69" s="112"/>
      <c r="J69" s="20">
        <v>0</v>
      </c>
    </row>
    <row r="70" spans="1:15" x14ac:dyDescent="0.2">
      <c r="A70" s="8" t="s">
        <v>9</v>
      </c>
      <c r="B70" s="105" t="s">
        <v>178</v>
      </c>
      <c r="C70" s="105"/>
      <c r="D70" s="105"/>
      <c r="E70" s="105"/>
      <c r="F70" s="105"/>
      <c r="G70" s="105"/>
      <c r="H70" s="105"/>
      <c r="I70" s="105"/>
      <c r="J70" s="27">
        <v>0</v>
      </c>
    </row>
    <row r="71" spans="1:15" ht="137.25" customHeight="1" x14ac:dyDescent="0.2">
      <c r="A71" s="137" t="s">
        <v>190</v>
      </c>
      <c r="B71" s="138"/>
      <c r="C71" s="138"/>
      <c r="D71" s="138"/>
      <c r="E71" s="138"/>
      <c r="F71" s="138"/>
      <c r="G71" s="138"/>
      <c r="H71" s="138"/>
      <c r="I71" s="138"/>
      <c r="J71" s="139"/>
    </row>
    <row r="72" spans="1:15" x14ac:dyDescent="0.2">
      <c r="A72" s="8" t="s">
        <v>22</v>
      </c>
      <c r="B72" s="174" t="s">
        <v>55</v>
      </c>
      <c r="C72" s="175"/>
      <c r="D72" s="175"/>
      <c r="E72" s="175"/>
      <c r="F72" s="175"/>
      <c r="G72" s="175"/>
      <c r="H72" s="175"/>
      <c r="I72" s="176"/>
      <c r="J72" s="28" t="s">
        <v>50</v>
      </c>
    </row>
    <row r="73" spans="1:15" x14ac:dyDescent="0.2">
      <c r="A73" s="113" t="s">
        <v>26</v>
      </c>
      <c r="B73" s="113"/>
      <c r="C73" s="113"/>
      <c r="D73" s="113"/>
      <c r="E73" s="113"/>
      <c r="F73" s="113"/>
      <c r="G73" s="113"/>
      <c r="H73" s="113"/>
      <c r="I73" s="113"/>
      <c r="J73" s="14">
        <f>SUM(J61:J70)</f>
        <v>0</v>
      </c>
    </row>
    <row r="74" spans="1:15" x14ac:dyDescent="0.2">
      <c r="A74" s="101"/>
      <c r="B74" s="101"/>
      <c r="C74" s="101"/>
      <c r="D74" s="101"/>
      <c r="E74" s="101"/>
      <c r="F74" s="101"/>
      <c r="G74" s="101"/>
      <c r="H74" s="101"/>
      <c r="I74" s="101"/>
      <c r="J74" s="101"/>
    </row>
    <row r="75" spans="1:15" ht="37.35" customHeight="1" x14ac:dyDescent="0.2">
      <c r="A75" s="118" t="s">
        <v>56</v>
      </c>
      <c r="B75" s="118"/>
      <c r="C75" s="118"/>
      <c r="D75" s="118"/>
      <c r="E75" s="118"/>
      <c r="F75" s="118"/>
      <c r="G75" s="118"/>
      <c r="H75" s="118"/>
      <c r="I75" s="118"/>
      <c r="J75" s="118"/>
    </row>
    <row r="76" spans="1:15" x14ac:dyDescent="0.2">
      <c r="A76" s="101"/>
      <c r="B76" s="101"/>
      <c r="C76" s="101"/>
      <c r="D76" s="101"/>
      <c r="E76" s="101"/>
      <c r="F76" s="101"/>
      <c r="G76" s="101"/>
      <c r="H76" s="101"/>
      <c r="I76" s="101"/>
      <c r="J76" s="101"/>
    </row>
    <row r="77" spans="1:15" ht="16.149999999999999" customHeight="1" x14ac:dyDescent="0.2">
      <c r="A77" s="121" t="s">
        <v>57</v>
      </c>
      <c r="B77" s="121"/>
      <c r="C77" s="121"/>
      <c r="D77" s="121"/>
      <c r="E77" s="121"/>
      <c r="F77" s="121"/>
      <c r="G77" s="121"/>
      <c r="H77" s="121"/>
      <c r="I77" s="121"/>
      <c r="J77" s="121"/>
    </row>
    <row r="78" spans="1:15" ht="16.149999999999999" customHeight="1" x14ac:dyDescent="0.2">
      <c r="A78" s="2">
        <v>2</v>
      </c>
      <c r="B78" s="122" t="s">
        <v>58</v>
      </c>
      <c r="C78" s="122"/>
      <c r="D78" s="122"/>
      <c r="E78" s="122"/>
      <c r="F78" s="122"/>
      <c r="G78" s="122"/>
      <c r="H78" s="122"/>
      <c r="I78" s="122"/>
      <c r="J78" s="2" t="s">
        <v>30</v>
      </c>
    </row>
    <row r="79" spans="1:15" ht="14.65" customHeight="1" x14ac:dyDescent="0.2">
      <c r="A79" s="29" t="s">
        <v>29</v>
      </c>
      <c r="B79" s="128" t="s">
        <v>150</v>
      </c>
      <c r="C79" s="129"/>
      <c r="D79" s="129"/>
      <c r="E79" s="129"/>
      <c r="F79" s="129"/>
      <c r="G79" s="129"/>
      <c r="H79" s="129"/>
      <c r="I79" s="130"/>
      <c r="J79" s="30">
        <f>J41</f>
        <v>0</v>
      </c>
    </row>
    <row r="80" spans="1:15" ht="14.65" customHeight="1" x14ac:dyDescent="0.2">
      <c r="A80" s="29" t="s">
        <v>35</v>
      </c>
      <c r="B80" s="128" t="s">
        <v>36</v>
      </c>
      <c r="C80" s="129"/>
      <c r="D80" s="129"/>
      <c r="E80" s="129"/>
      <c r="F80" s="129"/>
      <c r="G80" s="129"/>
      <c r="H80" s="129"/>
      <c r="I80" s="130"/>
      <c r="J80" s="30">
        <f>J55</f>
        <v>0</v>
      </c>
    </row>
    <row r="81" spans="1:11" ht="14.65" customHeight="1" x14ac:dyDescent="0.2">
      <c r="A81" s="29" t="s">
        <v>48</v>
      </c>
      <c r="B81" s="128" t="s">
        <v>49</v>
      </c>
      <c r="C81" s="129"/>
      <c r="D81" s="129"/>
      <c r="E81" s="129"/>
      <c r="F81" s="129"/>
      <c r="G81" s="129"/>
      <c r="H81" s="129"/>
      <c r="I81" s="130"/>
      <c r="J81" s="30">
        <f>J73</f>
        <v>0</v>
      </c>
    </row>
    <row r="82" spans="1:11" ht="14.65" customHeight="1" x14ac:dyDescent="0.2">
      <c r="A82" s="177" t="s">
        <v>32</v>
      </c>
      <c r="B82" s="177"/>
      <c r="C82" s="177"/>
      <c r="D82" s="177"/>
      <c r="E82" s="177"/>
      <c r="F82" s="177"/>
      <c r="G82" s="177"/>
      <c r="H82" s="177"/>
      <c r="I82" s="177"/>
      <c r="J82" s="31">
        <f>SUM(J79+J80+J81)</f>
        <v>0</v>
      </c>
    </row>
    <row r="83" spans="1:11" x14ac:dyDescent="0.2">
      <c r="A83" s="101"/>
      <c r="B83" s="101"/>
      <c r="C83" s="101"/>
      <c r="D83" s="101"/>
      <c r="E83" s="101"/>
      <c r="F83" s="101"/>
      <c r="G83" s="101"/>
      <c r="H83" s="101"/>
      <c r="I83" s="101"/>
      <c r="J83" s="101"/>
    </row>
    <row r="84" spans="1:11" ht="16.149999999999999" customHeight="1" x14ac:dyDescent="0.2">
      <c r="A84" s="116" t="s">
        <v>59</v>
      </c>
      <c r="B84" s="116"/>
      <c r="C84" s="116"/>
      <c r="D84" s="116"/>
      <c r="E84" s="116"/>
      <c r="F84" s="116"/>
      <c r="G84" s="116"/>
      <c r="H84" s="116"/>
      <c r="I84" s="116"/>
      <c r="J84" s="116"/>
    </row>
    <row r="85" spans="1:11" ht="16.149999999999999" customHeight="1" x14ac:dyDescent="0.2">
      <c r="A85" s="15">
        <v>3</v>
      </c>
      <c r="B85" s="122" t="s">
        <v>60</v>
      </c>
      <c r="C85" s="122"/>
      <c r="D85" s="122"/>
      <c r="E85" s="122"/>
      <c r="F85" s="122"/>
      <c r="G85" s="122"/>
      <c r="H85" s="122"/>
      <c r="I85" s="122"/>
      <c r="J85" s="15" t="s">
        <v>61</v>
      </c>
    </row>
    <row r="86" spans="1:11" ht="46.5" customHeight="1" x14ac:dyDescent="0.2">
      <c r="A86" s="8" t="s">
        <v>3</v>
      </c>
      <c r="B86" s="105" t="s">
        <v>62</v>
      </c>
      <c r="C86" s="105"/>
      <c r="D86" s="105"/>
      <c r="E86" s="105"/>
      <c r="F86" s="105"/>
      <c r="G86" s="105"/>
      <c r="H86" s="105"/>
      <c r="I86" s="105"/>
      <c r="J86" s="17">
        <f>ROUND((($J$30/12)+($J$37/12)+($J$30/12/12)+($J$38/12))*(30/30)*0.05,2)</f>
        <v>0</v>
      </c>
    </row>
    <row r="87" spans="1:11" ht="14.65" customHeight="1" x14ac:dyDescent="0.2">
      <c r="A87" s="8" t="s">
        <v>5</v>
      </c>
      <c r="B87" s="105" t="s">
        <v>63</v>
      </c>
      <c r="C87" s="105"/>
      <c r="D87" s="105"/>
      <c r="E87" s="105"/>
      <c r="F87" s="105"/>
      <c r="G87" s="105"/>
      <c r="H87" s="105"/>
      <c r="I87" s="105"/>
      <c r="J87" s="17">
        <f>ROUND($J$86*I54,2)</f>
        <v>0</v>
      </c>
    </row>
    <row r="88" spans="1:11" ht="74.25" customHeight="1" x14ac:dyDescent="0.2">
      <c r="A88" s="98" t="s">
        <v>7</v>
      </c>
      <c r="B88" s="127" t="s">
        <v>213</v>
      </c>
      <c r="C88" s="127"/>
      <c r="D88" s="127"/>
      <c r="E88" s="127"/>
      <c r="F88" s="127"/>
      <c r="G88" s="127"/>
      <c r="H88" s="127"/>
      <c r="I88" s="99">
        <v>1.9E-3</v>
      </c>
      <c r="J88" s="100">
        <f>ROUND($J$30*I88,2)</f>
        <v>0</v>
      </c>
    </row>
    <row r="89" spans="1:11" ht="36" customHeight="1" x14ac:dyDescent="0.2">
      <c r="A89" s="8" t="s">
        <v>9</v>
      </c>
      <c r="B89" s="105" t="s">
        <v>175</v>
      </c>
      <c r="C89" s="105"/>
      <c r="D89" s="105"/>
      <c r="E89" s="105"/>
      <c r="F89" s="105"/>
      <c r="G89" s="105"/>
      <c r="H89" s="105"/>
      <c r="I89" s="105"/>
      <c r="J89" s="17">
        <f>ROUND(((($J$30/30)*7)/$H$10)*0.9,2)</f>
        <v>0</v>
      </c>
    </row>
    <row r="90" spans="1:11" ht="14.65" customHeight="1" x14ac:dyDescent="0.2">
      <c r="A90" s="8" t="s">
        <v>22</v>
      </c>
      <c r="B90" s="105" t="s">
        <v>64</v>
      </c>
      <c r="C90" s="105"/>
      <c r="D90" s="105"/>
      <c r="E90" s="105"/>
      <c r="F90" s="105"/>
      <c r="G90" s="105"/>
      <c r="H90" s="105"/>
      <c r="I90" s="105"/>
      <c r="J90" s="17">
        <f>ROUND($I$55*J89,2)</f>
        <v>0</v>
      </c>
    </row>
    <row r="91" spans="1:11" ht="70.5" customHeight="1" x14ac:dyDescent="0.2">
      <c r="A91" s="98" t="s">
        <v>23</v>
      </c>
      <c r="B91" s="127" t="s">
        <v>214</v>
      </c>
      <c r="C91" s="127"/>
      <c r="D91" s="127"/>
      <c r="E91" s="127"/>
      <c r="F91" s="127"/>
      <c r="G91" s="127"/>
      <c r="H91" s="127"/>
      <c r="I91" s="99">
        <v>3.8100000000000002E-2</v>
      </c>
      <c r="J91" s="100">
        <f>ROUND($J$30*I91,2)</f>
        <v>0</v>
      </c>
    </row>
    <row r="92" spans="1:11" x14ac:dyDescent="0.2">
      <c r="A92" s="113" t="s">
        <v>32</v>
      </c>
      <c r="B92" s="113"/>
      <c r="C92" s="113"/>
      <c r="D92" s="113"/>
      <c r="E92" s="113"/>
      <c r="F92" s="113"/>
      <c r="G92" s="113"/>
      <c r="H92" s="113"/>
      <c r="I92" s="113"/>
      <c r="J92" s="14">
        <f>SUM(J86:J91)</f>
        <v>0</v>
      </c>
    </row>
    <row r="93" spans="1:11" x14ac:dyDescent="0.2">
      <c r="A93" s="101"/>
      <c r="B93" s="101"/>
      <c r="C93" s="101"/>
      <c r="D93" s="101"/>
      <c r="E93" s="101"/>
      <c r="F93" s="101"/>
      <c r="G93" s="101"/>
      <c r="H93" s="101"/>
      <c r="I93" s="101"/>
      <c r="J93" s="101"/>
    </row>
    <row r="94" spans="1:11" ht="16.149999999999999" customHeight="1" x14ac:dyDescent="0.2">
      <c r="A94" s="116" t="s">
        <v>65</v>
      </c>
      <c r="B94" s="116"/>
      <c r="C94" s="116"/>
      <c r="D94" s="116"/>
      <c r="E94" s="116"/>
      <c r="F94" s="116"/>
      <c r="G94" s="116"/>
      <c r="H94" s="116"/>
      <c r="I94" s="116"/>
      <c r="J94" s="116"/>
    </row>
    <row r="95" spans="1:11" ht="37.35" customHeight="1" x14ac:dyDescent="0.2">
      <c r="A95" s="118" t="s">
        <v>66</v>
      </c>
      <c r="B95" s="118"/>
      <c r="C95" s="118"/>
      <c r="D95" s="118"/>
      <c r="E95" s="118"/>
      <c r="F95" s="118"/>
      <c r="G95" s="118"/>
      <c r="H95" s="118"/>
      <c r="I95" s="118"/>
      <c r="J95" s="118"/>
    </row>
    <row r="96" spans="1:11" ht="48.75" customHeight="1" x14ac:dyDescent="0.2">
      <c r="A96" s="125" t="s">
        <v>174</v>
      </c>
      <c r="B96" s="125"/>
      <c r="C96" s="125"/>
      <c r="D96" s="125"/>
      <c r="E96" s="125"/>
      <c r="F96" s="125"/>
      <c r="G96" s="125"/>
      <c r="H96" s="125"/>
      <c r="I96" s="125"/>
      <c r="J96" s="32">
        <f>J99+J30+J37+J38</f>
        <v>0</v>
      </c>
      <c r="K96" s="77"/>
    </row>
    <row r="97" spans="1:11" ht="14.65" customHeight="1" x14ac:dyDescent="0.2">
      <c r="A97" s="126"/>
      <c r="B97" s="126"/>
      <c r="C97" s="126"/>
      <c r="D97" s="126"/>
      <c r="E97" s="126"/>
      <c r="F97" s="126"/>
      <c r="G97" s="126"/>
      <c r="H97" s="126"/>
      <c r="I97" s="126"/>
      <c r="J97" s="126"/>
    </row>
    <row r="98" spans="1:11" ht="15" x14ac:dyDescent="0.25">
      <c r="A98" s="33" t="s">
        <v>67</v>
      </c>
      <c r="B98" s="117" t="s">
        <v>68</v>
      </c>
      <c r="C98" s="117"/>
      <c r="D98" s="117"/>
      <c r="E98" s="117"/>
      <c r="F98" s="117"/>
      <c r="G98" s="117"/>
      <c r="H98" s="117"/>
      <c r="I98" s="117"/>
      <c r="J98" s="33" t="s">
        <v>30</v>
      </c>
    </row>
    <row r="99" spans="1:11" ht="25.9" customHeight="1" x14ac:dyDescent="0.2">
      <c r="A99" s="12" t="s">
        <v>3</v>
      </c>
      <c r="B99" s="105" t="s">
        <v>69</v>
      </c>
      <c r="C99" s="105"/>
      <c r="D99" s="105"/>
      <c r="E99" s="105"/>
      <c r="F99" s="105"/>
      <c r="G99" s="105"/>
      <c r="H99" s="105"/>
      <c r="I99" s="11">
        <v>9.0749999999999997E-2</v>
      </c>
      <c r="J99" s="17">
        <f>ROUND(($J$30*I99),2)</f>
        <v>0</v>
      </c>
    </row>
    <row r="100" spans="1:11" x14ac:dyDescent="0.2">
      <c r="A100" s="12" t="s">
        <v>5</v>
      </c>
      <c r="B100" s="112" t="s">
        <v>70</v>
      </c>
      <c r="C100" s="112"/>
      <c r="D100" s="112"/>
      <c r="E100" s="112"/>
      <c r="F100" s="112"/>
      <c r="G100" s="112"/>
      <c r="H100" s="112"/>
      <c r="I100" s="112"/>
      <c r="J100" s="34">
        <f>ROUND((($J$96/30)*2.96)/12,2)</f>
        <v>0</v>
      </c>
    </row>
    <row r="101" spans="1:11" x14ac:dyDescent="0.2">
      <c r="A101" s="12" t="s">
        <v>7</v>
      </c>
      <c r="B101" s="112" t="s">
        <v>71</v>
      </c>
      <c r="C101" s="112"/>
      <c r="D101" s="112"/>
      <c r="E101" s="112"/>
      <c r="F101" s="112"/>
      <c r="G101" s="112"/>
      <c r="H101" s="112"/>
      <c r="I101" s="112"/>
      <c r="J101" s="34">
        <f>ROUND((($J$96/30)*5)/12*0.015,2)</f>
        <v>0</v>
      </c>
    </row>
    <row r="102" spans="1:11" x14ac:dyDescent="0.2">
      <c r="A102" s="12" t="s">
        <v>9</v>
      </c>
      <c r="B102" s="112" t="s">
        <v>72</v>
      </c>
      <c r="C102" s="112"/>
      <c r="D102" s="112"/>
      <c r="E102" s="112"/>
      <c r="F102" s="112"/>
      <c r="G102" s="112"/>
      <c r="H102" s="112"/>
      <c r="I102" s="112"/>
      <c r="J102" s="13">
        <f>ROUND(((($J$96/30)*15)/12)*0.0078,2)</f>
        <v>0</v>
      </c>
    </row>
    <row r="103" spans="1:11" x14ac:dyDescent="0.2">
      <c r="A103" s="12" t="s">
        <v>22</v>
      </c>
      <c r="B103" s="112" t="s">
        <v>73</v>
      </c>
      <c r="C103" s="112"/>
      <c r="D103" s="112"/>
      <c r="E103" s="112"/>
      <c r="F103" s="112"/>
      <c r="G103" s="112"/>
      <c r="H103" s="112"/>
      <c r="I103" s="112"/>
      <c r="J103" s="35">
        <f>ROUND(((($J$30+$J$30/3)*4/12)/12)*0.02,2)</f>
        <v>0</v>
      </c>
    </row>
    <row r="104" spans="1:11" x14ac:dyDescent="0.2">
      <c r="A104" s="36" t="s">
        <v>23</v>
      </c>
      <c r="B104" s="124" t="s">
        <v>151</v>
      </c>
      <c r="C104" s="124"/>
      <c r="D104" s="124"/>
      <c r="E104" s="124"/>
      <c r="F104" s="124"/>
      <c r="G104" s="124"/>
      <c r="H104" s="124"/>
      <c r="I104" s="124"/>
      <c r="J104" s="13">
        <v>0</v>
      </c>
    </row>
    <row r="105" spans="1:11" x14ac:dyDescent="0.2">
      <c r="A105" s="113" t="s">
        <v>32</v>
      </c>
      <c r="B105" s="113"/>
      <c r="C105" s="113"/>
      <c r="D105" s="113"/>
      <c r="E105" s="113"/>
      <c r="F105" s="113"/>
      <c r="G105" s="113"/>
      <c r="H105" s="113"/>
      <c r="I105" s="113"/>
      <c r="J105" s="37">
        <f>SUM(J99:J104)</f>
        <v>0</v>
      </c>
    </row>
    <row r="106" spans="1:11" ht="14.65" customHeight="1" x14ac:dyDescent="0.2">
      <c r="A106" s="12" t="s">
        <v>24</v>
      </c>
      <c r="B106" s="112" t="s">
        <v>74</v>
      </c>
      <c r="C106" s="112"/>
      <c r="D106" s="112"/>
      <c r="E106" s="112"/>
      <c r="F106" s="112"/>
      <c r="G106" s="112"/>
      <c r="H106" s="112"/>
      <c r="I106" s="112"/>
      <c r="J106" s="13">
        <f>ROUND(I55*J105,2)</f>
        <v>0</v>
      </c>
      <c r="K106" s="77"/>
    </row>
    <row r="107" spans="1:11" x14ac:dyDescent="0.2">
      <c r="A107" s="113" t="s">
        <v>32</v>
      </c>
      <c r="B107" s="113"/>
      <c r="C107" s="113"/>
      <c r="D107" s="113"/>
      <c r="E107" s="113"/>
      <c r="F107" s="113"/>
      <c r="G107" s="113"/>
      <c r="H107" s="113"/>
      <c r="I107" s="113"/>
      <c r="J107" s="14">
        <f>SUM(J105:J106)</f>
        <v>0</v>
      </c>
    </row>
    <row r="108" spans="1:11" ht="25.9" customHeight="1" x14ac:dyDescent="0.2">
      <c r="A108" s="118" t="s">
        <v>75</v>
      </c>
      <c r="B108" s="118"/>
      <c r="C108" s="118"/>
      <c r="D108" s="118"/>
      <c r="E108" s="118"/>
      <c r="F108" s="118"/>
      <c r="G108" s="118"/>
      <c r="H108" s="118"/>
      <c r="I108" s="118"/>
      <c r="J108" s="118"/>
    </row>
    <row r="109" spans="1:11" x14ac:dyDescent="0.2">
      <c r="A109" s="120"/>
      <c r="B109" s="120"/>
      <c r="C109" s="120"/>
      <c r="D109" s="120"/>
      <c r="E109" s="120"/>
      <c r="F109" s="120"/>
      <c r="G109" s="120"/>
      <c r="H109" s="120"/>
      <c r="I109" s="120"/>
      <c r="J109" s="120"/>
    </row>
    <row r="110" spans="1:11" ht="16.149999999999999" customHeight="1" x14ac:dyDescent="0.2">
      <c r="A110" s="121" t="s">
        <v>76</v>
      </c>
      <c r="B110" s="121"/>
      <c r="C110" s="121"/>
      <c r="D110" s="121"/>
      <c r="E110" s="121"/>
      <c r="F110" s="121"/>
      <c r="G110" s="121"/>
      <c r="H110" s="121"/>
      <c r="I110" s="121"/>
      <c r="J110" s="121"/>
    </row>
    <row r="111" spans="1:11" ht="15" x14ac:dyDescent="0.2">
      <c r="A111" s="15" t="s">
        <v>77</v>
      </c>
      <c r="B111" s="117" t="s">
        <v>78</v>
      </c>
      <c r="C111" s="117"/>
      <c r="D111" s="117"/>
      <c r="E111" s="117"/>
      <c r="F111" s="117"/>
      <c r="G111" s="117"/>
      <c r="H111" s="117"/>
      <c r="I111" s="117"/>
      <c r="J111" s="38" t="s">
        <v>30</v>
      </c>
    </row>
    <row r="112" spans="1:11" x14ac:dyDescent="0.2">
      <c r="A112" s="8" t="s">
        <v>3</v>
      </c>
      <c r="B112" s="112" t="s">
        <v>79</v>
      </c>
      <c r="C112" s="112"/>
      <c r="D112" s="112"/>
      <c r="E112" s="112"/>
      <c r="F112" s="112"/>
      <c r="G112" s="112"/>
      <c r="H112" s="112"/>
      <c r="I112" s="112"/>
      <c r="J112" s="17">
        <v>0</v>
      </c>
    </row>
    <row r="113" spans="1:11" x14ac:dyDescent="0.2">
      <c r="A113" s="123" t="s">
        <v>32</v>
      </c>
      <c r="B113" s="123"/>
      <c r="C113" s="123"/>
      <c r="D113" s="123"/>
      <c r="E113" s="123"/>
      <c r="F113" s="123"/>
      <c r="G113" s="123"/>
      <c r="H113" s="123"/>
      <c r="I113" s="123"/>
      <c r="J113" s="17">
        <v>0</v>
      </c>
    </row>
    <row r="114" spans="1:11" x14ac:dyDescent="0.2">
      <c r="A114" s="12" t="s">
        <v>5</v>
      </c>
      <c r="B114" s="112" t="s">
        <v>80</v>
      </c>
      <c r="C114" s="112"/>
      <c r="D114" s="112"/>
      <c r="E114" s="112"/>
      <c r="F114" s="112"/>
      <c r="G114" s="112"/>
      <c r="H114" s="112"/>
      <c r="I114" s="112"/>
      <c r="J114" s="13">
        <f>ROUND(I55*J113,2)</f>
        <v>0</v>
      </c>
      <c r="K114" s="77"/>
    </row>
    <row r="115" spans="1:11" x14ac:dyDescent="0.2">
      <c r="A115" s="113" t="s">
        <v>32</v>
      </c>
      <c r="B115" s="113"/>
      <c r="C115" s="113"/>
      <c r="D115" s="113"/>
      <c r="E115" s="113"/>
      <c r="F115" s="113"/>
      <c r="G115" s="113"/>
      <c r="H115" s="113"/>
      <c r="I115" s="113"/>
      <c r="J115" s="14">
        <f>SUM(J113:J114)</f>
        <v>0</v>
      </c>
    </row>
    <row r="116" spans="1:11" x14ac:dyDescent="0.2">
      <c r="A116" s="120"/>
      <c r="B116" s="120"/>
      <c r="C116" s="120"/>
      <c r="D116" s="120"/>
      <c r="E116" s="120"/>
      <c r="F116" s="120"/>
      <c r="G116" s="120"/>
      <c r="H116" s="120"/>
      <c r="I116" s="120"/>
      <c r="J116" s="120"/>
    </row>
    <row r="117" spans="1:11" ht="25.9" customHeight="1" x14ac:dyDescent="0.2">
      <c r="A117" s="118" t="s">
        <v>81</v>
      </c>
      <c r="B117" s="118"/>
      <c r="C117" s="118"/>
      <c r="D117" s="118"/>
      <c r="E117" s="118"/>
      <c r="F117" s="118"/>
      <c r="G117" s="118"/>
      <c r="H117" s="118"/>
      <c r="I117" s="118"/>
      <c r="J117" s="118"/>
    </row>
    <row r="118" spans="1:11" x14ac:dyDescent="0.2">
      <c r="A118" s="120"/>
      <c r="B118" s="120"/>
      <c r="C118" s="120"/>
      <c r="D118" s="120"/>
      <c r="E118" s="120"/>
      <c r="F118" s="120"/>
      <c r="G118" s="120"/>
      <c r="H118" s="120"/>
      <c r="I118" s="120"/>
      <c r="J118" s="120"/>
    </row>
    <row r="119" spans="1:11" ht="16.149999999999999" customHeight="1" x14ac:dyDescent="0.2">
      <c r="A119" s="121" t="s">
        <v>82</v>
      </c>
      <c r="B119" s="121"/>
      <c r="C119" s="121"/>
      <c r="D119" s="121"/>
      <c r="E119" s="121"/>
      <c r="F119" s="121"/>
      <c r="G119" s="121"/>
      <c r="H119" s="121"/>
      <c r="I119" s="121"/>
      <c r="J119" s="121"/>
    </row>
    <row r="120" spans="1:11" ht="16.149999999999999" customHeight="1" x14ac:dyDescent="0.2">
      <c r="A120" s="2">
        <v>4</v>
      </c>
      <c r="B120" s="122" t="s">
        <v>83</v>
      </c>
      <c r="C120" s="122"/>
      <c r="D120" s="122"/>
      <c r="E120" s="122"/>
      <c r="F120" s="122"/>
      <c r="G120" s="122"/>
      <c r="H120" s="122"/>
      <c r="I120" s="122"/>
      <c r="J120" s="38" t="s">
        <v>30</v>
      </c>
    </row>
    <row r="121" spans="1:11" ht="14.65" customHeight="1" x14ac:dyDescent="0.2">
      <c r="A121" s="39" t="s">
        <v>67</v>
      </c>
      <c r="B121" s="105" t="s">
        <v>68</v>
      </c>
      <c r="C121" s="105"/>
      <c r="D121" s="105"/>
      <c r="E121" s="105"/>
      <c r="F121" s="105"/>
      <c r="G121" s="105"/>
      <c r="H121" s="105"/>
      <c r="I121" s="105"/>
      <c r="J121" s="17">
        <f>J107</f>
        <v>0</v>
      </c>
    </row>
    <row r="122" spans="1:11" ht="14.65" customHeight="1" x14ac:dyDescent="0.2">
      <c r="A122" s="39" t="s">
        <v>84</v>
      </c>
      <c r="B122" s="105" t="s">
        <v>78</v>
      </c>
      <c r="C122" s="105"/>
      <c r="D122" s="105"/>
      <c r="E122" s="105"/>
      <c r="F122" s="105"/>
      <c r="G122" s="105"/>
      <c r="H122" s="105"/>
      <c r="I122" s="105"/>
      <c r="J122" s="17">
        <f>J115</f>
        <v>0</v>
      </c>
    </row>
    <row r="123" spans="1:11" ht="14.65" customHeight="1" x14ac:dyDescent="0.2">
      <c r="A123" s="119" t="s">
        <v>32</v>
      </c>
      <c r="B123" s="119"/>
      <c r="C123" s="119"/>
      <c r="D123" s="119"/>
      <c r="E123" s="119"/>
      <c r="F123" s="119"/>
      <c r="G123" s="119"/>
      <c r="H123" s="119"/>
      <c r="I123" s="119"/>
      <c r="J123" s="14">
        <f>SUM(J121+J122)</f>
        <v>0</v>
      </c>
    </row>
    <row r="124" spans="1:11" x14ac:dyDescent="0.2">
      <c r="A124" s="101"/>
      <c r="B124" s="101"/>
      <c r="C124" s="101"/>
      <c r="D124" s="101"/>
      <c r="E124" s="101"/>
      <c r="F124" s="101"/>
      <c r="G124" s="101"/>
      <c r="H124" s="101"/>
      <c r="I124" s="101"/>
      <c r="J124" s="101"/>
    </row>
    <row r="125" spans="1:11" ht="16.149999999999999" customHeight="1" x14ac:dyDescent="0.2">
      <c r="A125" s="116" t="s">
        <v>85</v>
      </c>
      <c r="B125" s="116"/>
      <c r="C125" s="116"/>
      <c r="D125" s="116"/>
      <c r="E125" s="116"/>
      <c r="F125" s="116"/>
      <c r="G125" s="116"/>
      <c r="H125" s="116"/>
      <c r="I125" s="116"/>
      <c r="J125" s="116"/>
    </row>
    <row r="126" spans="1:11" ht="16.149999999999999" customHeight="1" x14ac:dyDescent="0.2">
      <c r="A126" s="15">
        <v>5</v>
      </c>
      <c r="B126" s="117" t="s">
        <v>86</v>
      </c>
      <c r="C126" s="117"/>
      <c r="D126" s="117"/>
      <c r="E126" s="117"/>
      <c r="F126" s="117"/>
      <c r="G126" s="117"/>
      <c r="H126" s="117"/>
      <c r="I126" s="117"/>
      <c r="J126" s="15" t="s">
        <v>30</v>
      </c>
    </row>
    <row r="127" spans="1:11" x14ac:dyDescent="0.2">
      <c r="A127" s="8" t="s">
        <v>3</v>
      </c>
      <c r="B127" s="112" t="s">
        <v>152</v>
      </c>
      <c r="C127" s="112"/>
      <c r="D127" s="112"/>
      <c r="E127" s="112"/>
      <c r="F127" s="112"/>
      <c r="G127" s="112"/>
      <c r="H127" s="112"/>
      <c r="I127" s="112"/>
      <c r="J127" s="17">
        <f>INSUMOS!D35</f>
        <v>0</v>
      </c>
    </row>
    <row r="128" spans="1:11" x14ac:dyDescent="0.2">
      <c r="A128" s="8" t="s">
        <v>5</v>
      </c>
      <c r="B128" s="112" t="s">
        <v>87</v>
      </c>
      <c r="C128" s="112"/>
      <c r="D128" s="112"/>
      <c r="E128" s="112"/>
      <c r="F128" s="112"/>
      <c r="G128" s="112"/>
      <c r="H128" s="112"/>
      <c r="I128" s="112"/>
      <c r="J128" s="75">
        <v>0</v>
      </c>
    </row>
    <row r="129" spans="1:11" x14ac:dyDescent="0.2">
      <c r="A129" s="8" t="s">
        <v>7</v>
      </c>
      <c r="B129" s="112" t="s">
        <v>88</v>
      </c>
      <c r="C129" s="112"/>
      <c r="D129" s="112"/>
      <c r="E129" s="112"/>
      <c r="F129" s="112"/>
      <c r="G129" s="112"/>
      <c r="H129" s="112"/>
      <c r="I129" s="112"/>
      <c r="J129" s="75">
        <v>0</v>
      </c>
    </row>
    <row r="130" spans="1:11" x14ac:dyDescent="0.2">
      <c r="A130" s="8" t="s">
        <v>9</v>
      </c>
      <c r="B130" s="112" t="s">
        <v>137</v>
      </c>
      <c r="C130" s="112"/>
      <c r="D130" s="112"/>
      <c r="E130" s="112"/>
      <c r="F130" s="112"/>
      <c r="G130" s="112"/>
      <c r="H130" s="112"/>
      <c r="I130" s="112"/>
      <c r="J130" s="75">
        <f>INSUMOS!G7</f>
        <v>0</v>
      </c>
      <c r="K130" s="77"/>
    </row>
    <row r="131" spans="1:11" x14ac:dyDescent="0.2">
      <c r="A131" s="113" t="s">
        <v>26</v>
      </c>
      <c r="B131" s="113"/>
      <c r="C131" s="113"/>
      <c r="D131" s="113"/>
      <c r="E131" s="113"/>
      <c r="F131" s="113"/>
      <c r="G131" s="113"/>
      <c r="H131" s="113"/>
      <c r="I131" s="113"/>
      <c r="J131" s="40">
        <f>SUM(J127:J130)</f>
        <v>0</v>
      </c>
    </row>
    <row r="132" spans="1:11" x14ac:dyDescent="0.2">
      <c r="A132" s="101"/>
      <c r="B132" s="101"/>
      <c r="C132" s="101"/>
      <c r="D132" s="101"/>
      <c r="E132" s="101"/>
      <c r="F132" s="101"/>
      <c r="G132" s="101"/>
      <c r="H132" s="101"/>
      <c r="I132" s="101"/>
      <c r="J132" s="101"/>
    </row>
    <row r="133" spans="1:11" ht="14.65" customHeight="1" x14ac:dyDescent="0.2">
      <c r="A133" s="118" t="s">
        <v>89</v>
      </c>
      <c r="B133" s="118"/>
      <c r="C133" s="118"/>
      <c r="D133" s="118"/>
      <c r="E133" s="118"/>
      <c r="F133" s="118"/>
      <c r="G133" s="118"/>
      <c r="H133" s="118"/>
      <c r="I133" s="118"/>
      <c r="J133" s="118"/>
    </row>
    <row r="134" spans="1:11" x14ac:dyDescent="0.2">
      <c r="A134" s="101"/>
      <c r="B134" s="101"/>
      <c r="C134" s="101"/>
      <c r="D134" s="101"/>
      <c r="E134" s="101"/>
      <c r="F134" s="101"/>
      <c r="G134" s="101"/>
      <c r="H134" s="101"/>
      <c r="I134" s="101"/>
      <c r="J134" s="101"/>
    </row>
    <row r="135" spans="1:11" ht="16.149999999999999" customHeight="1" x14ac:dyDescent="0.2">
      <c r="A135" s="116" t="s">
        <v>90</v>
      </c>
      <c r="B135" s="116"/>
      <c r="C135" s="116"/>
      <c r="D135" s="116"/>
      <c r="E135" s="116"/>
      <c r="F135" s="116"/>
      <c r="G135" s="116"/>
      <c r="H135" s="116"/>
      <c r="I135" s="116"/>
      <c r="J135" s="116"/>
    </row>
    <row r="136" spans="1:11" ht="30" x14ac:dyDescent="0.2">
      <c r="A136" s="15">
        <v>6</v>
      </c>
      <c r="B136" s="117" t="s">
        <v>91</v>
      </c>
      <c r="C136" s="117"/>
      <c r="D136" s="117"/>
      <c r="E136" s="117"/>
      <c r="F136" s="117"/>
      <c r="G136" s="117"/>
      <c r="H136" s="117"/>
      <c r="I136" s="2" t="s">
        <v>37</v>
      </c>
      <c r="J136" s="41" t="s">
        <v>92</v>
      </c>
    </row>
    <row r="137" spans="1:11" ht="51" customHeight="1" x14ac:dyDescent="0.2">
      <c r="A137" s="115" t="s">
        <v>93</v>
      </c>
      <c r="B137" s="115"/>
      <c r="C137" s="115"/>
      <c r="D137" s="115"/>
      <c r="E137" s="115"/>
      <c r="F137" s="115"/>
      <c r="G137" s="115"/>
      <c r="H137" s="115"/>
      <c r="I137" s="42" t="s">
        <v>50</v>
      </c>
      <c r="J137" s="43">
        <f>SUM(J30+J82+J92+J123+J131)</f>
        <v>0</v>
      </c>
    </row>
    <row r="138" spans="1:11" ht="15.75" x14ac:dyDescent="0.2">
      <c r="A138" s="44" t="s">
        <v>3</v>
      </c>
      <c r="B138" s="114" t="s">
        <v>94</v>
      </c>
      <c r="C138" s="114"/>
      <c r="D138" s="114"/>
      <c r="E138" s="114"/>
      <c r="F138" s="114"/>
      <c r="G138" s="114"/>
      <c r="H138" s="114"/>
      <c r="I138" s="16">
        <v>0.05</v>
      </c>
      <c r="J138" s="17">
        <f>ROUND(I138*J137,2)</f>
        <v>0</v>
      </c>
      <c r="K138" s="77"/>
    </row>
    <row r="139" spans="1:11" ht="51" customHeight="1" x14ac:dyDescent="0.2">
      <c r="A139" s="115" t="s">
        <v>95</v>
      </c>
      <c r="B139" s="115"/>
      <c r="C139" s="115"/>
      <c r="D139" s="115"/>
      <c r="E139" s="115"/>
      <c r="F139" s="115"/>
      <c r="G139" s="115"/>
      <c r="H139" s="115"/>
      <c r="I139" s="80" t="s">
        <v>50</v>
      </c>
      <c r="J139" s="43">
        <f>SUM(J30+J82+J92+J123+J131+J138)</f>
        <v>0</v>
      </c>
      <c r="K139" s="77"/>
    </row>
    <row r="140" spans="1:11" ht="15.75" x14ac:dyDescent="0.2">
      <c r="A140" s="44" t="s">
        <v>5</v>
      </c>
      <c r="B140" s="114" t="s">
        <v>96</v>
      </c>
      <c r="C140" s="114"/>
      <c r="D140" s="114"/>
      <c r="E140" s="114"/>
      <c r="F140" s="114"/>
      <c r="G140" s="114"/>
      <c r="H140" s="114"/>
      <c r="I140" s="16">
        <v>6.7900000000000002E-2</v>
      </c>
      <c r="J140" s="17">
        <f>ROUND(I140*J139,2)</f>
        <v>0</v>
      </c>
      <c r="K140" s="77"/>
    </row>
    <row r="141" spans="1:11" ht="51" customHeight="1" x14ac:dyDescent="0.2">
      <c r="A141" s="115" t="s">
        <v>97</v>
      </c>
      <c r="B141" s="115"/>
      <c r="C141" s="115"/>
      <c r="D141" s="115"/>
      <c r="E141" s="115"/>
      <c r="F141" s="115"/>
      <c r="G141" s="115"/>
      <c r="H141" s="115"/>
      <c r="I141" s="45" t="s">
        <v>50</v>
      </c>
      <c r="J141" s="43">
        <f>SUM(J30+J82+J92+J123+J131+J138+J140)</f>
        <v>0</v>
      </c>
    </row>
    <row r="142" spans="1:11" ht="15.75" x14ac:dyDescent="0.2">
      <c r="A142" s="44" t="s">
        <v>7</v>
      </c>
      <c r="B142" s="114" t="s">
        <v>98</v>
      </c>
      <c r="C142" s="114"/>
      <c r="D142" s="114"/>
      <c r="E142" s="114"/>
      <c r="F142" s="114"/>
      <c r="G142" s="114"/>
      <c r="H142" s="114"/>
      <c r="I142" s="46" t="s">
        <v>50</v>
      </c>
      <c r="J142" s="47" t="s">
        <v>50</v>
      </c>
    </row>
    <row r="143" spans="1:11" x14ac:dyDescent="0.2">
      <c r="A143" s="8"/>
      <c r="B143" s="112" t="s">
        <v>99</v>
      </c>
      <c r="C143" s="112"/>
      <c r="D143" s="112"/>
      <c r="E143" s="112"/>
      <c r="F143" s="112"/>
      <c r="G143" s="112"/>
      <c r="H143" s="112"/>
      <c r="I143" s="46" t="s">
        <v>50</v>
      </c>
      <c r="J143" s="47" t="s">
        <v>50</v>
      </c>
    </row>
    <row r="144" spans="1:11" x14ac:dyDescent="0.2">
      <c r="A144" s="8"/>
      <c r="B144" s="112" t="s">
        <v>100</v>
      </c>
      <c r="C144" s="112"/>
      <c r="D144" s="112"/>
      <c r="E144" s="112"/>
      <c r="F144" s="112"/>
      <c r="G144" s="112"/>
      <c r="H144" s="112"/>
      <c r="I144" s="48">
        <v>7.5999999999999998E-2</v>
      </c>
      <c r="J144" s="17">
        <f>ROUND(($J$141/(1-$I$153))*I144,2)</f>
        <v>0</v>
      </c>
    </row>
    <row r="145" spans="1:10" x14ac:dyDescent="0.2">
      <c r="A145" s="8"/>
      <c r="B145" s="112" t="s">
        <v>101</v>
      </c>
      <c r="C145" s="112"/>
      <c r="D145" s="112"/>
      <c r="E145" s="112"/>
      <c r="F145" s="112"/>
      <c r="G145" s="112"/>
      <c r="H145" s="112"/>
      <c r="I145" s="48">
        <v>1.6500000000000001E-2</v>
      </c>
      <c r="J145" s="17">
        <f>ROUND(($J$141/(1-$I$153))*I145,2)</f>
        <v>0</v>
      </c>
    </row>
    <row r="146" spans="1:10" ht="27.6" customHeight="1" x14ac:dyDescent="0.2">
      <c r="A146" s="8"/>
      <c r="B146" s="105" t="s">
        <v>102</v>
      </c>
      <c r="C146" s="105"/>
      <c r="D146" s="105"/>
      <c r="E146" s="105"/>
      <c r="F146" s="105"/>
      <c r="G146" s="105"/>
      <c r="H146" s="105"/>
      <c r="I146" s="49" t="s">
        <v>50</v>
      </c>
      <c r="J146" s="47" t="s">
        <v>50</v>
      </c>
    </row>
    <row r="147" spans="1:10" ht="27.6" customHeight="1" x14ac:dyDescent="0.2">
      <c r="A147" s="8"/>
      <c r="B147" s="105" t="s">
        <v>103</v>
      </c>
      <c r="C147" s="105"/>
      <c r="D147" s="105"/>
      <c r="E147" s="105"/>
      <c r="F147" s="105"/>
      <c r="G147" s="105"/>
      <c r="H147" s="105"/>
      <c r="I147" s="49" t="s">
        <v>50</v>
      </c>
      <c r="J147" s="47" t="s">
        <v>50</v>
      </c>
    </row>
    <row r="148" spans="1:10" x14ac:dyDescent="0.2">
      <c r="A148" s="8"/>
      <c r="B148" s="112" t="s">
        <v>104</v>
      </c>
      <c r="C148" s="112"/>
      <c r="D148" s="112"/>
      <c r="E148" s="112"/>
      <c r="F148" s="112"/>
      <c r="G148" s="112"/>
      <c r="H148" s="112"/>
      <c r="I148" s="49" t="s">
        <v>50</v>
      </c>
      <c r="J148" s="47" t="s">
        <v>50</v>
      </c>
    </row>
    <row r="149" spans="1:10" x14ac:dyDescent="0.2">
      <c r="A149" s="8"/>
      <c r="B149" s="112" t="s">
        <v>105</v>
      </c>
      <c r="C149" s="112"/>
      <c r="D149" s="112"/>
      <c r="E149" s="112"/>
      <c r="F149" s="112"/>
      <c r="G149" s="112"/>
      <c r="H149" s="112"/>
      <c r="I149" s="49" t="s">
        <v>50</v>
      </c>
      <c r="J149" s="47" t="s">
        <v>50</v>
      </c>
    </row>
    <row r="150" spans="1:10" x14ac:dyDescent="0.2">
      <c r="A150" s="8"/>
      <c r="B150" s="112" t="s">
        <v>153</v>
      </c>
      <c r="C150" s="112"/>
      <c r="D150" s="112"/>
      <c r="E150" s="112"/>
      <c r="F150" s="112"/>
      <c r="G150" s="112"/>
      <c r="H150" s="112"/>
      <c r="I150" s="76">
        <v>0.03</v>
      </c>
      <c r="J150" s="17">
        <f>ROUND(($J$141/(1-$I$153))*I150,2)</f>
        <v>0</v>
      </c>
    </row>
    <row r="151" spans="1:10" x14ac:dyDescent="0.2">
      <c r="A151" s="113" t="s">
        <v>32</v>
      </c>
      <c r="B151" s="113"/>
      <c r="C151" s="113"/>
      <c r="D151" s="113"/>
      <c r="E151" s="113"/>
      <c r="F151" s="113"/>
      <c r="G151" s="113"/>
      <c r="H151" s="113"/>
      <c r="I151" s="113"/>
      <c r="J151" s="14">
        <f>SUM(J138+J140+J144+J145+J150)</f>
        <v>0</v>
      </c>
    </row>
    <row r="152" spans="1:10" x14ac:dyDescent="0.2">
      <c r="A152" s="101"/>
      <c r="B152" s="101"/>
      <c r="C152" s="101"/>
      <c r="D152" s="101"/>
      <c r="E152" s="101"/>
      <c r="F152" s="101"/>
      <c r="G152" s="101"/>
      <c r="H152" s="101"/>
      <c r="I152" s="101"/>
      <c r="J152" s="101"/>
    </row>
    <row r="153" spans="1:10" ht="14.65" customHeight="1" x14ac:dyDescent="0.2">
      <c r="A153" s="102" t="s">
        <v>106</v>
      </c>
      <c r="B153" s="102"/>
      <c r="C153" s="102"/>
      <c r="D153" s="102"/>
      <c r="E153" s="102"/>
      <c r="F153" s="102"/>
      <c r="G153" s="102"/>
      <c r="H153" s="102"/>
      <c r="I153" s="50">
        <f>SUM(I144:I150)</f>
        <v>0.1225</v>
      </c>
      <c r="J153" s="51">
        <f>SUM(J144:J150)</f>
        <v>0</v>
      </c>
    </row>
    <row r="154" spans="1:10" x14ac:dyDescent="0.2">
      <c r="A154" s="103" t="s">
        <v>107</v>
      </c>
      <c r="B154" s="103"/>
      <c r="C154" s="103"/>
      <c r="D154" s="104" t="s">
        <v>108</v>
      </c>
      <c r="E154" s="104"/>
      <c r="F154" s="104"/>
      <c r="G154" s="104"/>
      <c r="H154" s="104"/>
      <c r="I154" s="104"/>
      <c r="J154" s="104"/>
    </row>
    <row r="155" spans="1:10" x14ac:dyDescent="0.2">
      <c r="A155" s="103"/>
      <c r="B155" s="103"/>
      <c r="C155" s="103"/>
      <c r="D155" s="104" t="s">
        <v>109</v>
      </c>
      <c r="E155" s="104"/>
      <c r="F155" s="104"/>
      <c r="G155" s="104"/>
      <c r="H155" s="104"/>
      <c r="I155" s="104"/>
      <c r="J155" s="104"/>
    </row>
    <row r="156" spans="1:10" x14ac:dyDescent="0.2">
      <c r="A156" s="103"/>
      <c r="B156" s="103"/>
      <c r="C156" s="103"/>
      <c r="D156" s="104" t="s">
        <v>110</v>
      </c>
      <c r="E156" s="104"/>
      <c r="F156" s="104"/>
      <c r="G156" s="104"/>
      <c r="H156" s="104"/>
      <c r="I156" s="104"/>
      <c r="J156" s="104"/>
    </row>
    <row r="157" spans="1:10" x14ac:dyDescent="0.2">
      <c r="A157" s="101"/>
      <c r="B157" s="101"/>
      <c r="C157" s="101"/>
      <c r="D157" s="101"/>
      <c r="E157" s="101"/>
      <c r="F157" s="101"/>
      <c r="G157" s="101"/>
      <c r="H157" s="101"/>
      <c r="I157" s="101"/>
      <c r="J157" s="101"/>
    </row>
    <row r="158" spans="1:10" ht="27.6" customHeight="1" x14ac:dyDescent="0.2">
      <c r="A158" s="109" t="s">
        <v>111</v>
      </c>
      <c r="B158" s="109"/>
      <c r="C158" s="109"/>
      <c r="D158" s="109"/>
      <c r="E158" s="109"/>
      <c r="F158" s="109"/>
      <c r="G158" s="109"/>
      <c r="H158" s="109"/>
      <c r="I158" s="109"/>
      <c r="J158" s="109"/>
    </row>
    <row r="159" spans="1:10" x14ac:dyDescent="0.2">
      <c r="A159" s="101"/>
      <c r="B159" s="101"/>
      <c r="C159" s="101"/>
      <c r="D159" s="101"/>
      <c r="E159" s="101"/>
      <c r="F159" s="101"/>
      <c r="G159" s="101"/>
      <c r="H159" s="101"/>
      <c r="I159" s="101"/>
      <c r="J159" s="101"/>
    </row>
    <row r="160" spans="1:10" ht="45.95" customHeight="1" x14ac:dyDescent="0.2">
      <c r="A160" s="110" t="s">
        <v>112</v>
      </c>
      <c r="B160" s="110"/>
      <c r="C160" s="110"/>
      <c r="D160" s="110"/>
      <c r="E160" s="110"/>
      <c r="F160" s="110"/>
      <c r="G160" s="110"/>
      <c r="H160" s="110"/>
      <c r="I160" s="110"/>
      <c r="J160" s="110"/>
    </row>
    <row r="161" spans="1:12" ht="14.65" customHeight="1" x14ac:dyDescent="0.2">
      <c r="A161" s="111" t="s">
        <v>113</v>
      </c>
      <c r="B161" s="111"/>
      <c r="C161" s="111"/>
      <c r="D161" s="111"/>
      <c r="E161" s="111"/>
      <c r="F161" s="111"/>
      <c r="G161" s="111"/>
      <c r="H161" s="111"/>
      <c r="I161" s="111"/>
      <c r="J161" s="52" t="s">
        <v>30</v>
      </c>
    </row>
    <row r="162" spans="1:12" ht="14.65" customHeight="1" x14ac:dyDescent="0.2">
      <c r="A162" s="53" t="s">
        <v>3</v>
      </c>
      <c r="B162" s="107" t="s">
        <v>114</v>
      </c>
      <c r="C162" s="107"/>
      <c r="D162" s="107"/>
      <c r="E162" s="107"/>
      <c r="F162" s="107"/>
      <c r="G162" s="107"/>
      <c r="H162" s="107"/>
      <c r="I162" s="107"/>
      <c r="J162" s="27">
        <f>J30</f>
        <v>0</v>
      </c>
    </row>
    <row r="163" spans="1:12" ht="14.65" customHeight="1" x14ac:dyDescent="0.2">
      <c r="A163" s="53" t="s">
        <v>5</v>
      </c>
      <c r="B163" s="107" t="s">
        <v>28</v>
      </c>
      <c r="C163" s="107"/>
      <c r="D163" s="107"/>
      <c r="E163" s="107"/>
      <c r="F163" s="107"/>
      <c r="G163" s="107"/>
      <c r="H163" s="107"/>
      <c r="I163" s="107"/>
      <c r="J163" s="27">
        <f>J82</f>
        <v>0</v>
      </c>
    </row>
    <row r="164" spans="1:12" ht="14.65" customHeight="1" x14ac:dyDescent="0.2">
      <c r="A164" s="53" t="s">
        <v>7</v>
      </c>
      <c r="B164" s="107" t="s">
        <v>115</v>
      </c>
      <c r="C164" s="107"/>
      <c r="D164" s="107"/>
      <c r="E164" s="107"/>
      <c r="F164" s="107"/>
      <c r="G164" s="107"/>
      <c r="H164" s="107"/>
      <c r="I164" s="107"/>
      <c r="J164" s="27">
        <f>J92</f>
        <v>0</v>
      </c>
    </row>
    <row r="165" spans="1:12" ht="14.65" customHeight="1" x14ac:dyDescent="0.2">
      <c r="A165" s="53" t="s">
        <v>9</v>
      </c>
      <c r="B165" s="107" t="s">
        <v>116</v>
      </c>
      <c r="C165" s="107"/>
      <c r="D165" s="107"/>
      <c r="E165" s="107"/>
      <c r="F165" s="107"/>
      <c r="G165" s="107"/>
      <c r="H165" s="107"/>
      <c r="I165" s="107"/>
      <c r="J165" s="27">
        <f>J123</f>
        <v>0</v>
      </c>
    </row>
    <row r="166" spans="1:12" ht="14.65" customHeight="1" x14ac:dyDescent="0.2">
      <c r="A166" s="53" t="s">
        <v>22</v>
      </c>
      <c r="B166" s="108" t="s">
        <v>117</v>
      </c>
      <c r="C166" s="108"/>
      <c r="D166" s="108"/>
      <c r="E166" s="108"/>
      <c r="F166" s="108"/>
      <c r="G166" s="108"/>
      <c r="H166" s="108"/>
      <c r="I166" s="108"/>
      <c r="J166" s="75">
        <f>J131</f>
        <v>0</v>
      </c>
    </row>
    <row r="167" spans="1:12" ht="14.65" customHeight="1" x14ac:dyDescent="0.2">
      <c r="A167" s="106" t="s">
        <v>118</v>
      </c>
      <c r="B167" s="106"/>
      <c r="C167" s="106"/>
      <c r="D167" s="106"/>
      <c r="E167" s="106"/>
      <c r="F167" s="106"/>
      <c r="G167" s="106"/>
      <c r="H167" s="106"/>
      <c r="I167" s="106"/>
      <c r="J167" s="40">
        <f>SUM(J162:J166)</f>
        <v>0</v>
      </c>
    </row>
    <row r="168" spans="1:12" ht="14.65" customHeight="1" x14ac:dyDescent="0.2">
      <c r="A168" s="53" t="s">
        <v>23</v>
      </c>
      <c r="B168" s="107" t="s">
        <v>119</v>
      </c>
      <c r="C168" s="107"/>
      <c r="D168" s="107"/>
      <c r="E168" s="107"/>
      <c r="F168" s="107"/>
      <c r="G168" s="107"/>
      <c r="H168" s="107"/>
      <c r="I168" s="107"/>
      <c r="J168" s="27">
        <f>J151</f>
        <v>0</v>
      </c>
    </row>
    <row r="169" spans="1:12" ht="14.65" customHeight="1" x14ac:dyDescent="0.2">
      <c r="A169" s="106" t="s">
        <v>120</v>
      </c>
      <c r="B169" s="106"/>
      <c r="C169" s="106"/>
      <c r="D169" s="106"/>
      <c r="E169" s="106"/>
      <c r="F169" s="106"/>
      <c r="G169" s="106"/>
      <c r="H169" s="106"/>
      <c r="I169" s="106"/>
      <c r="J169" s="40">
        <f>SUM(J167:J168)</f>
        <v>0</v>
      </c>
    </row>
    <row r="171" spans="1:12" ht="15.75" x14ac:dyDescent="0.2">
      <c r="A171" s="173" t="s">
        <v>155</v>
      </c>
      <c r="B171" s="173"/>
      <c r="C171" s="173"/>
      <c r="D171" s="173"/>
      <c r="E171" s="173"/>
      <c r="F171" s="173"/>
      <c r="G171" s="173"/>
      <c r="H171" s="173"/>
      <c r="I171" s="173"/>
      <c r="J171" s="173"/>
    </row>
    <row r="172" spans="1:12" ht="71.25" customHeight="1" x14ac:dyDescent="0.2">
      <c r="A172" s="184" t="s">
        <v>156</v>
      </c>
      <c r="B172" s="184"/>
      <c r="C172" s="184" t="s">
        <v>157</v>
      </c>
      <c r="D172" s="184"/>
      <c r="E172" s="184" t="s">
        <v>158</v>
      </c>
      <c r="F172" s="184"/>
      <c r="G172" s="81" t="s">
        <v>159</v>
      </c>
      <c r="H172" s="81" t="s">
        <v>160</v>
      </c>
      <c r="I172" s="184" t="s">
        <v>161</v>
      </c>
      <c r="J172" s="184"/>
    </row>
    <row r="173" spans="1:12" ht="28.5" customHeight="1" x14ac:dyDescent="0.2">
      <c r="A173" s="193" t="s">
        <v>181</v>
      </c>
      <c r="B173" s="193"/>
      <c r="C173" s="185">
        <f>J169</f>
        <v>0</v>
      </c>
      <c r="D173" s="185"/>
      <c r="E173" s="194">
        <v>1</v>
      </c>
      <c r="F173" s="194"/>
      <c r="G173" s="82">
        <f>C173*E173</f>
        <v>0</v>
      </c>
      <c r="H173" s="83">
        <v>7</v>
      </c>
      <c r="I173" s="185">
        <f>G173*H173</f>
        <v>0</v>
      </c>
      <c r="J173" s="185"/>
      <c r="L173" s="77"/>
    </row>
    <row r="174" spans="1:12" ht="12.75" customHeight="1" x14ac:dyDescent="0.2">
      <c r="A174" s="195" t="s">
        <v>162</v>
      </c>
      <c r="B174" s="195"/>
      <c r="C174" s="195"/>
      <c r="D174" s="195"/>
      <c r="E174" s="195"/>
      <c r="F174" s="195"/>
      <c r="G174" s="195"/>
      <c r="H174" s="195"/>
      <c r="I174" s="186">
        <f>I173</f>
        <v>0</v>
      </c>
      <c r="J174" s="186"/>
    </row>
    <row r="175" spans="1:12" x14ac:dyDescent="0.2">
      <c r="A175" s="78"/>
      <c r="B175" s="78"/>
      <c r="C175" s="78"/>
      <c r="D175" s="78"/>
      <c r="E175" s="78"/>
      <c r="F175" s="78"/>
      <c r="G175" s="78"/>
      <c r="H175" s="78"/>
      <c r="I175" s="187"/>
      <c r="J175" s="187"/>
    </row>
    <row r="176" spans="1:12" ht="16.5" customHeight="1" x14ac:dyDescent="0.2">
      <c r="A176" s="84" t="s">
        <v>163</v>
      </c>
      <c r="B176" s="173" t="s">
        <v>164</v>
      </c>
      <c r="C176" s="173"/>
      <c r="D176" s="173"/>
      <c r="E176" s="173"/>
      <c r="F176" s="173"/>
      <c r="G176" s="173"/>
      <c r="H176" s="173"/>
      <c r="I176" s="173"/>
      <c r="J176" s="173"/>
    </row>
    <row r="177" spans="1:10" ht="13.5" customHeight="1" x14ac:dyDescent="0.2">
      <c r="A177" s="178" t="s">
        <v>165</v>
      </c>
      <c r="B177" s="179"/>
      <c r="C177" s="179"/>
      <c r="D177" s="179"/>
      <c r="E177" s="179"/>
      <c r="F177" s="179"/>
      <c r="G177" s="179"/>
      <c r="H177" s="179"/>
      <c r="I177" s="179"/>
      <c r="J177" s="179"/>
    </row>
    <row r="178" spans="1:10" x14ac:dyDescent="0.2">
      <c r="A178" s="180" t="s">
        <v>166</v>
      </c>
      <c r="B178" s="181"/>
      <c r="C178" s="181"/>
      <c r="D178" s="181"/>
      <c r="E178" s="181"/>
      <c r="F178" s="181"/>
      <c r="G178" s="181"/>
      <c r="H178" s="182"/>
      <c r="I178" s="188" t="s">
        <v>161</v>
      </c>
      <c r="J178" s="189"/>
    </row>
    <row r="179" spans="1:10" x14ac:dyDescent="0.2">
      <c r="A179" s="53" t="s">
        <v>3</v>
      </c>
      <c r="B179" s="183" t="s">
        <v>167</v>
      </c>
      <c r="C179" s="183"/>
      <c r="D179" s="183"/>
      <c r="E179" s="183"/>
      <c r="F179" s="183"/>
      <c r="G179" s="183"/>
      <c r="H179" s="183"/>
      <c r="I179" s="190">
        <f>C173</f>
        <v>0</v>
      </c>
      <c r="J179" s="190"/>
    </row>
    <row r="180" spans="1:10" x14ac:dyDescent="0.2">
      <c r="A180" s="53" t="s">
        <v>5</v>
      </c>
      <c r="B180" s="107" t="s">
        <v>168</v>
      </c>
      <c r="C180" s="107"/>
      <c r="D180" s="107"/>
      <c r="E180" s="107"/>
      <c r="F180" s="107"/>
      <c r="G180" s="107"/>
      <c r="H180" s="107"/>
      <c r="I180" s="190">
        <f>I179*H173</f>
        <v>0</v>
      </c>
      <c r="J180" s="190"/>
    </row>
    <row r="181" spans="1:10" ht="12.75" customHeight="1" x14ac:dyDescent="0.2">
      <c r="A181" s="53" t="s">
        <v>7</v>
      </c>
      <c r="B181" s="107" t="s">
        <v>169</v>
      </c>
      <c r="C181" s="107"/>
      <c r="D181" s="107"/>
      <c r="E181" s="107"/>
      <c r="F181" s="107"/>
      <c r="G181" s="107"/>
      <c r="H181" s="107"/>
      <c r="I181" s="190">
        <f>I180*12</f>
        <v>0</v>
      </c>
      <c r="J181" s="190"/>
    </row>
    <row r="182" spans="1:10" ht="12.75" customHeight="1" x14ac:dyDescent="0.2">
      <c r="A182" s="106" t="s">
        <v>172</v>
      </c>
      <c r="B182" s="106"/>
      <c r="C182" s="106"/>
      <c r="D182" s="106"/>
      <c r="E182" s="106"/>
      <c r="F182" s="106"/>
      <c r="G182" s="106"/>
      <c r="H182" s="106"/>
      <c r="I182" s="191">
        <f>I181</f>
        <v>0</v>
      </c>
      <c r="J182" s="192"/>
    </row>
    <row r="183" spans="1:10" x14ac:dyDescent="0.2">
      <c r="A183" s="79" t="s">
        <v>170</v>
      </c>
      <c r="B183" t="s">
        <v>171</v>
      </c>
    </row>
  </sheetData>
  <sheetProtection selectLockedCells="1" selectUnlockedCells="1"/>
  <mergeCells count="206">
    <mergeCell ref="A177:J177"/>
    <mergeCell ref="A178:H178"/>
    <mergeCell ref="B179:H179"/>
    <mergeCell ref="B180:H180"/>
    <mergeCell ref="B181:H181"/>
    <mergeCell ref="A182:H182"/>
    <mergeCell ref="I172:J172"/>
    <mergeCell ref="I173:J173"/>
    <mergeCell ref="I174:J174"/>
    <mergeCell ref="I175:J175"/>
    <mergeCell ref="B176:J176"/>
    <mergeCell ref="I178:J178"/>
    <mergeCell ref="I179:J179"/>
    <mergeCell ref="I180:J180"/>
    <mergeCell ref="I181:J181"/>
    <mergeCell ref="I182:J182"/>
    <mergeCell ref="A172:B172"/>
    <mergeCell ref="C172:D172"/>
    <mergeCell ref="E172:F172"/>
    <mergeCell ref="A173:B173"/>
    <mergeCell ref="C173:D173"/>
    <mergeCell ref="E173:F173"/>
    <mergeCell ref="A174:H174"/>
    <mergeCell ref="A171:J171"/>
    <mergeCell ref="A55:H55"/>
    <mergeCell ref="A56:J56"/>
    <mergeCell ref="A57:J57"/>
    <mergeCell ref="A58:J58"/>
    <mergeCell ref="A59:J59"/>
    <mergeCell ref="B60:I60"/>
    <mergeCell ref="B50:H50"/>
    <mergeCell ref="B51:H51"/>
    <mergeCell ref="B52:H52"/>
    <mergeCell ref="B53:H53"/>
    <mergeCell ref="B54:H54"/>
    <mergeCell ref="B67:H67"/>
    <mergeCell ref="B69:I69"/>
    <mergeCell ref="B70:I70"/>
    <mergeCell ref="B72:I72"/>
    <mergeCell ref="A73:I73"/>
    <mergeCell ref="B61:I61"/>
    <mergeCell ref="B65:I65"/>
    <mergeCell ref="B66:H66"/>
    <mergeCell ref="A82:I82"/>
    <mergeCell ref="A83:J83"/>
    <mergeCell ref="A84:J84"/>
    <mergeCell ref="B85:I85"/>
    <mergeCell ref="A5:J5"/>
    <mergeCell ref="A6:J6"/>
    <mergeCell ref="B7:G7"/>
    <mergeCell ref="H7:J7"/>
    <mergeCell ref="B8:G8"/>
    <mergeCell ref="H8:J8"/>
    <mergeCell ref="A1:J1"/>
    <mergeCell ref="A2:J2"/>
    <mergeCell ref="A3:G3"/>
    <mergeCell ref="H3:J3"/>
    <mergeCell ref="A4:G4"/>
    <mergeCell ref="H4:J4"/>
    <mergeCell ref="A13:J13"/>
    <mergeCell ref="A14:J14"/>
    <mergeCell ref="B15:G15"/>
    <mergeCell ref="H15:J15"/>
    <mergeCell ref="B16:G16"/>
    <mergeCell ref="H16:J16"/>
    <mergeCell ref="B9:G9"/>
    <mergeCell ref="H9:J9"/>
    <mergeCell ref="B10:G10"/>
    <mergeCell ref="H10:J10"/>
    <mergeCell ref="A11:J11"/>
    <mergeCell ref="A12:J12"/>
    <mergeCell ref="A20:J20"/>
    <mergeCell ref="A21:J21"/>
    <mergeCell ref="B22:G22"/>
    <mergeCell ref="H22:I22"/>
    <mergeCell ref="B23:I23"/>
    <mergeCell ref="B24:I24"/>
    <mergeCell ref="B17:G17"/>
    <mergeCell ref="H17:J17"/>
    <mergeCell ref="B18:G18"/>
    <mergeCell ref="H18:J18"/>
    <mergeCell ref="B19:G19"/>
    <mergeCell ref="H19:J19"/>
    <mergeCell ref="A31:J31"/>
    <mergeCell ref="A32:J32"/>
    <mergeCell ref="A33:J33"/>
    <mergeCell ref="A34:J34"/>
    <mergeCell ref="A35:J35"/>
    <mergeCell ref="B36:I36"/>
    <mergeCell ref="B25:H25"/>
    <mergeCell ref="B26:I26"/>
    <mergeCell ref="B27:I27"/>
    <mergeCell ref="B28:I28"/>
    <mergeCell ref="B29:I29"/>
    <mergeCell ref="A30:I30"/>
    <mergeCell ref="B49:H49"/>
    <mergeCell ref="B68:H68"/>
    <mergeCell ref="A71:J71"/>
    <mergeCell ref="B37:H37"/>
    <mergeCell ref="B38:H38"/>
    <mergeCell ref="A39:I39"/>
    <mergeCell ref="B40:I40"/>
    <mergeCell ref="A41:I41"/>
    <mergeCell ref="A42:J42"/>
    <mergeCell ref="A43:J43"/>
    <mergeCell ref="A44:J44"/>
    <mergeCell ref="A45:J45"/>
    <mergeCell ref="B46:H46"/>
    <mergeCell ref="B47:H47"/>
    <mergeCell ref="B48:H48"/>
    <mergeCell ref="B62:H62"/>
    <mergeCell ref="B63:H63"/>
    <mergeCell ref="B64:H64"/>
    <mergeCell ref="A74:J74"/>
    <mergeCell ref="A75:J75"/>
    <mergeCell ref="A76:J76"/>
    <mergeCell ref="A77:J77"/>
    <mergeCell ref="B78:I78"/>
    <mergeCell ref="B79:I79"/>
    <mergeCell ref="B80:I80"/>
    <mergeCell ref="B81:I81"/>
    <mergeCell ref="A92:I92"/>
    <mergeCell ref="A93:J93"/>
    <mergeCell ref="A94:J94"/>
    <mergeCell ref="A95:J95"/>
    <mergeCell ref="A96:I96"/>
    <mergeCell ref="A97:J97"/>
    <mergeCell ref="B86:I86"/>
    <mergeCell ref="B87:I87"/>
    <mergeCell ref="B88:H88"/>
    <mergeCell ref="B89:I89"/>
    <mergeCell ref="B90:I90"/>
    <mergeCell ref="B91:H91"/>
    <mergeCell ref="B104:I104"/>
    <mergeCell ref="A105:I105"/>
    <mergeCell ref="B106:I106"/>
    <mergeCell ref="A107:I107"/>
    <mergeCell ref="A108:J108"/>
    <mergeCell ref="A109:J109"/>
    <mergeCell ref="B98:I98"/>
    <mergeCell ref="B99:H99"/>
    <mergeCell ref="B100:I100"/>
    <mergeCell ref="B101:I101"/>
    <mergeCell ref="B102:I102"/>
    <mergeCell ref="B103:I103"/>
    <mergeCell ref="A116:J116"/>
    <mergeCell ref="A117:J117"/>
    <mergeCell ref="A118:J118"/>
    <mergeCell ref="A119:J119"/>
    <mergeCell ref="B120:I120"/>
    <mergeCell ref="B121:I121"/>
    <mergeCell ref="A110:J110"/>
    <mergeCell ref="B111:I111"/>
    <mergeCell ref="B112:I112"/>
    <mergeCell ref="A113:I113"/>
    <mergeCell ref="B114:I114"/>
    <mergeCell ref="A115:I115"/>
    <mergeCell ref="B128:I128"/>
    <mergeCell ref="B129:I129"/>
    <mergeCell ref="B130:I130"/>
    <mergeCell ref="A131:I131"/>
    <mergeCell ref="A132:J132"/>
    <mergeCell ref="A133:J133"/>
    <mergeCell ref="B122:I122"/>
    <mergeCell ref="A123:I123"/>
    <mergeCell ref="A124:J124"/>
    <mergeCell ref="A125:J125"/>
    <mergeCell ref="B126:I126"/>
    <mergeCell ref="B127:I127"/>
    <mergeCell ref="A151:I151"/>
    <mergeCell ref="B140:H140"/>
    <mergeCell ref="A141:H141"/>
    <mergeCell ref="B142:H142"/>
    <mergeCell ref="B143:H143"/>
    <mergeCell ref="B144:H144"/>
    <mergeCell ref="B145:H145"/>
    <mergeCell ref="A134:J134"/>
    <mergeCell ref="A135:J135"/>
    <mergeCell ref="B136:H136"/>
    <mergeCell ref="A137:H137"/>
    <mergeCell ref="B138:H138"/>
    <mergeCell ref="A139:H139"/>
    <mergeCell ref="A152:J152"/>
    <mergeCell ref="A153:H153"/>
    <mergeCell ref="A154:C156"/>
    <mergeCell ref="D154:J154"/>
    <mergeCell ref="D155:J155"/>
    <mergeCell ref="D156:J156"/>
    <mergeCell ref="B146:H146"/>
    <mergeCell ref="B147:H147"/>
    <mergeCell ref="A169:I169"/>
    <mergeCell ref="B163:I163"/>
    <mergeCell ref="B164:I164"/>
    <mergeCell ref="B165:I165"/>
    <mergeCell ref="B166:I166"/>
    <mergeCell ref="A167:I167"/>
    <mergeCell ref="B168:I168"/>
    <mergeCell ref="A157:J157"/>
    <mergeCell ref="A158:J158"/>
    <mergeCell ref="A159:J159"/>
    <mergeCell ref="A160:J160"/>
    <mergeCell ref="A161:I161"/>
    <mergeCell ref="B162:I162"/>
    <mergeCell ref="B148:H148"/>
    <mergeCell ref="B149:H149"/>
    <mergeCell ref="B150:H150"/>
  </mergeCells>
  <pageMargins left="0.78749999999999998" right="0.78749999999999998" top="1.0527777777777778" bottom="1.0527777777777778" header="0.78749999999999998" footer="0.78749999999999998"/>
  <pageSetup paperSize="9" scale="74" firstPageNumber="0" fitToHeight="0" orientation="portrait" verticalDpi="300" r:id="rId1"/>
  <headerFooter alignWithMargins="0">
    <oddHeader>&amp;C&amp;"Times New Roman,Normal"&amp;12&amp;A</oddHeader>
    <oddFooter>&amp;C&amp;"Times New Roman,Normal"&amp;12Página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
  <sheetViews>
    <sheetView zoomScaleNormal="100" zoomScaleSheetLayoutView="100" workbookViewId="0">
      <selection activeCell="F5" sqref="F5"/>
    </sheetView>
  </sheetViews>
  <sheetFormatPr defaultColWidth="9" defaultRowHeight="12.75" x14ac:dyDescent="0.2"/>
  <cols>
    <col min="1" max="1" width="52.5703125" style="54" bestFit="1" customWidth="1"/>
    <col min="2" max="2" width="10.140625" style="62" customWidth="1"/>
    <col min="3" max="3" width="13.5703125" style="62" customWidth="1"/>
    <col min="4" max="4" width="12.42578125" style="62" customWidth="1"/>
    <col min="5" max="5" width="11.42578125" style="61" customWidth="1"/>
    <col min="6" max="6" width="10.85546875" style="61" customWidth="1"/>
    <col min="7" max="7" width="10.7109375" style="54" customWidth="1"/>
    <col min="8" max="8" width="9" style="54"/>
    <col min="9" max="9" width="76.28515625" style="89" customWidth="1"/>
    <col min="10" max="247" width="9" style="54"/>
    <col min="248" max="248" width="49.42578125" style="54" customWidth="1"/>
    <col min="249" max="249" width="10.140625" style="54" customWidth="1"/>
    <col min="250" max="250" width="13.5703125" style="54" customWidth="1"/>
    <col min="251" max="251" width="12.42578125" style="54" customWidth="1"/>
    <col min="252" max="252" width="11.42578125" style="54" customWidth="1"/>
    <col min="253" max="253" width="10.85546875" style="54" customWidth="1"/>
    <col min="254" max="254" width="10.7109375" style="54" customWidth="1"/>
    <col min="255" max="503" width="9" style="54"/>
    <col min="504" max="504" width="49.42578125" style="54" customWidth="1"/>
    <col min="505" max="505" width="10.140625" style="54" customWidth="1"/>
    <col min="506" max="506" width="13.5703125" style="54" customWidth="1"/>
    <col min="507" max="507" width="12.42578125" style="54" customWidth="1"/>
    <col min="508" max="508" width="11.42578125" style="54" customWidth="1"/>
    <col min="509" max="509" width="10.85546875" style="54" customWidth="1"/>
    <col min="510" max="510" width="10.7109375" style="54" customWidth="1"/>
    <col min="511" max="759" width="9" style="54"/>
    <col min="760" max="760" width="49.42578125" style="54" customWidth="1"/>
    <col min="761" max="761" width="10.140625" style="54" customWidth="1"/>
    <col min="762" max="762" width="13.5703125" style="54" customWidth="1"/>
    <col min="763" max="763" width="12.42578125" style="54" customWidth="1"/>
    <col min="764" max="764" width="11.42578125" style="54" customWidth="1"/>
    <col min="765" max="765" width="10.85546875" style="54" customWidth="1"/>
    <col min="766" max="766" width="10.7109375" style="54" customWidth="1"/>
    <col min="767" max="1015" width="9" style="54"/>
    <col min="1016" max="1016" width="49.42578125" style="54" customWidth="1"/>
    <col min="1017" max="1017" width="10.140625" style="54" customWidth="1"/>
    <col min="1018" max="1018" width="13.5703125" style="54" customWidth="1"/>
    <col min="1019" max="1019" width="12.42578125" style="54" customWidth="1"/>
    <col min="1020" max="1020" width="11.42578125" style="54" customWidth="1"/>
    <col min="1021" max="1021" width="10.85546875" style="54" customWidth="1"/>
    <col min="1022" max="1022" width="10.7109375" style="54" customWidth="1"/>
    <col min="1023" max="1271" width="9" style="54"/>
    <col min="1272" max="1272" width="49.42578125" style="54" customWidth="1"/>
    <col min="1273" max="1273" width="10.140625" style="54" customWidth="1"/>
    <col min="1274" max="1274" width="13.5703125" style="54" customWidth="1"/>
    <col min="1275" max="1275" width="12.42578125" style="54" customWidth="1"/>
    <col min="1276" max="1276" width="11.42578125" style="54" customWidth="1"/>
    <col min="1277" max="1277" width="10.85546875" style="54" customWidth="1"/>
    <col min="1278" max="1278" width="10.7109375" style="54" customWidth="1"/>
    <col min="1279" max="1527" width="9" style="54"/>
    <col min="1528" max="1528" width="49.42578125" style="54" customWidth="1"/>
    <col min="1529" max="1529" width="10.140625" style="54" customWidth="1"/>
    <col min="1530" max="1530" width="13.5703125" style="54" customWidth="1"/>
    <col min="1531" max="1531" width="12.42578125" style="54" customWidth="1"/>
    <col min="1532" max="1532" width="11.42578125" style="54" customWidth="1"/>
    <col min="1533" max="1533" width="10.85546875" style="54" customWidth="1"/>
    <col min="1534" max="1534" width="10.7109375" style="54" customWidth="1"/>
    <col min="1535" max="1783" width="9" style="54"/>
    <col min="1784" max="1784" width="49.42578125" style="54" customWidth="1"/>
    <col min="1785" max="1785" width="10.140625" style="54" customWidth="1"/>
    <col min="1786" max="1786" width="13.5703125" style="54" customWidth="1"/>
    <col min="1787" max="1787" width="12.42578125" style="54" customWidth="1"/>
    <col min="1788" max="1788" width="11.42578125" style="54" customWidth="1"/>
    <col min="1789" max="1789" width="10.85546875" style="54" customWidth="1"/>
    <col min="1790" max="1790" width="10.7109375" style="54" customWidth="1"/>
    <col min="1791" max="2039" width="9" style="54"/>
    <col min="2040" max="2040" width="49.42578125" style="54" customWidth="1"/>
    <col min="2041" max="2041" width="10.140625" style="54" customWidth="1"/>
    <col min="2042" max="2042" width="13.5703125" style="54" customWidth="1"/>
    <col min="2043" max="2043" width="12.42578125" style="54" customWidth="1"/>
    <col min="2044" max="2044" width="11.42578125" style="54" customWidth="1"/>
    <col min="2045" max="2045" width="10.85546875" style="54" customWidth="1"/>
    <col min="2046" max="2046" width="10.7109375" style="54" customWidth="1"/>
    <col min="2047" max="2295" width="9" style="54"/>
    <col min="2296" max="2296" width="49.42578125" style="54" customWidth="1"/>
    <col min="2297" max="2297" width="10.140625" style="54" customWidth="1"/>
    <col min="2298" max="2298" width="13.5703125" style="54" customWidth="1"/>
    <col min="2299" max="2299" width="12.42578125" style="54" customWidth="1"/>
    <col min="2300" max="2300" width="11.42578125" style="54" customWidth="1"/>
    <col min="2301" max="2301" width="10.85546875" style="54" customWidth="1"/>
    <col min="2302" max="2302" width="10.7109375" style="54" customWidth="1"/>
    <col min="2303" max="2551" width="9" style="54"/>
    <col min="2552" max="2552" width="49.42578125" style="54" customWidth="1"/>
    <col min="2553" max="2553" width="10.140625" style="54" customWidth="1"/>
    <col min="2554" max="2554" width="13.5703125" style="54" customWidth="1"/>
    <col min="2555" max="2555" width="12.42578125" style="54" customWidth="1"/>
    <col min="2556" max="2556" width="11.42578125" style="54" customWidth="1"/>
    <col min="2557" max="2557" width="10.85546875" style="54" customWidth="1"/>
    <col min="2558" max="2558" width="10.7109375" style="54" customWidth="1"/>
    <col min="2559" max="2807" width="9" style="54"/>
    <col min="2808" max="2808" width="49.42578125" style="54" customWidth="1"/>
    <col min="2809" max="2809" width="10.140625" style="54" customWidth="1"/>
    <col min="2810" max="2810" width="13.5703125" style="54" customWidth="1"/>
    <col min="2811" max="2811" width="12.42578125" style="54" customWidth="1"/>
    <col min="2812" max="2812" width="11.42578125" style="54" customWidth="1"/>
    <col min="2813" max="2813" width="10.85546875" style="54" customWidth="1"/>
    <col min="2814" max="2814" width="10.7109375" style="54" customWidth="1"/>
    <col min="2815" max="3063" width="9" style="54"/>
    <col min="3064" max="3064" width="49.42578125" style="54" customWidth="1"/>
    <col min="3065" max="3065" width="10.140625" style="54" customWidth="1"/>
    <col min="3066" max="3066" width="13.5703125" style="54" customWidth="1"/>
    <col min="3067" max="3067" width="12.42578125" style="54" customWidth="1"/>
    <col min="3068" max="3068" width="11.42578125" style="54" customWidth="1"/>
    <col min="3069" max="3069" width="10.85546875" style="54" customWidth="1"/>
    <col min="3070" max="3070" width="10.7109375" style="54" customWidth="1"/>
    <col min="3071" max="3319" width="9" style="54"/>
    <col min="3320" max="3320" width="49.42578125" style="54" customWidth="1"/>
    <col min="3321" max="3321" width="10.140625" style="54" customWidth="1"/>
    <col min="3322" max="3322" width="13.5703125" style="54" customWidth="1"/>
    <col min="3323" max="3323" width="12.42578125" style="54" customWidth="1"/>
    <col min="3324" max="3324" width="11.42578125" style="54" customWidth="1"/>
    <col min="3325" max="3325" width="10.85546875" style="54" customWidth="1"/>
    <col min="3326" max="3326" width="10.7109375" style="54" customWidth="1"/>
    <col min="3327" max="3575" width="9" style="54"/>
    <col min="3576" max="3576" width="49.42578125" style="54" customWidth="1"/>
    <col min="3577" max="3577" width="10.140625" style="54" customWidth="1"/>
    <col min="3578" max="3578" width="13.5703125" style="54" customWidth="1"/>
    <col min="3579" max="3579" width="12.42578125" style="54" customWidth="1"/>
    <col min="3580" max="3580" width="11.42578125" style="54" customWidth="1"/>
    <col min="3581" max="3581" width="10.85546875" style="54" customWidth="1"/>
    <col min="3582" max="3582" width="10.7109375" style="54" customWidth="1"/>
    <col min="3583" max="3831" width="9" style="54"/>
    <col min="3832" max="3832" width="49.42578125" style="54" customWidth="1"/>
    <col min="3833" max="3833" width="10.140625" style="54" customWidth="1"/>
    <col min="3834" max="3834" width="13.5703125" style="54" customWidth="1"/>
    <col min="3835" max="3835" width="12.42578125" style="54" customWidth="1"/>
    <col min="3836" max="3836" width="11.42578125" style="54" customWidth="1"/>
    <col min="3837" max="3837" width="10.85546875" style="54" customWidth="1"/>
    <col min="3838" max="3838" width="10.7109375" style="54" customWidth="1"/>
    <col min="3839" max="4087" width="9" style="54"/>
    <col min="4088" max="4088" width="49.42578125" style="54" customWidth="1"/>
    <col min="4089" max="4089" width="10.140625" style="54" customWidth="1"/>
    <col min="4090" max="4090" width="13.5703125" style="54" customWidth="1"/>
    <col min="4091" max="4091" width="12.42578125" style="54" customWidth="1"/>
    <col min="4092" max="4092" width="11.42578125" style="54" customWidth="1"/>
    <col min="4093" max="4093" width="10.85546875" style="54" customWidth="1"/>
    <col min="4094" max="4094" width="10.7109375" style="54" customWidth="1"/>
    <col min="4095" max="4343" width="9" style="54"/>
    <col min="4344" max="4344" width="49.42578125" style="54" customWidth="1"/>
    <col min="4345" max="4345" width="10.140625" style="54" customWidth="1"/>
    <col min="4346" max="4346" width="13.5703125" style="54" customWidth="1"/>
    <col min="4347" max="4347" width="12.42578125" style="54" customWidth="1"/>
    <col min="4348" max="4348" width="11.42578125" style="54" customWidth="1"/>
    <col min="4349" max="4349" width="10.85546875" style="54" customWidth="1"/>
    <col min="4350" max="4350" width="10.7109375" style="54" customWidth="1"/>
    <col min="4351" max="4599" width="9" style="54"/>
    <col min="4600" max="4600" width="49.42578125" style="54" customWidth="1"/>
    <col min="4601" max="4601" width="10.140625" style="54" customWidth="1"/>
    <col min="4602" max="4602" width="13.5703125" style="54" customWidth="1"/>
    <col min="4603" max="4603" width="12.42578125" style="54" customWidth="1"/>
    <col min="4604" max="4604" width="11.42578125" style="54" customWidth="1"/>
    <col min="4605" max="4605" width="10.85546875" style="54" customWidth="1"/>
    <col min="4606" max="4606" width="10.7109375" style="54" customWidth="1"/>
    <col min="4607" max="4855" width="9" style="54"/>
    <col min="4856" max="4856" width="49.42578125" style="54" customWidth="1"/>
    <col min="4857" max="4857" width="10.140625" style="54" customWidth="1"/>
    <col min="4858" max="4858" width="13.5703125" style="54" customWidth="1"/>
    <col min="4859" max="4859" width="12.42578125" style="54" customWidth="1"/>
    <col min="4860" max="4860" width="11.42578125" style="54" customWidth="1"/>
    <col min="4861" max="4861" width="10.85546875" style="54" customWidth="1"/>
    <col min="4862" max="4862" width="10.7109375" style="54" customWidth="1"/>
    <col min="4863" max="5111" width="9" style="54"/>
    <col min="5112" max="5112" width="49.42578125" style="54" customWidth="1"/>
    <col min="5113" max="5113" width="10.140625" style="54" customWidth="1"/>
    <col min="5114" max="5114" width="13.5703125" style="54" customWidth="1"/>
    <col min="5115" max="5115" width="12.42578125" style="54" customWidth="1"/>
    <col min="5116" max="5116" width="11.42578125" style="54" customWidth="1"/>
    <col min="5117" max="5117" width="10.85546875" style="54" customWidth="1"/>
    <col min="5118" max="5118" width="10.7109375" style="54" customWidth="1"/>
    <col min="5119" max="5367" width="9" style="54"/>
    <col min="5368" max="5368" width="49.42578125" style="54" customWidth="1"/>
    <col min="5369" max="5369" width="10.140625" style="54" customWidth="1"/>
    <col min="5370" max="5370" width="13.5703125" style="54" customWidth="1"/>
    <col min="5371" max="5371" width="12.42578125" style="54" customWidth="1"/>
    <col min="5372" max="5372" width="11.42578125" style="54" customWidth="1"/>
    <col min="5373" max="5373" width="10.85546875" style="54" customWidth="1"/>
    <col min="5374" max="5374" width="10.7109375" style="54" customWidth="1"/>
    <col min="5375" max="5623" width="9" style="54"/>
    <col min="5624" max="5624" width="49.42578125" style="54" customWidth="1"/>
    <col min="5625" max="5625" width="10.140625" style="54" customWidth="1"/>
    <col min="5626" max="5626" width="13.5703125" style="54" customWidth="1"/>
    <col min="5627" max="5627" width="12.42578125" style="54" customWidth="1"/>
    <col min="5628" max="5628" width="11.42578125" style="54" customWidth="1"/>
    <col min="5629" max="5629" width="10.85546875" style="54" customWidth="1"/>
    <col min="5630" max="5630" width="10.7109375" style="54" customWidth="1"/>
    <col min="5631" max="5879" width="9" style="54"/>
    <col min="5880" max="5880" width="49.42578125" style="54" customWidth="1"/>
    <col min="5881" max="5881" width="10.140625" style="54" customWidth="1"/>
    <col min="5882" max="5882" width="13.5703125" style="54" customWidth="1"/>
    <col min="5883" max="5883" width="12.42578125" style="54" customWidth="1"/>
    <col min="5884" max="5884" width="11.42578125" style="54" customWidth="1"/>
    <col min="5885" max="5885" width="10.85546875" style="54" customWidth="1"/>
    <col min="5886" max="5886" width="10.7109375" style="54" customWidth="1"/>
    <col min="5887" max="6135" width="9" style="54"/>
    <col min="6136" max="6136" width="49.42578125" style="54" customWidth="1"/>
    <col min="6137" max="6137" width="10.140625" style="54" customWidth="1"/>
    <col min="6138" max="6138" width="13.5703125" style="54" customWidth="1"/>
    <col min="6139" max="6139" width="12.42578125" style="54" customWidth="1"/>
    <col min="6140" max="6140" width="11.42578125" style="54" customWidth="1"/>
    <col min="6141" max="6141" width="10.85546875" style="54" customWidth="1"/>
    <col min="6142" max="6142" width="10.7109375" style="54" customWidth="1"/>
    <col min="6143" max="6391" width="9" style="54"/>
    <col min="6392" max="6392" width="49.42578125" style="54" customWidth="1"/>
    <col min="6393" max="6393" width="10.140625" style="54" customWidth="1"/>
    <col min="6394" max="6394" width="13.5703125" style="54" customWidth="1"/>
    <col min="6395" max="6395" width="12.42578125" style="54" customWidth="1"/>
    <col min="6396" max="6396" width="11.42578125" style="54" customWidth="1"/>
    <col min="6397" max="6397" width="10.85546875" style="54" customWidth="1"/>
    <col min="6398" max="6398" width="10.7109375" style="54" customWidth="1"/>
    <col min="6399" max="6647" width="9" style="54"/>
    <col min="6648" max="6648" width="49.42578125" style="54" customWidth="1"/>
    <col min="6649" max="6649" width="10.140625" style="54" customWidth="1"/>
    <col min="6650" max="6650" width="13.5703125" style="54" customWidth="1"/>
    <col min="6651" max="6651" width="12.42578125" style="54" customWidth="1"/>
    <col min="6652" max="6652" width="11.42578125" style="54" customWidth="1"/>
    <col min="6653" max="6653" width="10.85546875" style="54" customWidth="1"/>
    <col min="6654" max="6654" width="10.7109375" style="54" customWidth="1"/>
    <col min="6655" max="6903" width="9" style="54"/>
    <col min="6904" max="6904" width="49.42578125" style="54" customWidth="1"/>
    <col min="6905" max="6905" width="10.140625" style="54" customWidth="1"/>
    <col min="6906" max="6906" width="13.5703125" style="54" customWidth="1"/>
    <col min="6907" max="6907" width="12.42578125" style="54" customWidth="1"/>
    <col min="6908" max="6908" width="11.42578125" style="54" customWidth="1"/>
    <col min="6909" max="6909" width="10.85546875" style="54" customWidth="1"/>
    <col min="6910" max="6910" width="10.7109375" style="54" customWidth="1"/>
    <col min="6911" max="7159" width="9" style="54"/>
    <col min="7160" max="7160" width="49.42578125" style="54" customWidth="1"/>
    <col min="7161" max="7161" width="10.140625" style="54" customWidth="1"/>
    <col min="7162" max="7162" width="13.5703125" style="54" customWidth="1"/>
    <col min="7163" max="7163" width="12.42578125" style="54" customWidth="1"/>
    <col min="7164" max="7164" width="11.42578125" style="54" customWidth="1"/>
    <col min="7165" max="7165" width="10.85546875" style="54" customWidth="1"/>
    <col min="7166" max="7166" width="10.7109375" style="54" customWidth="1"/>
    <col min="7167" max="7415" width="9" style="54"/>
    <col min="7416" max="7416" width="49.42578125" style="54" customWidth="1"/>
    <col min="7417" max="7417" width="10.140625" style="54" customWidth="1"/>
    <col min="7418" max="7418" width="13.5703125" style="54" customWidth="1"/>
    <col min="7419" max="7419" width="12.42578125" style="54" customWidth="1"/>
    <col min="7420" max="7420" width="11.42578125" style="54" customWidth="1"/>
    <col min="7421" max="7421" width="10.85546875" style="54" customWidth="1"/>
    <col min="7422" max="7422" width="10.7109375" style="54" customWidth="1"/>
    <col min="7423" max="7671" width="9" style="54"/>
    <col min="7672" max="7672" width="49.42578125" style="54" customWidth="1"/>
    <col min="7673" max="7673" width="10.140625" style="54" customWidth="1"/>
    <col min="7674" max="7674" width="13.5703125" style="54" customWidth="1"/>
    <col min="7675" max="7675" width="12.42578125" style="54" customWidth="1"/>
    <col min="7676" max="7676" width="11.42578125" style="54" customWidth="1"/>
    <col min="7677" max="7677" width="10.85546875" style="54" customWidth="1"/>
    <col min="7678" max="7678" width="10.7109375" style="54" customWidth="1"/>
    <col min="7679" max="7927" width="9" style="54"/>
    <col min="7928" max="7928" width="49.42578125" style="54" customWidth="1"/>
    <col min="7929" max="7929" width="10.140625" style="54" customWidth="1"/>
    <col min="7930" max="7930" width="13.5703125" style="54" customWidth="1"/>
    <col min="7931" max="7931" width="12.42578125" style="54" customWidth="1"/>
    <col min="7932" max="7932" width="11.42578125" style="54" customWidth="1"/>
    <col min="7933" max="7933" width="10.85546875" style="54" customWidth="1"/>
    <col min="7934" max="7934" width="10.7109375" style="54" customWidth="1"/>
    <col min="7935" max="8183" width="9" style="54"/>
    <col min="8184" max="8184" width="49.42578125" style="54" customWidth="1"/>
    <col min="8185" max="8185" width="10.140625" style="54" customWidth="1"/>
    <col min="8186" max="8186" width="13.5703125" style="54" customWidth="1"/>
    <col min="8187" max="8187" width="12.42578125" style="54" customWidth="1"/>
    <col min="8188" max="8188" width="11.42578125" style="54" customWidth="1"/>
    <col min="8189" max="8189" width="10.85546875" style="54" customWidth="1"/>
    <col min="8190" max="8190" width="10.7109375" style="54" customWidth="1"/>
    <col min="8191" max="8439" width="9" style="54"/>
    <col min="8440" max="8440" width="49.42578125" style="54" customWidth="1"/>
    <col min="8441" max="8441" width="10.140625" style="54" customWidth="1"/>
    <col min="8442" max="8442" width="13.5703125" style="54" customWidth="1"/>
    <col min="8443" max="8443" width="12.42578125" style="54" customWidth="1"/>
    <col min="8444" max="8444" width="11.42578125" style="54" customWidth="1"/>
    <col min="8445" max="8445" width="10.85546875" style="54" customWidth="1"/>
    <col min="8446" max="8446" width="10.7109375" style="54" customWidth="1"/>
    <col min="8447" max="8695" width="9" style="54"/>
    <col min="8696" max="8696" width="49.42578125" style="54" customWidth="1"/>
    <col min="8697" max="8697" width="10.140625" style="54" customWidth="1"/>
    <col min="8698" max="8698" width="13.5703125" style="54" customWidth="1"/>
    <col min="8699" max="8699" width="12.42578125" style="54" customWidth="1"/>
    <col min="8700" max="8700" width="11.42578125" style="54" customWidth="1"/>
    <col min="8701" max="8701" width="10.85546875" style="54" customWidth="1"/>
    <col min="8702" max="8702" width="10.7109375" style="54" customWidth="1"/>
    <col min="8703" max="8951" width="9" style="54"/>
    <col min="8952" max="8952" width="49.42578125" style="54" customWidth="1"/>
    <col min="8953" max="8953" width="10.140625" style="54" customWidth="1"/>
    <col min="8954" max="8954" width="13.5703125" style="54" customWidth="1"/>
    <col min="8955" max="8955" width="12.42578125" style="54" customWidth="1"/>
    <col min="8956" max="8956" width="11.42578125" style="54" customWidth="1"/>
    <col min="8957" max="8957" width="10.85546875" style="54" customWidth="1"/>
    <col min="8958" max="8958" width="10.7109375" style="54" customWidth="1"/>
    <col min="8959" max="9207" width="9" style="54"/>
    <col min="9208" max="9208" width="49.42578125" style="54" customWidth="1"/>
    <col min="9209" max="9209" width="10.140625" style="54" customWidth="1"/>
    <col min="9210" max="9210" width="13.5703125" style="54" customWidth="1"/>
    <col min="9211" max="9211" width="12.42578125" style="54" customWidth="1"/>
    <col min="9212" max="9212" width="11.42578125" style="54" customWidth="1"/>
    <col min="9213" max="9213" width="10.85546875" style="54" customWidth="1"/>
    <col min="9214" max="9214" width="10.7109375" style="54" customWidth="1"/>
    <col min="9215" max="9463" width="9" style="54"/>
    <col min="9464" max="9464" width="49.42578125" style="54" customWidth="1"/>
    <col min="9465" max="9465" width="10.140625" style="54" customWidth="1"/>
    <col min="9466" max="9466" width="13.5703125" style="54" customWidth="1"/>
    <col min="9467" max="9467" width="12.42578125" style="54" customWidth="1"/>
    <col min="9468" max="9468" width="11.42578125" style="54" customWidth="1"/>
    <col min="9469" max="9469" width="10.85546875" style="54" customWidth="1"/>
    <col min="9470" max="9470" width="10.7109375" style="54" customWidth="1"/>
    <col min="9471" max="9719" width="9" style="54"/>
    <col min="9720" max="9720" width="49.42578125" style="54" customWidth="1"/>
    <col min="9721" max="9721" width="10.140625" style="54" customWidth="1"/>
    <col min="9722" max="9722" width="13.5703125" style="54" customWidth="1"/>
    <col min="9723" max="9723" width="12.42578125" style="54" customWidth="1"/>
    <col min="9724" max="9724" width="11.42578125" style="54" customWidth="1"/>
    <col min="9725" max="9725" width="10.85546875" style="54" customWidth="1"/>
    <col min="9726" max="9726" width="10.7109375" style="54" customWidth="1"/>
    <col min="9727" max="9975" width="9" style="54"/>
    <col min="9976" max="9976" width="49.42578125" style="54" customWidth="1"/>
    <col min="9977" max="9977" width="10.140625" style="54" customWidth="1"/>
    <col min="9978" max="9978" width="13.5703125" style="54" customWidth="1"/>
    <col min="9979" max="9979" width="12.42578125" style="54" customWidth="1"/>
    <col min="9980" max="9980" width="11.42578125" style="54" customWidth="1"/>
    <col min="9981" max="9981" width="10.85546875" style="54" customWidth="1"/>
    <col min="9982" max="9982" width="10.7109375" style="54" customWidth="1"/>
    <col min="9983" max="10231" width="9" style="54"/>
    <col min="10232" max="10232" width="49.42578125" style="54" customWidth="1"/>
    <col min="10233" max="10233" width="10.140625" style="54" customWidth="1"/>
    <col min="10234" max="10234" width="13.5703125" style="54" customWidth="1"/>
    <col min="10235" max="10235" width="12.42578125" style="54" customWidth="1"/>
    <col min="10236" max="10236" width="11.42578125" style="54" customWidth="1"/>
    <col min="10237" max="10237" width="10.85546875" style="54" customWidth="1"/>
    <col min="10238" max="10238" width="10.7109375" style="54" customWidth="1"/>
    <col min="10239" max="10487" width="9" style="54"/>
    <col min="10488" max="10488" width="49.42578125" style="54" customWidth="1"/>
    <col min="10489" max="10489" width="10.140625" style="54" customWidth="1"/>
    <col min="10490" max="10490" width="13.5703125" style="54" customWidth="1"/>
    <col min="10491" max="10491" width="12.42578125" style="54" customWidth="1"/>
    <col min="10492" max="10492" width="11.42578125" style="54" customWidth="1"/>
    <col min="10493" max="10493" width="10.85546875" style="54" customWidth="1"/>
    <col min="10494" max="10494" width="10.7109375" style="54" customWidth="1"/>
    <col min="10495" max="10743" width="9" style="54"/>
    <col min="10744" max="10744" width="49.42578125" style="54" customWidth="1"/>
    <col min="10745" max="10745" width="10.140625" style="54" customWidth="1"/>
    <col min="10746" max="10746" width="13.5703125" style="54" customWidth="1"/>
    <col min="10747" max="10747" width="12.42578125" style="54" customWidth="1"/>
    <col min="10748" max="10748" width="11.42578125" style="54" customWidth="1"/>
    <col min="10749" max="10749" width="10.85546875" style="54" customWidth="1"/>
    <col min="10750" max="10750" width="10.7109375" style="54" customWidth="1"/>
    <col min="10751" max="10999" width="9" style="54"/>
    <col min="11000" max="11000" width="49.42578125" style="54" customWidth="1"/>
    <col min="11001" max="11001" width="10.140625" style="54" customWidth="1"/>
    <col min="11002" max="11002" width="13.5703125" style="54" customWidth="1"/>
    <col min="11003" max="11003" width="12.42578125" style="54" customWidth="1"/>
    <col min="11004" max="11004" width="11.42578125" style="54" customWidth="1"/>
    <col min="11005" max="11005" width="10.85546875" style="54" customWidth="1"/>
    <col min="11006" max="11006" width="10.7109375" style="54" customWidth="1"/>
    <col min="11007" max="11255" width="9" style="54"/>
    <col min="11256" max="11256" width="49.42578125" style="54" customWidth="1"/>
    <col min="11257" max="11257" width="10.140625" style="54" customWidth="1"/>
    <col min="11258" max="11258" width="13.5703125" style="54" customWidth="1"/>
    <col min="11259" max="11259" width="12.42578125" style="54" customWidth="1"/>
    <col min="11260" max="11260" width="11.42578125" style="54" customWidth="1"/>
    <col min="11261" max="11261" width="10.85546875" style="54" customWidth="1"/>
    <col min="11262" max="11262" width="10.7109375" style="54" customWidth="1"/>
    <col min="11263" max="11511" width="9" style="54"/>
    <col min="11512" max="11512" width="49.42578125" style="54" customWidth="1"/>
    <col min="11513" max="11513" width="10.140625" style="54" customWidth="1"/>
    <col min="11514" max="11514" width="13.5703125" style="54" customWidth="1"/>
    <col min="11515" max="11515" width="12.42578125" style="54" customWidth="1"/>
    <col min="11516" max="11516" width="11.42578125" style="54" customWidth="1"/>
    <col min="11517" max="11517" width="10.85546875" style="54" customWidth="1"/>
    <col min="11518" max="11518" width="10.7109375" style="54" customWidth="1"/>
    <col min="11519" max="11767" width="9" style="54"/>
    <col min="11768" max="11768" width="49.42578125" style="54" customWidth="1"/>
    <col min="11769" max="11769" width="10.140625" style="54" customWidth="1"/>
    <col min="11770" max="11770" width="13.5703125" style="54" customWidth="1"/>
    <col min="11771" max="11771" width="12.42578125" style="54" customWidth="1"/>
    <col min="11772" max="11772" width="11.42578125" style="54" customWidth="1"/>
    <col min="11773" max="11773" width="10.85546875" style="54" customWidth="1"/>
    <col min="11774" max="11774" width="10.7109375" style="54" customWidth="1"/>
    <col min="11775" max="12023" width="9" style="54"/>
    <col min="12024" max="12024" width="49.42578125" style="54" customWidth="1"/>
    <col min="12025" max="12025" width="10.140625" style="54" customWidth="1"/>
    <col min="12026" max="12026" width="13.5703125" style="54" customWidth="1"/>
    <col min="12027" max="12027" width="12.42578125" style="54" customWidth="1"/>
    <col min="12028" max="12028" width="11.42578125" style="54" customWidth="1"/>
    <col min="12029" max="12029" width="10.85546875" style="54" customWidth="1"/>
    <col min="12030" max="12030" width="10.7109375" style="54" customWidth="1"/>
    <col min="12031" max="12279" width="9" style="54"/>
    <col min="12280" max="12280" width="49.42578125" style="54" customWidth="1"/>
    <col min="12281" max="12281" width="10.140625" style="54" customWidth="1"/>
    <col min="12282" max="12282" width="13.5703125" style="54" customWidth="1"/>
    <col min="12283" max="12283" width="12.42578125" style="54" customWidth="1"/>
    <col min="12284" max="12284" width="11.42578125" style="54" customWidth="1"/>
    <col min="12285" max="12285" width="10.85546875" style="54" customWidth="1"/>
    <col min="12286" max="12286" width="10.7109375" style="54" customWidth="1"/>
    <col min="12287" max="12535" width="9" style="54"/>
    <col min="12536" max="12536" width="49.42578125" style="54" customWidth="1"/>
    <col min="12537" max="12537" width="10.140625" style="54" customWidth="1"/>
    <col min="12538" max="12538" width="13.5703125" style="54" customWidth="1"/>
    <col min="12539" max="12539" width="12.42578125" style="54" customWidth="1"/>
    <col min="12540" max="12540" width="11.42578125" style="54" customWidth="1"/>
    <col min="12541" max="12541" width="10.85546875" style="54" customWidth="1"/>
    <col min="12542" max="12542" width="10.7109375" style="54" customWidth="1"/>
    <col min="12543" max="12791" width="9" style="54"/>
    <col min="12792" max="12792" width="49.42578125" style="54" customWidth="1"/>
    <col min="12793" max="12793" width="10.140625" style="54" customWidth="1"/>
    <col min="12794" max="12794" width="13.5703125" style="54" customWidth="1"/>
    <col min="12795" max="12795" width="12.42578125" style="54" customWidth="1"/>
    <col min="12796" max="12796" width="11.42578125" style="54" customWidth="1"/>
    <col min="12797" max="12797" width="10.85546875" style="54" customWidth="1"/>
    <col min="12798" max="12798" width="10.7109375" style="54" customWidth="1"/>
    <col min="12799" max="13047" width="9" style="54"/>
    <col min="13048" max="13048" width="49.42578125" style="54" customWidth="1"/>
    <col min="13049" max="13049" width="10.140625" style="54" customWidth="1"/>
    <col min="13050" max="13050" width="13.5703125" style="54" customWidth="1"/>
    <col min="13051" max="13051" width="12.42578125" style="54" customWidth="1"/>
    <col min="13052" max="13052" width="11.42578125" style="54" customWidth="1"/>
    <col min="13053" max="13053" width="10.85546875" style="54" customWidth="1"/>
    <col min="13054" max="13054" width="10.7109375" style="54" customWidth="1"/>
    <col min="13055" max="13303" width="9" style="54"/>
    <col min="13304" max="13304" width="49.42578125" style="54" customWidth="1"/>
    <col min="13305" max="13305" width="10.140625" style="54" customWidth="1"/>
    <col min="13306" max="13306" width="13.5703125" style="54" customWidth="1"/>
    <col min="13307" max="13307" width="12.42578125" style="54" customWidth="1"/>
    <col min="13308" max="13308" width="11.42578125" style="54" customWidth="1"/>
    <col min="13309" max="13309" width="10.85546875" style="54" customWidth="1"/>
    <col min="13310" max="13310" width="10.7109375" style="54" customWidth="1"/>
    <col min="13311" max="13559" width="9" style="54"/>
    <col min="13560" max="13560" width="49.42578125" style="54" customWidth="1"/>
    <col min="13561" max="13561" width="10.140625" style="54" customWidth="1"/>
    <col min="13562" max="13562" width="13.5703125" style="54" customWidth="1"/>
    <col min="13563" max="13563" width="12.42578125" style="54" customWidth="1"/>
    <col min="13564" max="13564" width="11.42578125" style="54" customWidth="1"/>
    <col min="13565" max="13565" width="10.85546875" style="54" customWidth="1"/>
    <col min="13566" max="13566" width="10.7109375" style="54" customWidth="1"/>
    <col min="13567" max="13815" width="9" style="54"/>
    <col min="13816" max="13816" width="49.42578125" style="54" customWidth="1"/>
    <col min="13817" max="13817" width="10.140625" style="54" customWidth="1"/>
    <col min="13818" max="13818" width="13.5703125" style="54" customWidth="1"/>
    <col min="13819" max="13819" width="12.42578125" style="54" customWidth="1"/>
    <col min="13820" max="13820" width="11.42578125" style="54" customWidth="1"/>
    <col min="13821" max="13821" width="10.85546875" style="54" customWidth="1"/>
    <col min="13822" max="13822" width="10.7109375" style="54" customWidth="1"/>
    <col min="13823" max="14071" width="9" style="54"/>
    <col min="14072" max="14072" width="49.42578125" style="54" customWidth="1"/>
    <col min="14073" max="14073" width="10.140625" style="54" customWidth="1"/>
    <col min="14074" max="14074" width="13.5703125" style="54" customWidth="1"/>
    <col min="14075" max="14075" width="12.42578125" style="54" customWidth="1"/>
    <col min="14076" max="14076" width="11.42578125" style="54" customWidth="1"/>
    <col min="14077" max="14077" width="10.85546875" style="54" customWidth="1"/>
    <col min="14078" max="14078" width="10.7109375" style="54" customWidth="1"/>
    <col min="14079" max="14327" width="9" style="54"/>
    <col min="14328" max="14328" width="49.42578125" style="54" customWidth="1"/>
    <col min="14329" max="14329" width="10.140625" style="54" customWidth="1"/>
    <col min="14330" max="14330" width="13.5703125" style="54" customWidth="1"/>
    <col min="14331" max="14331" width="12.42578125" style="54" customWidth="1"/>
    <col min="14332" max="14332" width="11.42578125" style="54" customWidth="1"/>
    <col min="14333" max="14333" width="10.85546875" style="54" customWidth="1"/>
    <col min="14334" max="14334" width="10.7109375" style="54" customWidth="1"/>
    <col min="14335" max="14583" width="9" style="54"/>
    <col min="14584" max="14584" width="49.42578125" style="54" customWidth="1"/>
    <col min="14585" max="14585" width="10.140625" style="54" customWidth="1"/>
    <col min="14586" max="14586" width="13.5703125" style="54" customWidth="1"/>
    <col min="14587" max="14587" width="12.42578125" style="54" customWidth="1"/>
    <col min="14588" max="14588" width="11.42578125" style="54" customWidth="1"/>
    <col min="14589" max="14589" width="10.85546875" style="54" customWidth="1"/>
    <col min="14590" max="14590" width="10.7109375" style="54" customWidth="1"/>
    <col min="14591" max="14839" width="9" style="54"/>
    <col min="14840" max="14840" width="49.42578125" style="54" customWidth="1"/>
    <col min="14841" max="14841" width="10.140625" style="54" customWidth="1"/>
    <col min="14842" max="14842" width="13.5703125" style="54" customWidth="1"/>
    <col min="14843" max="14843" width="12.42578125" style="54" customWidth="1"/>
    <col min="14844" max="14844" width="11.42578125" style="54" customWidth="1"/>
    <col min="14845" max="14845" width="10.85546875" style="54" customWidth="1"/>
    <col min="14846" max="14846" width="10.7109375" style="54" customWidth="1"/>
    <col min="14847" max="15095" width="9" style="54"/>
    <col min="15096" max="15096" width="49.42578125" style="54" customWidth="1"/>
    <col min="15097" max="15097" width="10.140625" style="54" customWidth="1"/>
    <col min="15098" max="15098" width="13.5703125" style="54" customWidth="1"/>
    <col min="15099" max="15099" width="12.42578125" style="54" customWidth="1"/>
    <col min="15100" max="15100" width="11.42578125" style="54" customWidth="1"/>
    <col min="15101" max="15101" width="10.85546875" style="54" customWidth="1"/>
    <col min="15102" max="15102" width="10.7109375" style="54" customWidth="1"/>
    <col min="15103" max="15351" width="9" style="54"/>
    <col min="15352" max="15352" width="49.42578125" style="54" customWidth="1"/>
    <col min="15353" max="15353" width="10.140625" style="54" customWidth="1"/>
    <col min="15354" max="15354" width="13.5703125" style="54" customWidth="1"/>
    <col min="15355" max="15355" width="12.42578125" style="54" customWidth="1"/>
    <col min="15356" max="15356" width="11.42578125" style="54" customWidth="1"/>
    <col min="15357" max="15357" width="10.85546875" style="54" customWidth="1"/>
    <col min="15358" max="15358" width="10.7109375" style="54" customWidth="1"/>
    <col min="15359" max="15607" width="9" style="54"/>
    <col min="15608" max="15608" width="49.42578125" style="54" customWidth="1"/>
    <col min="15609" max="15609" width="10.140625" style="54" customWidth="1"/>
    <col min="15610" max="15610" width="13.5703125" style="54" customWidth="1"/>
    <col min="15611" max="15611" width="12.42578125" style="54" customWidth="1"/>
    <col min="15612" max="15612" width="11.42578125" style="54" customWidth="1"/>
    <col min="15613" max="15613" width="10.85546875" style="54" customWidth="1"/>
    <col min="15614" max="15614" width="10.7109375" style="54" customWidth="1"/>
    <col min="15615" max="15863" width="9" style="54"/>
    <col min="15864" max="15864" width="49.42578125" style="54" customWidth="1"/>
    <col min="15865" max="15865" width="10.140625" style="54" customWidth="1"/>
    <col min="15866" max="15866" width="13.5703125" style="54" customWidth="1"/>
    <col min="15867" max="15867" width="12.42578125" style="54" customWidth="1"/>
    <col min="15868" max="15868" width="11.42578125" style="54" customWidth="1"/>
    <col min="15869" max="15869" width="10.85546875" style="54" customWidth="1"/>
    <col min="15870" max="15870" width="10.7109375" style="54" customWidth="1"/>
    <col min="15871" max="16119" width="9" style="54"/>
    <col min="16120" max="16120" width="49.42578125" style="54" customWidth="1"/>
    <col min="16121" max="16121" width="10.140625" style="54" customWidth="1"/>
    <col min="16122" max="16122" width="13.5703125" style="54" customWidth="1"/>
    <col min="16123" max="16123" width="12.42578125" style="54" customWidth="1"/>
    <col min="16124" max="16124" width="11.42578125" style="54" customWidth="1"/>
    <col min="16125" max="16125" width="10.85546875" style="54" customWidth="1"/>
    <col min="16126" max="16126" width="10.7109375" style="54" customWidth="1"/>
    <col min="16127" max="16384" width="9" style="54"/>
  </cols>
  <sheetData>
    <row r="1" spans="1:8" ht="19.350000000000001" customHeight="1" x14ac:dyDescent="0.2">
      <c r="A1" s="207" t="s">
        <v>121</v>
      </c>
      <c r="B1" s="207"/>
      <c r="C1" s="207"/>
      <c r="D1" s="207"/>
      <c r="E1" s="207"/>
      <c r="F1" s="207"/>
    </row>
    <row r="2" spans="1:8" ht="14.65" customHeight="1" x14ac:dyDescent="0.2">
      <c r="A2" s="208"/>
      <c r="B2" s="208"/>
      <c r="C2" s="208"/>
      <c r="D2" s="208"/>
      <c r="E2" s="208"/>
      <c r="F2" s="208"/>
    </row>
    <row r="3" spans="1:8" ht="39" x14ac:dyDescent="0.2">
      <c r="A3" s="66" t="s">
        <v>136</v>
      </c>
      <c r="B3" s="55" t="s">
        <v>122</v>
      </c>
      <c r="C3" s="55" t="s">
        <v>129</v>
      </c>
      <c r="D3" s="55" t="s">
        <v>130</v>
      </c>
      <c r="E3" s="55" t="s">
        <v>123</v>
      </c>
      <c r="F3" s="56" t="s">
        <v>124</v>
      </c>
      <c r="G3" s="56" t="s">
        <v>125</v>
      </c>
    </row>
    <row r="4" spans="1:8" x14ac:dyDescent="0.2">
      <c r="A4" s="58" t="s">
        <v>135</v>
      </c>
      <c r="B4" s="57" t="s">
        <v>122</v>
      </c>
      <c r="C4" s="57">
        <v>1</v>
      </c>
      <c r="D4" s="57">
        <v>60</v>
      </c>
      <c r="E4" s="67">
        <v>0.2</v>
      </c>
      <c r="F4" s="64">
        <v>0</v>
      </c>
      <c r="G4" s="64">
        <f>E4*F4</f>
        <v>0</v>
      </c>
      <c r="H4" s="85"/>
    </row>
    <row r="5" spans="1:8" x14ac:dyDescent="0.2">
      <c r="A5" s="58"/>
      <c r="B5" s="57"/>
      <c r="C5" s="57"/>
      <c r="D5" s="57"/>
      <c r="E5" s="67"/>
      <c r="F5" s="64"/>
      <c r="G5" s="64"/>
    </row>
    <row r="6" spans="1:8" x14ac:dyDescent="0.2">
      <c r="A6" s="196" t="s">
        <v>138</v>
      </c>
      <c r="B6" s="197"/>
      <c r="C6" s="197"/>
      <c r="D6" s="197"/>
      <c r="E6" s="197"/>
      <c r="F6" s="198"/>
      <c r="G6" s="65">
        <f>SUM(G4:G5)</f>
        <v>0</v>
      </c>
    </row>
    <row r="7" spans="1:8" x14ac:dyDescent="0.2">
      <c r="A7" s="196" t="s">
        <v>139</v>
      </c>
      <c r="B7" s="197"/>
      <c r="C7" s="197"/>
      <c r="D7" s="197"/>
      <c r="E7" s="197"/>
      <c r="F7" s="198"/>
      <c r="G7" s="65">
        <f>G6/12</f>
        <v>0</v>
      </c>
    </row>
    <row r="9" spans="1:8" ht="25.5" x14ac:dyDescent="0.2">
      <c r="A9" s="60" t="s">
        <v>127</v>
      </c>
      <c r="B9" s="55" t="s">
        <v>122</v>
      </c>
      <c r="C9" s="55" t="s">
        <v>123</v>
      </c>
      <c r="D9" s="56" t="s">
        <v>124</v>
      </c>
      <c r="E9" s="56" t="s">
        <v>125</v>
      </c>
      <c r="F9" s="54"/>
    </row>
    <row r="10" spans="1:8" ht="63.75" x14ac:dyDescent="0.2">
      <c r="A10" s="90" t="s">
        <v>193</v>
      </c>
      <c r="B10" s="96" t="s">
        <v>128</v>
      </c>
      <c r="C10" s="97">
        <v>2</v>
      </c>
      <c r="D10" s="63">
        <v>0</v>
      </c>
      <c r="E10" s="63">
        <f>C10*D10</f>
        <v>0</v>
      </c>
      <c r="F10" s="54"/>
    </row>
    <row r="11" spans="1:8" ht="38.25" x14ac:dyDescent="0.2">
      <c r="A11" s="90" t="s">
        <v>194</v>
      </c>
      <c r="B11" s="96" t="s">
        <v>128</v>
      </c>
      <c r="C11" s="97">
        <v>1</v>
      </c>
      <c r="D11" s="63">
        <v>0</v>
      </c>
      <c r="E11" s="63">
        <f t="shared" ref="E11:E25" si="0">C11*D11</f>
        <v>0</v>
      </c>
      <c r="F11" s="54"/>
    </row>
    <row r="12" spans="1:8" x14ac:dyDescent="0.2">
      <c r="A12" s="91" t="s">
        <v>195</v>
      </c>
      <c r="B12" s="96" t="s">
        <v>128</v>
      </c>
      <c r="C12" s="97">
        <v>2</v>
      </c>
      <c r="D12" s="63">
        <v>0</v>
      </c>
      <c r="E12" s="63">
        <f t="shared" si="0"/>
        <v>0</v>
      </c>
      <c r="F12" s="54"/>
    </row>
    <row r="13" spans="1:8" x14ac:dyDescent="0.2">
      <c r="A13" s="92" t="s">
        <v>196</v>
      </c>
      <c r="B13" s="96" t="s">
        <v>126</v>
      </c>
      <c r="C13" s="97">
        <v>2</v>
      </c>
      <c r="D13" s="63">
        <v>0</v>
      </c>
      <c r="E13" s="63">
        <f t="shared" si="0"/>
        <v>0</v>
      </c>
      <c r="F13" s="54"/>
    </row>
    <row r="14" spans="1:8" x14ac:dyDescent="0.2">
      <c r="A14" s="92" t="s">
        <v>197</v>
      </c>
      <c r="B14" s="96" t="s">
        <v>126</v>
      </c>
      <c r="C14" s="97">
        <v>2</v>
      </c>
      <c r="D14" s="63">
        <v>0</v>
      </c>
      <c r="E14" s="63">
        <f t="shared" si="0"/>
        <v>0</v>
      </c>
      <c r="F14" s="54"/>
    </row>
    <row r="15" spans="1:8" x14ac:dyDescent="0.2">
      <c r="A15" s="93" t="s">
        <v>198</v>
      </c>
      <c r="B15" s="96" t="s">
        <v>128</v>
      </c>
      <c r="C15" s="97">
        <v>2</v>
      </c>
      <c r="D15" s="63">
        <v>0</v>
      </c>
      <c r="E15" s="63">
        <f t="shared" si="0"/>
        <v>0</v>
      </c>
      <c r="F15" s="54"/>
    </row>
    <row r="16" spans="1:8" x14ac:dyDescent="0.2">
      <c r="A16" s="94" t="s">
        <v>199</v>
      </c>
      <c r="B16" s="96" t="s">
        <v>126</v>
      </c>
      <c r="C16" s="97">
        <v>2</v>
      </c>
      <c r="D16" s="63">
        <v>0</v>
      </c>
      <c r="E16" s="63">
        <f t="shared" si="0"/>
        <v>0</v>
      </c>
      <c r="F16" s="54"/>
    </row>
    <row r="17" spans="1:8" x14ac:dyDescent="0.2">
      <c r="A17" s="94" t="s">
        <v>200</v>
      </c>
      <c r="B17" s="96" t="s">
        <v>126</v>
      </c>
      <c r="C17" s="97">
        <v>2</v>
      </c>
      <c r="D17" s="63">
        <v>0</v>
      </c>
      <c r="E17" s="63">
        <f t="shared" si="0"/>
        <v>0</v>
      </c>
      <c r="F17" s="54"/>
    </row>
    <row r="18" spans="1:8" x14ac:dyDescent="0.2">
      <c r="A18" s="95" t="s">
        <v>201</v>
      </c>
      <c r="B18" s="96" t="s">
        <v>126</v>
      </c>
      <c r="C18" s="97">
        <v>2</v>
      </c>
      <c r="D18" s="63">
        <v>0</v>
      </c>
      <c r="E18" s="63">
        <f t="shared" si="0"/>
        <v>0</v>
      </c>
      <c r="F18" s="54"/>
    </row>
    <row r="19" spans="1:8" x14ac:dyDescent="0.2">
      <c r="A19" s="95" t="s">
        <v>202</v>
      </c>
      <c r="B19" s="96" t="s">
        <v>126</v>
      </c>
      <c r="C19" s="97">
        <v>2</v>
      </c>
      <c r="D19" s="63">
        <v>0</v>
      </c>
      <c r="E19" s="63">
        <f t="shared" si="0"/>
        <v>0</v>
      </c>
      <c r="F19" s="54"/>
    </row>
    <row r="20" spans="1:8" ht="25.5" x14ac:dyDescent="0.2">
      <c r="A20" s="92" t="s">
        <v>203</v>
      </c>
      <c r="B20" s="96" t="s">
        <v>126</v>
      </c>
      <c r="C20" s="97">
        <v>2</v>
      </c>
      <c r="D20" s="63">
        <v>0</v>
      </c>
      <c r="E20" s="63">
        <f t="shared" si="0"/>
        <v>0</v>
      </c>
      <c r="F20" s="54"/>
    </row>
    <row r="21" spans="1:8" x14ac:dyDescent="0.2">
      <c r="A21" s="94" t="s">
        <v>204</v>
      </c>
      <c r="B21" s="96" t="s">
        <v>126</v>
      </c>
      <c r="C21" s="97">
        <v>2</v>
      </c>
      <c r="D21" s="63">
        <v>0</v>
      </c>
      <c r="E21" s="63">
        <f t="shared" si="0"/>
        <v>0</v>
      </c>
      <c r="F21" s="54"/>
    </row>
    <row r="22" spans="1:8" ht="25.5" x14ac:dyDescent="0.2">
      <c r="A22" s="94" t="s">
        <v>205</v>
      </c>
      <c r="B22" s="96" t="s">
        <v>126</v>
      </c>
      <c r="C22" s="97">
        <v>2</v>
      </c>
      <c r="D22" s="63">
        <v>0</v>
      </c>
      <c r="E22" s="63">
        <f t="shared" si="0"/>
        <v>0</v>
      </c>
      <c r="F22" s="54"/>
    </row>
    <row r="23" spans="1:8" x14ac:dyDescent="0.2">
      <c r="A23" s="94" t="s">
        <v>206</v>
      </c>
      <c r="B23" s="96" t="s">
        <v>126</v>
      </c>
      <c r="C23" s="97">
        <v>2</v>
      </c>
      <c r="D23" s="63">
        <v>0</v>
      </c>
      <c r="E23" s="63">
        <f t="shared" si="0"/>
        <v>0</v>
      </c>
      <c r="F23" s="54"/>
    </row>
    <row r="24" spans="1:8" x14ac:dyDescent="0.2">
      <c r="A24" s="94" t="s">
        <v>207</v>
      </c>
      <c r="B24" s="96" t="s">
        <v>128</v>
      </c>
      <c r="C24" s="97">
        <v>2</v>
      </c>
      <c r="D24" s="63">
        <v>0</v>
      </c>
      <c r="E24" s="63">
        <f t="shared" si="0"/>
        <v>0</v>
      </c>
      <c r="F24" s="54"/>
    </row>
    <row r="25" spans="1:8" x14ac:dyDescent="0.2">
      <c r="A25" s="94" t="s">
        <v>208</v>
      </c>
      <c r="B25" s="96" t="s">
        <v>126</v>
      </c>
      <c r="C25" s="97">
        <v>2</v>
      </c>
      <c r="D25" s="63">
        <v>0</v>
      </c>
      <c r="E25" s="63">
        <f t="shared" si="0"/>
        <v>0</v>
      </c>
      <c r="F25" s="69"/>
    </row>
    <row r="26" spans="1:8" x14ac:dyDescent="0.2">
      <c r="A26" s="196" t="s">
        <v>211</v>
      </c>
      <c r="B26" s="197"/>
      <c r="C26" s="197"/>
      <c r="D26" s="198"/>
      <c r="E26" s="59">
        <f>SUM(E10:E25)</f>
        <v>0</v>
      </c>
      <c r="F26" s="69"/>
    </row>
    <row r="27" spans="1:8" x14ac:dyDescent="0.2">
      <c r="A27" s="196" t="s">
        <v>212</v>
      </c>
      <c r="B27" s="197"/>
      <c r="C27" s="197"/>
      <c r="D27" s="198"/>
      <c r="E27" s="59">
        <f>E26/12</f>
        <v>0</v>
      </c>
      <c r="F27" s="69"/>
    </row>
    <row r="28" spans="1:8" x14ac:dyDescent="0.2">
      <c r="F28" s="54"/>
    </row>
    <row r="29" spans="1:8" ht="31.35" customHeight="1" x14ac:dyDescent="0.2">
      <c r="A29" s="68" t="s">
        <v>131</v>
      </c>
      <c r="B29" s="205" t="s">
        <v>132</v>
      </c>
      <c r="C29" s="206"/>
      <c r="D29" s="205" t="s">
        <v>133</v>
      </c>
      <c r="E29" s="206"/>
      <c r="F29" s="54"/>
    </row>
    <row r="30" spans="1:8" x14ac:dyDescent="0.2">
      <c r="A30" s="202"/>
      <c r="B30" s="203"/>
      <c r="C30" s="203"/>
      <c r="D30" s="203"/>
      <c r="E30" s="204"/>
      <c r="F30" s="54"/>
    </row>
    <row r="31" spans="1:8" ht="29.85" customHeight="1" x14ac:dyDescent="0.2">
      <c r="A31" s="65" t="s">
        <v>136</v>
      </c>
      <c r="B31" s="201">
        <f>G6</f>
        <v>0</v>
      </c>
      <c r="C31" s="201"/>
      <c r="D31" s="201">
        <f>B31/12</f>
        <v>0</v>
      </c>
      <c r="E31" s="201"/>
      <c r="F31" s="72"/>
      <c r="G31" s="72"/>
      <c r="H31" s="72"/>
    </row>
    <row r="32" spans="1:8" ht="29.85" customHeight="1" x14ac:dyDescent="0.2">
      <c r="A32" s="200"/>
      <c r="B32" s="200"/>
      <c r="C32" s="200"/>
      <c r="D32" s="200"/>
      <c r="E32" s="200"/>
      <c r="F32" s="72"/>
      <c r="G32" s="72"/>
      <c r="H32" s="72"/>
    </row>
    <row r="33" spans="1:8" ht="29.85" customHeight="1" x14ac:dyDescent="0.2">
      <c r="A33" s="65" t="s">
        <v>127</v>
      </c>
      <c r="B33" s="201">
        <f>E26</f>
        <v>0</v>
      </c>
      <c r="C33" s="201"/>
      <c r="D33" s="201">
        <f>B33/12</f>
        <v>0</v>
      </c>
      <c r="E33" s="201"/>
      <c r="F33" s="72"/>
      <c r="G33" s="72"/>
      <c r="H33" s="72"/>
    </row>
    <row r="34" spans="1:8" x14ac:dyDescent="0.2">
      <c r="A34" s="200"/>
      <c r="B34" s="200"/>
      <c r="C34" s="200"/>
      <c r="D34" s="200"/>
      <c r="E34" s="200"/>
    </row>
    <row r="35" spans="1:8" x14ac:dyDescent="0.2">
      <c r="A35" s="65" t="s">
        <v>134</v>
      </c>
      <c r="B35" s="199">
        <f>B31+B33</f>
        <v>0</v>
      </c>
      <c r="C35" s="199"/>
      <c r="D35" s="199">
        <f>B35/12</f>
        <v>0</v>
      </c>
      <c r="E35" s="199"/>
    </row>
    <row r="36" spans="1:8" x14ac:dyDescent="0.2">
      <c r="A36" s="70"/>
      <c r="B36" s="71"/>
      <c r="C36" s="71"/>
      <c r="D36" s="71"/>
      <c r="E36" s="71"/>
    </row>
  </sheetData>
  <sheetProtection selectLockedCells="1" selectUnlockedCells="1"/>
  <mergeCells count="17">
    <mergeCell ref="A6:F6"/>
    <mergeCell ref="A7:F7"/>
    <mergeCell ref="A1:F1"/>
    <mergeCell ref="A2:F2"/>
    <mergeCell ref="A26:D26"/>
    <mergeCell ref="A27:D27"/>
    <mergeCell ref="B35:C35"/>
    <mergeCell ref="D35:E35"/>
    <mergeCell ref="A32:E32"/>
    <mergeCell ref="B33:C33"/>
    <mergeCell ref="D33:E33"/>
    <mergeCell ref="A34:E34"/>
    <mergeCell ref="A30:E30"/>
    <mergeCell ref="B31:C31"/>
    <mergeCell ref="D31:E31"/>
    <mergeCell ref="B29:C29"/>
    <mergeCell ref="D29:E29"/>
  </mergeCells>
  <pageMargins left="0.78749999999999998" right="0.78749999999999998" top="1.0527777777777778" bottom="1.0527777777777778" header="0.78749999999999998" footer="0.78749999999999998"/>
  <pageSetup paperSize="9" scale="71" firstPageNumber="0" fitToHeight="0" orientation="portrait" verticalDpi="300" r:id="rId1"/>
  <headerFooter alignWithMargins="0">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Real BCCPA-IN 5-CV</vt:lpstr>
      <vt:lpstr>INSUMOS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2307565</dc:creator>
  <cp:lastModifiedBy>Sandro Itamar Bueno dos Santos</cp:lastModifiedBy>
  <cp:lastPrinted>2019-11-29T16:31:45Z</cp:lastPrinted>
  <dcterms:created xsi:type="dcterms:W3CDTF">2018-01-23T13:02:07Z</dcterms:created>
  <dcterms:modified xsi:type="dcterms:W3CDTF">2019-12-23T17:35:03Z</dcterms:modified>
</cp:coreProperties>
</file>