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regões\2019\Pregão 55_2019 - Trabalhador Rural e Caldeirista\Documentos pós parecer\Planilhas finais\Planilhas zeradas\"/>
    </mc:Choice>
  </mc:AlternateContent>
  <bookViews>
    <workbookView xWindow="0" yWindow="0" windowWidth="16830" windowHeight="12270" activeTab="1"/>
  </bookViews>
  <sheets>
    <sheet name="Operador Caldeira" sheetId="4" r:id="rId1"/>
    <sheet name="INSUMOS" sheetId="5" r:id="rId2"/>
  </sheets>
  <calcPr calcId="162913"/>
</workbook>
</file>

<file path=xl/calcChain.xml><?xml version="1.0" encoding="utf-8"?>
<calcChain xmlns="http://schemas.openxmlformats.org/spreadsheetml/2006/main">
  <c r="E5" i="5" l="1"/>
  <c r="E6" i="5"/>
  <c r="E7" i="5"/>
  <c r="E8" i="5"/>
  <c r="E9" i="5"/>
  <c r="E10" i="5"/>
  <c r="E11" i="5"/>
  <c r="E12" i="5" l="1"/>
  <c r="E13" i="5" l="1"/>
  <c r="J126" i="4" s="1"/>
  <c r="J23" i="4" l="1"/>
  <c r="J24" i="4" s="1"/>
  <c r="I152" i="4" l="1"/>
  <c r="J130" i="4"/>
  <c r="J165" i="4" s="1"/>
  <c r="I55" i="4"/>
  <c r="J113" i="4" s="1"/>
  <c r="J114" i="4" s="1"/>
  <c r="J121" i="4" s="1"/>
  <c r="J25" i="4"/>
  <c r="J30" i="4" s="1"/>
  <c r="J72" i="4" l="1"/>
  <c r="J80" i="4" s="1"/>
  <c r="J87" i="4"/>
  <c r="J54" i="4"/>
  <c r="J50" i="4"/>
  <c r="J37" i="4"/>
  <c r="J53" i="4"/>
  <c r="J49" i="4"/>
  <c r="J90" i="4"/>
  <c r="J102" i="4"/>
  <c r="J98" i="4"/>
  <c r="J52" i="4"/>
  <c r="J48" i="4"/>
  <c r="J161" i="4"/>
  <c r="J88" i="4"/>
  <c r="J89" i="4" s="1"/>
  <c r="J51" i="4"/>
  <c r="J47" i="4"/>
  <c r="J38" i="4"/>
  <c r="J85" i="4" s="1"/>
  <c r="J55" i="4" l="1"/>
  <c r="J79" i="4" s="1"/>
  <c r="J86" i="4"/>
  <c r="J91" i="4" s="1"/>
  <c r="J163" i="4" s="1"/>
  <c r="J95" i="4"/>
  <c r="J39" i="4"/>
  <c r="J100" i="4" l="1"/>
  <c r="J99" i="4"/>
  <c r="J101" i="4"/>
  <c r="J40" i="4"/>
  <c r="J41" i="4" s="1"/>
  <c r="J78" i="4" s="1"/>
  <c r="J81" i="4" s="1"/>
  <c r="J162" i="4" l="1"/>
  <c r="J104" i="4"/>
  <c r="J105" i="4" l="1"/>
  <c r="J106" i="4" s="1"/>
  <c r="J120" i="4" s="1"/>
  <c r="J122" i="4" s="1"/>
  <c r="J164" i="4" l="1"/>
  <c r="J166" i="4" s="1"/>
  <c r="J136" i="4"/>
  <c r="J137" i="4" s="1"/>
  <c r="J138" i="4" l="1"/>
  <c r="J139" i="4" s="1"/>
  <c r="J140" i="4" l="1"/>
  <c r="J144" i="4" l="1"/>
  <c r="J143" i="4"/>
  <c r="J149" i="4"/>
  <c r="J152" i="4" l="1"/>
  <c r="J150" i="4"/>
  <c r="J167" i="4" s="1"/>
  <c r="J168" i="4" s="1"/>
  <c r="C172" i="4" s="1"/>
  <c r="G172" i="4" l="1"/>
  <c r="I172" i="4" s="1"/>
  <c r="I173" i="4" s="1"/>
  <c r="I178" i="4"/>
  <c r="I179" i="4" s="1"/>
  <c r="I180" i="4" s="1"/>
  <c r="I181" i="4" s="1"/>
</calcChain>
</file>

<file path=xl/sharedStrings.xml><?xml version="1.0" encoding="utf-8"?>
<sst xmlns="http://schemas.openxmlformats.org/spreadsheetml/2006/main" count="299" uniqueCount="194">
  <si>
    <t>Nº do processo:</t>
  </si>
  <si>
    <t>Licitação nº:</t>
  </si>
  <si>
    <t>DISCRIMINAÇÃO DOS SERVIÇOS (DADOS REFERENTES À CONTRATAÇÃO)</t>
  </si>
  <si>
    <t>A</t>
  </si>
  <si>
    <t>Data de apresentação da proposta (dia/mês/ano)</t>
  </si>
  <si>
    <t>B</t>
  </si>
  <si>
    <t>Município/UF</t>
  </si>
  <si>
    <t>C</t>
  </si>
  <si>
    <t>Ano do Acordo, Convenção ou Dissídio Coletivo</t>
  </si>
  <si>
    <t>D</t>
  </si>
  <si>
    <t>Número de meses de execução contratual</t>
  </si>
  <si>
    <t>IDENTIFICAÇÃO DO SERVIÇO</t>
  </si>
  <si>
    <r>
      <t xml:space="preserve">1. MÓDULOS 
</t>
    </r>
    <r>
      <rPr>
        <b/>
        <sz val="12"/>
        <rFont val="Arial"/>
        <family val="2"/>
      </rPr>
      <t xml:space="preserve">Mão de obra
</t>
    </r>
    <r>
      <rPr>
        <b/>
        <sz val="11"/>
        <rFont val="Arial"/>
        <family val="2"/>
      </rPr>
      <t>Mão de obra vinculada à execução contratual</t>
    </r>
  </si>
  <si>
    <t>Dados para composição dos custos referente à mão de obra</t>
  </si>
  <si>
    <t>Tipo de Serviço (mesmo serviço com características distintas)</t>
  </si>
  <si>
    <t>Classificação Brasileira de Ocupações (CBO)</t>
  </si>
  <si>
    <t>Categoria Profissional (vinculada à execução contratual)</t>
  </si>
  <si>
    <t>Módulo 1: Composição da Remuneração</t>
  </si>
  <si>
    <t xml:space="preserve">Composição da Remuneração </t>
  </si>
  <si>
    <t>Percentual
(R$)</t>
  </si>
  <si>
    <t xml:space="preserve">Valor
(R$) </t>
  </si>
  <si>
    <t>E</t>
  </si>
  <si>
    <t>F</t>
  </si>
  <si>
    <t>G</t>
  </si>
  <si>
    <t xml:space="preserve">Outros (especificar)                                          </t>
  </si>
  <si>
    <t xml:space="preserve">Total </t>
  </si>
  <si>
    <t>Nota1:  O Módulo 1 refere-se ao valor mensal devido ao empegado pela prestação do serviço no período de 12 meses.
Nota 2:  Para o empregado que labora jornada de 12x36, em caso de não concessão ou concessão parcial do intervalo intrajornada (§ 4º do art. 71 da CLT), o valor a ser pago será inserido na remuneração utilizando a alínea “G”</t>
  </si>
  <si>
    <t>Módulo 2 – Encargos e Benefícios Anuais, Mensais e Diários</t>
  </si>
  <si>
    <t>2.1</t>
  </si>
  <si>
    <t>Valor (R$)</t>
  </si>
  <si>
    <r>
      <t>13º (décimo terceiro) Salário</t>
    </r>
    <r>
      <rPr>
        <b/>
        <sz val="11"/>
        <color indexed="8"/>
        <rFont val="Arial"/>
        <family val="2"/>
      </rPr>
      <t xml:space="preserve"> </t>
    </r>
    <r>
      <rPr>
        <b/>
        <sz val="8"/>
        <color indexed="10"/>
        <rFont val="Arial"/>
        <family val="2"/>
      </rPr>
      <t>Obrigatória a cotação de 8,33% sobre o valor do Módulo 1 – Composição da Remuneração, conforme Anexo XII da IN 5/17</t>
    </r>
  </si>
  <si>
    <t>Total</t>
  </si>
  <si>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</si>
  <si>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Submódulo 2.2 - Encargos Previdenciários (GPS), Fundo de Garantia por Tempo de Serviço (FGTS) e outras contribuições</t>
  </si>
  <si>
    <t>2.2</t>
  </si>
  <si>
    <t>GPS, FGTS e outras contribuições</t>
  </si>
  <si>
    <t>Percentual (%)</t>
  </si>
  <si>
    <t>Valor
 (R$)</t>
  </si>
  <si>
    <t>INSS</t>
  </si>
  <si>
    <t>Salário Educação</t>
  </si>
  <si>
    <t>SESC ou SESI</t>
  </si>
  <si>
    <t>SENAC ou SENAI</t>
  </si>
  <si>
    <t>SEBRAE</t>
  </si>
  <si>
    <t>INCRA</t>
  </si>
  <si>
    <t>H</t>
  </si>
  <si>
    <t>FGTS</t>
  </si>
  <si>
    <t>Submódulo 2.3 – Benefícios Mensais e Diários</t>
  </si>
  <si>
    <t>2.3</t>
  </si>
  <si>
    <t>Benefícios Mensais e Diários</t>
  </si>
  <si>
    <t>-</t>
  </si>
  <si>
    <t xml:space="preserve">      A.2) Quantidade de passagens por dia por empregado:</t>
  </si>
  <si>
    <t xml:space="preserve">      A.3) Quantidade de dias do mês de recebimento de passagens</t>
  </si>
  <si>
    <t xml:space="preserve">      B.2) Quantidade de dias do mês de recebimento de auxílio-alimentação</t>
  </si>
  <si>
    <t>Assistência Médica e Familiar</t>
  </si>
  <si>
    <t xml:space="preserve">Outros (especificar)                                            </t>
  </si>
  <si>
    <t>Quadro-Resumo do Módulo 2 – Encargos e Benefícios Anuais, Mensais e Diários</t>
  </si>
  <si>
    <t>Encargos e Benefícios Anuais, Mensais e Diários</t>
  </si>
  <si>
    <t>Módulo 3 - Provisão para Rescisão</t>
  </si>
  <si>
    <t>Provisão para Rescisão</t>
  </si>
  <si>
    <t>Valor  (R$)</t>
  </si>
  <si>
    <r>
      <t xml:space="preserve">Aviso Prévio Indenizado     </t>
    </r>
    <r>
      <rPr>
        <b/>
        <sz val="8"/>
        <color indexed="1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</si>
  <si>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</si>
  <si>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t xml:space="preserve">Incidência dos encargos do Submódulo 2.2 sobre o Aviso Prévio Trabalhado         </t>
  </si>
  <si>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</si>
  <si>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</si>
  <si>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t>4.1</t>
  </si>
  <si>
    <t>Ausências Legais</t>
  </si>
  <si>
    <r>
      <t>Férias</t>
    </r>
    <r>
      <rPr>
        <b/>
        <sz val="10"/>
        <color indexed="19"/>
        <rFont val="Arial"/>
        <family val="2"/>
      </rPr>
      <t xml:space="preserve"> </t>
    </r>
    <r>
      <rPr>
        <b/>
        <sz val="8"/>
        <color indexed="10"/>
        <rFont val="Arial"/>
        <family val="2"/>
      </rPr>
      <t>Obrigatória a cotação de 9,075% sobre o valor do Módulo 1 – Composição da Remuneração, conforme Anexo XII da IN 5/17 (Férias + Adicional = 9,075% + 3,025% = 12,10%)</t>
    </r>
  </si>
  <si>
    <r>
      <t xml:space="preserve">Ausências Legais                                               </t>
    </r>
    <r>
      <rPr>
        <b/>
        <sz val="10"/>
        <color indexed="10"/>
        <rFont val="Arial"/>
        <family val="2"/>
      </rPr>
      <t>Cálculo do valor = [(</t>
    </r>
    <r>
      <rPr>
        <b/>
        <sz val="10"/>
        <color indexed="12"/>
        <rFont val="Arial"/>
        <family val="2"/>
      </rPr>
      <t>BCCPA</t>
    </r>
    <r>
      <rPr>
        <b/>
        <sz val="10"/>
        <color indexed="10"/>
        <rFont val="Arial"/>
        <family val="2"/>
      </rPr>
      <t>/30)x2,96dias]/12</t>
    </r>
  </si>
  <si>
    <r>
      <t xml:space="preserve">Licença-Paternidade                                   </t>
    </r>
    <r>
      <rPr>
        <b/>
        <sz val="10"/>
        <color indexed="10"/>
        <rFont val="Arial"/>
        <family val="2"/>
      </rPr>
      <t>Cálculo do valor = {[(</t>
    </r>
    <r>
      <rPr>
        <b/>
        <sz val="10"/>
        <color indexed="12"/>
        <rFont val="Arial"/>
        <family val="2"/>
      </rPr>
      <t>BCCPA</t>
    </r>
    <r>
      <rPr>
        <b/>
        <sz val="10"/>
        <color indexed="10"/>
        <rFont val="Arial"/>
        <family val="2"/>
      </rPr>
      <t>/30)x5dias]/12}x1,5%</t>
    </r>
  </si>
  <si>
    <r>
      <t xml:space="preserve">Ausência por acidente de trabalho           </t>
    </r>
    <r>
      <rPr>
        <b/>
        <sz val="10"/>
        <color indexed="10"/>
        <rFont val="Arial"/>
        <family val="2"/>
      </rPr>
      <t>Cálculo do valor  = {[(</t>
    </r>
    <r>
      <rPr>
        <b/>
        <sz val="10"/>
        <color indexed="12"/>
        <rFont val="Arial"/>
        <family val="2"/>
      </rPr>
      <t>BCCPA</t>
    </r>
    <r>
      <rPr>
        <b/>
        <sz val="10"/>
        <color indexed="10"/>
        <rFont val="Arial"/>
        <family val="2"/>
      </rPr>
      <t>/30)x15dias]/12}x0,78%</t>
    </r>
  </si>
  <si>
    <r>
      <t xml:space="preserve">Afastamento Maternidade                           </t>
    </r>
    <r>
      <rPr>
        <b/>
        <sz val="10"/>
        <color indexed="10"/>
        <rFont val="Arial"/>
        <family val="2"/>
      </rPr>
      <t>Cálculo do valor = {[(</t>
    </r>
    <r>
      <rPr>
        <b/>
        <sz val="10"/>
        <color indexed="12"/>
        <rFont val="Arial"/>
        <family val="2"/>
      </rPr>
      <t>Rem</t>
    </r>
    <r>
      <rPr>
        <b/>
        <sz val="10"/>
        <color indexed="10"/>
        <rFont val="Arial"/>
        <family val="2"/>
      </rPr>
      <t>+1/3</t>
    </r>
    <r>
      <rPr>
        <b/>
        <sz val="10"/>
        <color indexed="12"/>
        <rFont val="Arial"/>
        <family val="2"/>
      </rPr>
      <t>Rem</t>
    </r>
    <r>
      <rPr>
        <b/>
        <sz val="10"/>
        <color indexed="10"/>
        <rFont val="Arial"/>
        <family val="2"/>
      </rPr>
      <t>)/12]x(4/12)}x2%</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</si>
  <si>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</si>
  <si>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</si>
  <si>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Submódulo 4.2 – Intrajornada</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</si>
  <si>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</si>
  <si>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</si>
  <si>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</si>
  <si>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</si>
  <si>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</si>
  <si>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</si>
  <si>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</si>
  <si>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</si>
  <si>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</si>
  <si>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</si>
  <si>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Materiais </t>
  </si>
  <si>
    <t xml:space="preserve">Equipamentos </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</si>
  <si>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</si>
  <si>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</si>
  <si>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</si>
  <si>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</si>
  <si>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</si>
  <si>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</si>
  <si>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</si>
  <si>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</si>
  <si>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</si>
  <si>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</si>
  <si>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</si>
  <si>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t xml:space="preserve">  a) Cofins  </t>
    </r>
    <r>
      <rPr>
        <sz val="10"/>
        <color indexed="10"/>
        <rFont val="Arial"/>
        <family val="2"/>
      </rPr>
      <t>(depende do regime de tributação - utilizada a hipótese de Lucro Real)</t>
    </r>
  </si>
  <si>
    <r>
      <t xml:space="preserve">  b) PIS </t>
    </r>
    <r>
      <rPr>
        <sz val="10"/>
        <color indexed="10"/>
        <rFont val="Arial"/>
        <family val="2"/>
      </rPr>
      <t>(depende do regime de tributação - utilizada a hipótese de Lucro Real)</t>
    </r>
  </si>
  <si>
    <r>
      <t xml:space="preserve"> c) IRPJ - </t>
    </r>
    <r>
      <rPr>
        <b/>
        <sz val="10"/>
        <color indexed="12"/>
        <rFont val="Arial"/>
        <family val="2"/>
      </rPr>
      <t>Em face do Ac. TCU nº 648/2016-P, o licitante pode cotar este tributo, porém a Administração não pode inclui-lo no orçamento-base</t>
    </r>
  </si>
  <si>
    <r>
      <t xml:space="preserve"> d) CSLL - </t>
    </r>
    <r>
      <rPr>
        <b/>
        <sz val="10"/>
        <color indexed="12"/>
        <rFont val="Arial"/>
        <family val="2"/>
      </rPr>
      <t>Em face do Ac. TCU nº 648/2016-P, o licitante pode cotar este tributo, porém a Administração não pode inclui-lo no orçamento-base</t>
    </r>
  </si>
  <si>
    <t>C.2   Tributos Estaduais (especificar)</t>
  </si>
  <si>
    <t>C.3   Tributos Municipais (especificar):</t>
  </si>
  <si>
    <t xml:space="preserve">Percentual Total e Valor Total de Tributos  </t>
  </si>
  <si>
    <t>Cálculo dos Tributos</t>
  </si>
  <si>
    <t xml:space="preserve">                  Base de Cálculo para os Tributos</t>
  </si>
  <si>
    <t xml:space="preserve"> = ( ---------------------------------------------------------------- ) x Alíquota do Tributo</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</si>
  <si>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</si>
  <si>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</si>
  <si>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</si>
  <si>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</si>
  <si>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</si>
  <si>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</si>
  <si>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</si>
  <si>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</si>
  <si>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</si>
  <si>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</si>
  <si>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</si>
  <si>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Outros (insumos operacionais administrativos)</t>
  </si>
  <si>
    <t>Bento Gonçalves/RS</t>
  </si>
  <si>
    <r>
      <t xml:space="preserve">Incidência dos encargos do Submódulo 2.2 </t>
    </r>
    <r>
      <rPr>
        <b/>
        <sz val="10"/>
        <color rgb="FFFF0000"/>
        <rFont val="Arial"/>
        <family val="2"/>
      </rPr>
      <t>(36,80%)</t>
    </r>
    <r>
      <rPr>
        <b/>
        <sz val="10"/>
        <rFont val="Arial"/>
        <family val="2"/>
      </rPr>
      <t>, sobre o total do Submódulo 2.1</t>
    </r>
  </si>
  <si>
    <r>
      <t xml:space="preserve">Adicional Noturno  </t>
    </r>
    <r>
      <rPr>
        <b/>
        <sz val="10"/>
        <color indexed="12"/>
        <rFont val="Arial"/>
        <family val="2"/>
      </rPr>
      <t xml:space="preserve"> </t>
    </r>
  </si>
  <si>
    <r>
      <t xml:space="preserve">Adicional de Hora Noturna Reduzida </t>
    </r>
    <r>
      <rPr>
        <b/>
        <sz val="10"/>
        <color indexed="48"/>
        <rFont val="Arial"/>
        <family val="2"/>
      </rPr>
      <t xml:space="preserve"> </t>
    </r>
  </si>
  <si>
    <t xml:space="preserve">Adicional de Hora Extra no Feriado Trabalhado </t>
  </si>
  <si>
    <r>
      <t>Submódulo 2.1 – 13º (décimo terceiro) Salário</t>
    </r>
    <r>
      <rPr>
        <b/>
        <sz val="11"/>
        <rFont val="Arial"/>
        <family val="2"/>
      </rPr>
      <t xml:space="preserve"> e Adicional de Férias</t>
    </r>
  </si>
  <si>
    <r>
      <t>13º (décimo terceiro) Salário</t>
    </r>
    <r>
      <rPr>
        <b/>
        <sz val="11"/>
        <rFont val="Arial"/>
        <family val="2"/>
      </rPr>
      <t xml:space="preserve"> e Adicional de Férias</t>
    </r>
  </si>
  <si>
    <r>
      <rPr>
        <b/>
        <sz val="10"/>
        <color indexed="8"/>
        <rFont val="Arial"/>
        <family val="2"/>
      </rPr>
      <t xml:space="preserve"> Férias e Adicional de Férias</t>
    </r>
    <r>
      <rPr>
        <b/>
        <sz val="10"/>
        <color indexed="19"/>
        <rFont val="Arial"/>
        <family val="2"/>
      </rPr>
      <t xml:space="preserve"> </t>
    </r>
    <r>
      <rPr>
        <b/>
        <sz val="8"/>
        <color indexed="10"/>
        <rFont val="Arial"/>
        <family val="2"/>
      </rPr>
      <t>Obrigatória a cotação de 3,025% sobre o valor do Módulo 1 – Composição da Remuneração, conforme Anexo XII da IN 5/17 (Férias + Adicional = 9,075% + 3,025% = 12,10%)</t>
    </r>
  </si>
  <si>
    <r>
      <t xml:space="preserve">13º (décimo terceiro) Salário, </t>
    </r>
    <r>
      <rPr>
        <b/>
        <sz val="10"/>
        <color theme="1"/>
        <rFont val="Arial"/>
        <family val="2"/>
      </rPr>
      <t>Férias</t>
    </r>
    <r>
      <rPr>
        <b/>
        <sz val="10"/>
        <color indexed="38"/>
        <rFont val="Arial"/>
        <family val="2"/>
      </rPr>
      <t xml:space="preserve"> </t>
    </r>
    <r>
      <rPr>
        <b/>
        <sz val="10"/>
        <rFont val="Arial"/>
        <family val="2"/>
      </rPr>
      <t>e Adicional de Férias</t>
    </r>
  </si>
  <si>
    <r>
      <t xml:space="preserve">Outros (Especificar) </t>
    </r>
    <r>
      <rPr>
        <b/>
        <sz val="10"/>
        <color indexed="10"/>
        <rFont val="Arial"/>
        <family val="2"/>
      </rPr>
      <t/>
    </r>
  </si>
  <si>
    <t xml:space="preserve">Uniformes </t>
  </si>
  <si>
    <r>
      <t xml:space="preserve">  a) ISS    </t>
    </r>
    <r>
      <rPr>
        <sz val="10"/>
        <color indexed="10"/>
        <rFont val="Arial"/>
        <family val="2"/>
      </rPr>
      <t xml:space="preserve"> Lei complementar municipal de Bento Gonçalves 183/2013 </t>
    </r>
  </si>
  <si>
    <t>SAT (Seguro Acidente de Trabalho)</t>
  </si>
  <si>
    <t>Quadro Resumo - VALOR MENSAL DOS SERVIÇOS</t>
  </si>
  <si>
    <t>Tipo de Serviço (A)</t>
  </si>
  <si>
    <t>Valor Por Empregado(B)</t>
  </si>
  <si>
    <t>Qde de Empregados por posto ( C )</t>
  </si>
  <si>
    <t>Valor Proposto por Posto (D) = (B x C)</t>
  </si>
  <si>
    <t>Qde Postos (E)</t>
  </si>
  <si>
    <t>VALOR (R$)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</si>
  <si>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</si>
  <si>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</si>
  <si>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</si>
  <si>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</si>
  <si>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</si>
  <si>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</si>
  <si>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</si>
  <si>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12 meses do contrato).</t>
  </si>
  <si>
    <t>Nota(1):</t>
  </si>
  <si>
    <t>Informar o valor da unidade de medida por tipo de serviço.</t>
  </si>
  <si>
    <t>TOTAL GLOBAL</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</si>
  <si>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o Módulo 3, o Módulo 4 e o Módulo 6</t>
  </si>
  <si>
    <r>
      <t xml:space="preserve">Base de cálculo para o Custo de Reposição do Profissional Ausente (substituto): BCCPA = Rem + 13º + Férias + 1/3Férias </t>
    </r>
    <r>
      <rPr>
        <b/>
        <sz val="11"/>
        <color indexed="10"/>
        <rFont val="Arial"/>
        <family val="2"/>
      </rPr>
      <t xml:space="preserve">(exceto a linha “A” que tem % fixo pela conta vinculada e o Afastamento Maternidade) - </t>
    </r>
    <r>
      <rPr>
        <sz val="10"/>
        <color indexed="8"/>
        <rFont val="Arial"/>
        <family val="2"/>
      </rPr>
      <t>Conforme item 89 do Relatório do Acórdão TCU n 1.753/2008 do Plenário</t>
    </r>
    <r>
      <rPr>
        <b/>
        <sz val="10"/>
        <color indexed="8"/>
        <rFont val="Arial"/>
        <family val="2"/>
      </rPr>
      <t/>
    </r>
  </si>
  <si>
    <r>
      <t xml:space="preserve">Aviso Prévio Trabalhado     (negociar extinção/redução na 1ª prorrogação. Em caso de prorrogação de contrato, o percentual máximo dessa parcela será de 0,194% a cada ano de prorrogação)
</t>
    </r>
    <r>
      <rPr>
        <b/>
        <sz val="10"/>
        <color indexed="10"/>
        <rFont val="Arial"/>
        <family val="2"/>
      </rPr>
      <t>Cálculo do valor= [(Rem/30)x7]/12 meses do contratox90% dos empregados - ao final do contrato</t>
    </r>
  </si>
  <si>
    <r>
      <t xml:space="preserve">Dia: </t>
    </r>
    <r>
      <rPr>
        <b/>
        <sz val="10"/>
        <color rgb="FFFF0000"/>
        <rFont val="Arial"/>
        <family val="2"/>
      </rPr>
      <t>XX/XX/2019 às XXhXXmin</t>
    </r>
  </si>
  <si>
    <t xml:space="preserve">Pregão nº 55/2019 – CONTA VINCULADA
MODELO DE PLANILHA DE CUSTOS E FORMAÇÃO DE PREÇOS   </t>
  </si>
  <si>
    <r>
      <t xml:space="preserve">Data-Base da Categoria (dia/mês/ano) - </t>
    </r>
    <r>
      <rPr>
        <b/>
        <sz val="10"/>
        <color rgb="FFFF0000"/>
        <rFont val="Arial"/>
        <family val="2"/>
      </rPr>
      <t>Lei 15.284/2019 - Piso regional</t>
    </r>
  </si>
  <si>
    <t>23360.000659/2019-91</t>
  </si>
  <si>
    <t>55/2019</t>
  </si>
  <si>
    <r>
      <t>Transporte -</t>
    </r>
    <r>
      <rPr>
        <b/>
        <sz val="10"/>
        <color indexed="10"/>
        <rFont val="Arial"/>
        <family val="2"/>
      </rPr>
      <t xml:space="preserve"> Cálculo do valor: [(2xVTx22) – (6%xSB)]</t>
    </r>
  </si>
  <si>
    <t xml:space="preserve">Operador de Caldeira - Regime de Tributação: Lucro Real </t>
  </si>
  <si>
    <t>CCT 2019/2020 SIMMME e STIMMME</t>
  </si>
  <si>
    <t>XX/XX/2020 às XXhXXmin</t>
  </si>
  <si>
    <t>Operador de Caldeira</t>
  </si>
  <si>
    <t>8621-20</t>
  </si>
  <si>
    <r>
      <t xml:space="preserve">Salário Normativo da Categoria Profissional - </t>
    </r>
    <r>
      <rPr>
        <b/>
        <sz val="10"/>
        <color rgb="FFFF0000"/>
        <rFont val="Arial"/>
        <family val="2"/>
      </rPr>
      <t>para a jornada de 44 h/sem, conforme Lei Estadual nº 15.284/2019</t>
    </r>
  </si>
  <si>
    <t>1º de maio</t>
  </si>
  <si>
    <r>
      <t xml:space="preserve">Salário-Base </t>
    </r>
    <r>
      <rPr>
        <b/>
        <sz val="10"/>
        <color rgb="FFFF0000"/>
        <rFont val="Arial"/>
        <family val="2"/>
      </rPr>
      <t>(conforme Lei Estadual RS nº 15.284/2019)</t>
    </r>
  </si>
  <si>
    <r>
      <t xml:space="preserve">Adicional de Periculosidade </t>
    </r>
    <r>
      <rPr>
        <b/>
        <sz val="10"/>
        <color rgb="FFFF0000"/>
        <rFont val="Arial"/>
        <family val="2"/>
      </rPr>
      <t>(conforme Termo de Referência do edital do pregão 55/2019) SALARIO REGIONAL R$ 1.567,81 (Lei Estadual 15.284/2019)</t>
    </r>
  </si>
  <si>
    <t>Adicional de Insalubridade</t>
  </si>
  <si>
    <t xml:space="preserve">      A.1) Valor da passagem do transporte coletivo no município de prestação dos serviços: (conforme Decreto Municipal de Bento Gonçalves nº 9989/2018)</t>
  </si>
  <si>
    <t xml:space="preserve">     B.3) Participação do empregado em percentual sobre o auxílio-alimentação</t>
  </si>
  <si>
    <t>Plano de Benefício Social Familiar</t>
  </si>
  <si>
    <r>
      <t xml:space="preserve">Auxílio-Refeição/Alimentação </t>
    </r>
    <r>
      <rPr>
        <b/>
        <sz val="10"/>
        <color indexed="10"/>
        <rFont val="Arial"/>
        <family val="2"/>
      </rPr>
      <t>Cálculo do valor = [(22xVA)x(1-</t>
    </r>
    <r>
      <rPr>
        <b/>
        <sz val="10"/>
        <color indexed="12"/>
        <rFont val="Arial"/>
        <family val="2"/>
      </rPr>
      <t>0,</t>
    </r>
    <r>
      <rPr>
        <b/>
        <sz val="10"/>
        <color rgb="FF0000FF"/>
        <rFont val="Arial"/>
        <family val="2"/>
      </rPr>
      <t>20</t>
    </r>
    <r>
      <rPr>
        <b/>
        <sz val="10"/>
        <color indexed="10"/>
        <rFont val="Arial"/>
        <family val="2"/>
      </rPr>
      <t>)]</t>
    </r>
    <r>
      <rPr>
        <b/>
        <sz val="8"/>
        <color indexed="10"/>
        <rFont val="Arial"/>
        <family val="2"/>
      </rPr>
      <t/>
    </r>
  </si>
  <si>
    <r>
      <t xml:space="preserve">Multa do FGTS e contribuição social sobre o Aviso Prévio Indenizado </t>
    </r>
    <r>
      <rPr>
        <b/>
        <sz val="8"/>
        <color indexed="10"/>
        <rFont val="Arial"/>
        <family val="2"/>
      </rPr>
      <t>Obrigatória a cotação de 0,24% sobre o valor do Módulo 1 – Composição da Remuneração, conforme Anexo XII da IN Seges nº 5/2017 (0,24% + 4,76% = 5,0%) -</t>
    </r>
    <r>
      <rPr>
        <b/>
        <sz val="8"/>
        <color rgb="FF0070C0"/>
        <rFont val="Arial"/>
        <family val="2"/>
      </rPr>
      <t xml:space="preserve"> 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</si>
  <si>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r>
      <t xml:space="preserve">Multa do FGTS e contribuição social sobre o Aviso Prévio Trabalhado </t>
    </r>
    <r>
      <rPr>
        <b/>
        <sz val="8"/>
        <color indexed="10"/>
        <rFont val="Arial"/>
        <family val="2"/>
      </rPr>
      <t xml:space="preserve">Obrigatória a cotação de 4,76% sobre o valor do Módulo 1 – Composição da Remuneração, conforme Anexo XII da IN Seges nº 5/2017 (4,76%+0,24% = 5,0%) - </t>
    </r>
    <r>
      <rPr>
        <b/>
        <sz val="8"/>
        <color rgb="FF0070C0"/>
        <rFont val="Arial"/>
        <family val="2"/>
      </rPr>
      <t>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</si>
  <si>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t xml:space="preserve">      B.1) Valor do auxílio-alimentação (correção pelo reajuste da CCT - Cláusula Quarta)</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</si>
  <si>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 
Nota 3: O Auxílio-refeição/ alimentação teve seu valor calculado com base no valor do contrato vigente, pois não existe CCT específica para o cargo de caldeirista, sendo que a CCT utilizada como parâmetro é a do Sindicato dos Metalúrgicos, Nº de Protocolo no MTE: RS002050/2014.</t>
  </si>
  <si>
    <t>INSUMOS DIVERSOS</t>
  </si>
  <si>
    <t>Unidade</t>
  </si>
  <si>
    <t>Quantidade Anual</t>
  </si>
  <si>
    <t>Valor Unitário</t>
  </si>
  <si>
    <t>Custo Anual</t>
  </si>
  <si>
    <t>UNIFORMES</t>
  </si>
  <si>
    <t>Calça Brim</t>
  </si>
  <si>
    <t>Camisa de manga longa</t>
  </si>
  <si>
    <t>Protetor auditivo - protetor auditivo do tipo concha, constituído por duas conchas em plástico, apresentando almofadas de espuma em suas laterais e em seu interior. Possui uma haste em plástico rígido que mantêm as conchas firmemente seladas contra a região das orelhas do usuário e que sustenta as conchas (conforme necessidade).</t>
  </si>
  <si>
    <t>Óculos de segurança - modelo ampla visão, constituído de armação e visor em única peça de policarbonato incolor. As hastes são confeccionadas do mesmo material da armação, do tipo espátula, com seis fendas para ventilação e fixas à armação através de pinos plásticos</t>
  </si>
  <si>
    <t>Botina - calçado de segurança tipo botina, modelo Blatt, fechamento em elástico, confeccionado em vaqueta hidrofugada curtida ao cromo, palmilha de montagem em material não tecido montada pelo sistema Strobel, com protetor de metatarso, sem biqueira de aço, solado de poliuretano bidensidade injetado diretamente no cabedal. Proteção dos pés do usuário em locais onde não haja risco de queda de materiais e/ou objetos pesados sobre os artelhos e em áreas de risco onde há influência de umidade</t>
  </si>
  <si>
    <t>Luva de raspa - luva de segurança, confeccionada em raspa, reforço interno em raspa na palma, tira de reforço externo em raspa entre o polegar e o indicador. Proteção das mãos do usuário contra agentes abrasivos e escoriantes.</t>
  </si>
  <si>
    <t>Avental de raspa - avental de segurança confeccionado em raspa, tiras em raspa presas no pescoço e na cintura, fivelas metálicas para ajuste.</t>
  </si>
  <si>
    <t>Par</t>
  </si>
  <si>
    <t>CUSTO ANUAL DOS UNIFORMES PARA 1 OPERADOR DE CALDEIRA</t>
  </si>
  <si>
    <t>CUSTO MENSAL DOS UNIFORMES PARA 1 OPERADOR DE CALDEIRA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</si>
</sst>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 #,##0.00_-;\-&quot;R$&quot;\ * #,##0.00_-;_-&quot;R$&quot;\ * &quot;-&quot;??_-;_-@_-"/>
    <numFmt numFmtId="164" formatCode="_(* #,##0.00_);_(* \(#,##0.00\);_(* \-??_);_(@_)"/>
    <numFmt numFmtId="165" formatCode="0.000%"/>
    <numFmt numFmtId="166" formatCode="0.0000%"/>
    <numFmt numFmtId="167" formatCode="&quot;R$ &quot;#,##0.00"/>
    <numFmt numFmtId="168" formatCode="_(&quot;R$ &quot;* #,##0.00_);_(&quot;R$ &quot;* \(#,##0.00\);_(&quot;R$ &quot;* \-??_);_(@_)"/>
    <numFmt numFmtId="169" formatCode="[$-416]General"/>
  </numFmts>
  <fonts count="50" x14ac:knownFonts="1">
    <font>
      <sz val="10"/>
      <name val="Arial"/>
      <family val="2"/>
    </font>
    <font>
      <sz val="10"/>
      <name val="Arial"/>
      <family val="2"/>
    </font>
    <font>
      <b/>
      <sz val="18"/>
      <color indexed="20"/>
      <name val="Arial"/>
      <family val="2"/>
    </font>
    <font>
      <b/>
      <sz val="18"/>
      <name val="Arial"/>
      <family val="2"/>
    </font>
    <font>
      <b/>
      <sz val="10"/>
      <name val="Arial"/>
      <family val="2"/>
    </font>
    <font>
      <b/>
      <sz val="10"/>
      <color indexed="10"/>
      <name val="Arial"/>
      <family val="2"/>
    </font>
    <font>
      <b/>
      <sz val="11"/>
      <name val="Arial"/>
      <family val="2"/>
    </font>
    <font>
      <b/>
      <sz val="15"/>
      <name val="Arial"/>
      <family val="2"/>
    </font>
    <font>
      <b/>
      <sz val="12"/>
      <name val="Arial"/>
      <family val="2"/>
    </font>
    <font>
      <b/>
      <sz val="11"/>
      <color indexed="10"/>
      <name val="Arial"/>
      <family val="2"/>
    </font>
    <font>
      <sz val="11"/>
      <name val="Arial"/>
      <family val="2"/>
    </font>
    <font>
      <b/>
      <sz val="10"/>
      <color indexed="12"/>
      <name val="Arial"/>
      <family val="2"/>
    </font>
    <font>
      <b/>
      <sz val="10"/>
      <color indexed="48"/>
      <name val="Arial"/>
      <family val="2"/>
    </font>
    <font>
      <b/>
      <sz val="10"/>
      <color indexed="21"/>
      <name val="Arial"/>
      <family val="2"/>
    </font>
    <font>
      <b/>
      <sz val="11"/>
      <color indexed="8"/>
      <name val="Arial"/>
      <family val="2"/>
    </font>
    <font>
      <b/>
      <sz val="8"/>
      <color indexed="10"/>
      <name val="Arial"/>
      <family val="2"/>
    </font>
    <font>
      <b/>
      <sz val="10"/>
      <color indexed="8"/>
      <name val="Arial"/>
      <family val="2"/>
    </font>
    <font>
      <b/>
      <sz val="10"/>
      <color indexed="19"/>
      <name val="Arial"/>
      <family val="2"/>
    </font>
    <font>
      <sz val="9"/>
      <name val="Arial"/>
      <family val="2"/>
    </font>
    <font>
      <b/>
      <sz val="9"/>
      <color indexed="10"/>
      <name val="Arial"/>
      <family val="2"/>
    </font>
    <font>
      <b/>
      <strike/>
      <sz val="10"/>
      <color indexed="19"/>
      <name val="Arial"/>
      <family val="2"/>
    </font>
    <font>
      <b/>
      <sz val="10"/>
      <name val="Arial"/>
      <family val="2"/>
      <charset val="1"/>
    </font>
    <font>
      <b/>
      <sz val="10"/>
      <color indexed="38"/>
      <name val="Arial"/>
      <family val="2"/>
    </font>
    <font>
      <b/>
      <sz val="11"/>
      <color indexed="12"/>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rgb="FFFF0000"/>
      <name val="Arial"/>
      <family val="2"/>
    </font>
    <font>
      <b/>
      <sz val="10"/>
      <color theme="1"/>
      <name val="Arial"/>
      <family val="2"/>
    </font>
    <font>
      <b/>
      <sz val="10"/>
      <color rgb="FF0000FF"/>
      <name val="Arial"/>
      <family val="2"/>
    </font>
    <font>
      <b/>
      <sz val="8"/>
      <color rgb="FF0070C0"/>
      <name val="Arial"/>
      <family val="2"/>
    </font>
    <font>
      <sz val="10"/>
      <color theme="0"/>
      <name val="Arial"/>
      <family val="2"/>
    </font>
    <font>
      <b/>
      <sz val="14"/>
      <color indexed="18"/>
      <name val="Arial"/>
      <family val="2"/>
    </font>
    <font>
      <b/>
      <sz val="10"/>
      <color indexed="18"/>
      <name val="Arial"/>
      <family val="2"/>
    </font>
    <font>
      <sz val="10"/>
      <color rgb="FFFF0000"/>
      <name val="Arial"/>
      <family val="2"/>
    </font>
  </fonts>
  <fills count="30">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24"/>
      </patternFill>
    </fill>
    <fill>
      <patternFill patternType="solid">
        <fgColor indexed="55"/>
        <bgColor indexed="23"/>
      </patternFill>
    </fill>
    <fill>
      <patternFill patternType="solid">
        <fgColor indexed="62"/>
        <bgColor indexed="56"/>
      </patternFill>
    </fill>
    <fill>
      <patternFill patternType="solid">
        <fgColor indexed="10"/>
        <bgColor indexed="61"/>
      </patternFill>
    </fill>
    <fill>
      <patternFill patternType="solid">
        <fgColor indexed="57"/>
        <bgColor indexed="38"/>
      </patternFill>
    </fill>
    <fill>
      <patternFill patternType="solid">
        <fgColor indexed="53"/>
        <bgColor indexed="52"/>
      </patternFill>
    </fill>
    <fill>
      <patternFill patternType="solid">
        <fgColor indexed="26"/>
        <bgColor indexed="9"/>
      </patternFill>
    </fill>
    <fill>
      <patternFill patternType="solid">
        <fgColor theme="0" tint="-0.499984740745262"/>
        <bgColor indexed="64"/>
      </patternFill>
    </fill>
    <fill>
      <patternFill patternType="solid">
        <fgColor rgb="FF92D050"/>
        <bgColor indexed="64"/>
      </patternFill>
    </fill>
    <fill>
      <patternFill patternType="solid">
        <fgColor theme="0"/>
        <bgColor indexed="64"/>
      </patternFill>
    </fill>
    <fill>
      <patternFill patternType="solid">
        <fgColor indexed="24"/>
        <bgColor indexed="22"/>
      </patternFill>
    </fill>
  </fills>
  <borders count="31">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medium">
        <color indexed="64"/>
      </left>
      <right/>
      <top/>
      <bottom/>
      <diagonal/>
    </border>
    <border>
      <left style="hair">
        <color indexed="8"/>
      </left>
      <right style="hair">
        <color indexed="8"/>
      </right>
      <top style="hair">
        <color indexed="8"/>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top style="hair">
        <color auto="1"/>
      </top>
      <bottom style="hair">
        <color indexed="8"/>
      </bottom>
      <diagonal/>
    </border>
    <border>
      <left/>
      <right style="hair">
        <color indexed="8"/>
      </right>
      <top style="hair">
        <color auto="1"/>
      </top>
      <bottom style="hair">
        <color indexed="8"/>
      </bottom>
      <diagonal/>
    </border>
    <border>
      <left style="hair">
        <color indexed="8"/>
      </left>
      <right/>
      <top/>
      <bottom/>
      <diagonal/>
    </border>
    <border>
      <left style="hair">
        <color indexed="8"/>
      </left>
      <right style="hair">
        <color indexed="8"/>
      </right>
      <top/>
      <bottom style="hair">
        <color indexed="8"/>
      </bottom>
      <diagonal/>
    </border>
    <border>
      <left style="hair">
        <color indexed="8"/>
      </left>
      <right/>
      <top style="hair">
        <color indexed="8"/>
      </top>
      <bottom style="hair">
        <color auto="1"/>
      </bottom>
      <diagonal/>
    </border>
    <border>
      <left/>
      <right style="hair">
        <color indexed="8"/>
      </right>
      <top style="hair">
        <color indexed="8"/>
      </top>
      <bottom style="hair">
        <color auto="1"/>
      </bottom>
      <diagonal/>
    </border>
    <border>
      <left style="thin">
        <color rgb="FF000000"/>
      </left>
      <right/>
      <top/>
      <bottom/>
      <diagonal/>
    </border>
    <border>
      <left/>
      <right style="hair">
        <color indexed="8"/>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164" fontId="1" fillId="0" borderId="0" applyFill="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7" borderId="0" applyNumberFormat="0" applyBorder="0" applyAlignment="0" applyProtection="0"/>
    <xf numFmtId="0" fontId="29" fillId="19" borderId="6" applyNumberFormat="0" applyAlignment="0" applyProtection="0"/>
    <xf numFmtId="0" fontId="30" fillId="20" borderId="7" applyNumberFormat="0" applyAlignment="0" applyProtection="0"/>
    <xf numFmtId="0" fontId="31" fillId="0" borderId="8" applyNumberFormat="0" applyFill="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4" borderId="0" applyNumberFormat="0" applyBorder="0" applyAlignment="0" applyProtection="0"/>
    <xf numFmtId="0" fontId="32" fillId="10" borderId="6" applyNumberFormat="0" applyAlignment="0" applyProtection="0"/>
    <xf numFmtId="0" fontId="33" fillId="6" borderId="0" applyNumberFormat="0" applyBorder="0" applyAlignment="0" applyProtection="0"/>
    <xf numFmtId="0" fontId="34" fillId="2" borderId="0" applyNumberFormat="0" applyBorder="0" applyAlignment="0" applyProtection="0"/>
    <xf numFmtId="0" fontId="1" fillId="25" borderId="9" applyNumberFormat="0" applyAlignment="0" applyProtection="0"/>
    <xf numFmtId="0" fontId="35" fillId="19" borderId="1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8" fontId="1" fillId="0" borderId="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88">
    <xf numFmtId="0" fontId="0" fillId="0" borderId="0" xfId="0"/>
    <xf numFmtId="0" fontId="4" fillId="0" borderId="1" xfId="0" applyFont="1" applyBorder="1" applyAlignment="1">
      <alignment horizontal="center" vertical="center" wrapText="1"/>
    </xf>
    <xf numFmtId="4" fontId="4" fillId="0" borderId="1" xfId="0" applyNumberFormat="1" applyFont="1" applyFill="1" applyBorder="1" applyAlignment="1">
      <alignment vertical="center"/>
    </xf>
    <xf numFmtId="4" fontId="13" fillId="0"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 fontId="4" fillId="0" borderId="1" xfId="0" applyNumberFormat="1" applyFont="1" applyFill="1" applyBorder="1" applyAlignment="1">
      <alignment horizontal="right"/>
    </xf>
    <xf numFmtId="4" fontId="4" fillId="2" borderId="1" xfId="0" applyNumberFormat="1" applyFont="1" applyFill="1" applyBorder="1" applyAlignment="1">
      <alignment horizontal="right" vertical="center"/>
    </xf>
    <xf numFmtId="10"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0" applyNumberFormat="1" applyFont="1" applyBorder="1" applyAlignment="1">
      <alignment horizontal="right" vertical="center"/>
    </xf>
    <xf numFmtId="166" fontId="4" fillId="2"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167" fontId="19" fillId="0" borderId="1" xfId="0" applyNumberFormat="1" applyFont="1" applyBorder="1" applyAlignment="1">
      <alignment vertical="center"/>
    </xf>
    <xf numFmtId="4" fontId="4" fillId="0" borderId="1" xfId="0" applyNumberFormat="1" applyFont="1" applyBorder="1" applyAlignment="1">
      <alignment horizontal="center" vertical="center"/>
    </xf>
    <xf numFmtId="4" fontId="19" fillId="0" borderId="1" xfId="0" applyNumberFormat="1" applyFont="1" applyBorder="1" applyAlignment="1" applyProtection="1">
      <alignment vertical="center"/>
    </xf>
    <xf numFmtId="3" fontId="19" fillId="0" borderId="1" xfId="0" applyNumberFormat="1" applyFont="1" applyBorder="1" applyAlignment="1" applyProtection="1">
      <alignment vertical="center"/>
    </xf>
    <xf numFmtId="0" fontId="20" fillId="0" borderId="1" xfId="0" applyFont="1" applyFill="1" applyBorder="1" applyAlignment="1">
      <alignment horizontal="center" vertical="center"/>
    </xf>
    <xf numFmtId="3" fontId="19" fillId="0" borderId="1" xfId="0" applyNumberFormat="1" applyFont="1" applyBorder="1" applyAlignment="1">
      <alignment vertical="center"/>
    </xf>
    <xf numFmtId="4" fontId="4"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2" fontId="21" fillId="0" borderId="1" xfId="0" applyNumberFormat="1" applyFont="1" applyFill="1" applyBorder="1" applyAlignment="1">
      <alignment horizontal="right" vertical="center" wrapText="1"/>
    </xf>
    <xf numFmtId="2" fontId="21" fillId="2" borderId="1" xfId="0" applyNumberFormat="1"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0" fontId="6" fillId="2" borderId="1" xfId="0" applyFont="1" applyFill="1" applyBorder="1" applyAlignment="1">
      <alignment horizontal="center"/>
    </xf>
    <xf numFmtId="4" fontId="4" fillId="0" borderId="1" xfId="0" applyNumberFormat="1" applyFont="1" applyFill="1" applyBorder="1" applyAlignment="1"/>
    <xf numFmtId="4" fontId="21" fillId="0" borderId="1" xfId="0" applyNumberFormat="1" applyFont="1" applyFill="1" applyBorder="1" applyAlignment="1">
      <alignment horizontal="right" vertical="center"/>
    </xf>
    <xf numFmtId="0" fontId="16" fillId="0" borderId="1" xfId="0" applyFont="1" applyFill="1" applyBorder="1" applyAlignment="1">
      <alignment horizontal="center"/>
    </xf>
    <xf numFmtId="4" fontId="4" fillId="2" borderId="1" xfId="0" applyNumberFormat="1" applyFont="1" applyFill="1" applyBorder="1" applyAlignment="1">
      <alignment horizontal="right"/>
    </xf>
    <xf numFmtId="4" fontId="6"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applyNumberFormat="1" applyFont="1" applyBorder="1" applyAlignment="1">
      <alignment horizontal="right" vertical="center" wrapText="1"/>
    </xf>
    <xf numFmtId="10" fontId="4" fillId="0" borderId="1" xfId="0" applyNumberFormat="1" applyFont="1" applyBorder="1" applyAlignment="1">
      <alignment horizontal="center" vertical="center" wrapText="1"/>
    </xf>
    <xf numFmtId="10"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0" fontId="4" fillId="0" borderId="1" xfId="0" applyNumberFormat="1" applyFont="1" applyFill="1" applyBorder="1" applyAlignment="1">
      <alignment vertical="center"/>
    </xf>
    <xf numFmtId="167" fontId="19" fillId="0" borderId="1" xfId="0" applyNumberFormat="1" applyFont="1" applyFill="1" applyBorder="1" applyAlignment="1">
      <alignment vertical="center"/>
    </xf>
    <xf numFmtId="4"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42" fillId="0" borderId="0" xfId="0" applyFont="1" applyAlignment="1">
      <alignment horizontal="left" vertical="center"/>
    </xf>
    <xf numFmtId="0" fontId="0" fillId="0" borderId="0" xfId="0" applyBorder="1"/>
    <xf numFmtId="0" fontId="1" fillId="0" borderId="0" xfId="0" applyFont="1" applyFill="1" applyBorder="1" applyAlignment="1">
      <alignment horizontal="center"/>
    </xf>
    <xf numFmtId="10" fontId="5" fillId="0" borderId="1" xfId="0" applyNumberFormat="1" applyFont="1" applyFill="1" applyBorder="1" applyAlignment="1">
      <alignment horizontal="center" vertical="center"/>
    </xf>
    <xf numFmtId="44" fontId="4" fillId="0" borderId="19" xfId="43" applyFont="1" applyBorder="1" applyAlignment="1">
      <alignment vertical="center" wrapText="1"/>
    </xf>
    <xf numFmtId="4" fontId="4" fillId="0" borderId="19" xfId="0" applyNumberFormat="1" applyFont="1" applyBorder="1" applyAlignment="1">
      <alignment vertical="center" wrapText="1"/>
    </xf>
    <xf numFmtId="0" fontId="4" fillId="26" borderId="17" xfId="0" applyFont="1" applyFill="1" applyBorder="1" applyAlignment="1">
      <alignment horizontal="center" vertical="center"/>
    </xf>
    <xf numFmtId="166" fontId="4" fillId="0" borderId="1" xfId="0" applyNumberFormat="1" applyFont="1" applyFill="1" applyBorder="1" applyAlignment="1">
      <alignment horizontal="right" vertical="center"/>
    </xf>
    <xf numFmtId="10" fontId="19" fillId="0" borderId="1" xfId="44" applyNumberFormat="1" applyFont="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27" borderId="1" xfId="0" applyFont="1" applyFill="1" applyBorder="1" applyAlignment="1">
      <alignment horizontal="center" vertical="center"/>
    </xf>
    <xf numFmtId="10" fontId="11" fillId="27" borderId="1" xfId="0" applyNumberFormat="1" applyFont="1" applyFill="1" applyBorder="1" applyAlignment="1">
      <alignment horizontal="center" vertical="center" wrapText="1"/>
    </xf>
    <xf numFmtId="4" fontId="4" fillId="27" borderId="1" xfId="0" applyNumberFormat="1" applyFont="1" applyFill="1" applyBorder="1" applyAlignment="1">
      <alignment horizontal="right" vertical="center"/>
    </xf>
    <xf numFmtId="0" fontId="46" fillId="0" borderId="0" xfId="0" applyFont="1"/>
    <xf numFmtId="0" fontId="46" fillId="28" borderId="0" xfId="0" applyFont="1" applyFill="1"/>
    <xf numFmtId="0" fontId="0" fillId="0" borderId="0" xfId="0" applyFont="1" applyFill="1" applyAlignment="1">
      <alignment vertical="center"/>
    </xf>
    <xf numFmtId="0" fontId="48" fillId="29" borderId="1" xfId="0" applyFont="1" applyFill="1" applyBorder="1" applyAlignment="1">
      <alignment horizontal="center" vertical="center" wrapText="1"/>
    </xf>
    <xf numFmtId="164" fontId="48" fillId="29" borderId="1" xfId="1" applyFont="1" applyFill="1" applyBorder="1" applyAlignment="1" applyProtection="1">
      <alignment horizontal="center" vertical="center" wrapText="1"/>
    </xf>
    <xf numFmtId="0" fontId="47" fillId="29" borderId="1" xfId="0" applyFont="1" applyFill="1" applyBorder="1" applyAlignment="1">
      <alignment horizontal="center" vertical="center" wrapText="1"/>
    </xf>
    <xf numFmtId="1" fontId="1" fillId="0" borderId="29" xfId="45" applyNumberFormat="1" applyFont="1" applyFill="1" applyBorder="1" applyAlignment="1">
      <alignment horizontal="center" vertical="center"/>
    </xf>
    <xf numFmtId="4" fontId="49" fillId="0" borderId="1" xfId="1" applyNumberFormat="1" applyFont="1" applyFill="1" applyBorder="1" applyAlignment="1" applyProtection="1">
      <alignment horizontal="right" vertical="center"/>
    </xf>
    <xf numFmtId="4" fontId="0" fillId="0" borderId="0" xfId="0" applyNumberFormat="1" applyFont="1" applyFill="1" applyAlignment="1">
      <alignment vertical="center"/>
    </xf>
    <xf numFmtId="4" fontId="4" fillId="29" borderId="1" xfId="1" applyNumberFormat="1" applyFont="1" applyFill="1" applyBorder="1" applyAlignment="1" applyProtection="1">
      <alignment horizontal="right" vertical="center"/>
    </xf>
    <xf numFmtId="0" fontId="0" fillId="0" borderId="0" xfId="0" applyFont="1" applyFill="1" applyAlignment="1">
      <alignment horizontal="center" vertical="center"/>
    </xf>
    <xf numFmtId="164" fontId="0" fillId="0" borderId="0" xfId="1" applyFont="1" applyFill="1" applyBorder="1" applyAlignment="1" applyProtection="1">
      <alignment horizontal="right" vertical="center"/>
    </xf>
    <xf numFmtId="0" fontId="0" fillId="0" borderId="0" xfId="0" applyFont="1" applyFill="1" applyAlignment="1">
      <alignment vertical="center" wrapText="1"/>
    </xf>
    <xf numFmtId="169" fontId="0" fillId="0" borderId="30" xfId="0" applyNumberFormat="1" applyFont="1" applyBorder="1" applyAlignment="1">
      <alignment horizontal="left" vertical="center" wrapText="1"/>
    </xf>
    <xf numFmtId="169" fontId="0" fillId="28" borderId="30" xfId="0" applyNumberFormat="1" applyFont="1" applyFill="1" applyBorder="1" applyAlignment="1">
      <alignment horizontal="left" vertical="center" wrapText="1"/>
    </xf>
    <xf numFmtId="0" fontId="0" fillId="0" borderId="29" xfId="45" applyFont="1" applyFill="1" applyBorder="1" applyAlignment="1">
      <alignment horizontal="center" vertical="center"/>
    </xf>
    <xf numFmtId="49" fontId="4" fillId="0" borderId="1" xfId="0" applyNumberFormat="1" applyFont="1" applyBorder="1" applyAlignment="1">
      <alignment horizontal="left" vertical="center" wrapText="1"/>
    </xf>
    <xf numFmtId="44" fontId="4" fillId="0" borderId="19" xfId="43" applyFont="1" applyBorder="1" applyAlignment="1">
      <alignment horizontal="right" vertical="center" wrapText="1"/>
    </xf>
    <xf numFmtId="49" fontId="4" fillId="2" borderId="1" xfId="0" applyNumberFormat="1" applyFont="1" applyFill="1" applyBorder="1" applyAlignment="1">
      <alignment horizontal="right" vertical="center" wrapText="1"/>
    </xf>
    <xf numFmtId="4" fontId="4" fillId="2" borderId="21" xfId="0" applyNumberFormat="1" applyFont="1" applyFill="1" applyBorder="1" applyAlignment="1">
      <alignment horizontal="right" vertical="center" wrapText="1"/>
    </xf>
    <xf numFmtId="4" fontId="4" fillId="2" borderId="22" xfId="0" applyNumberFormat="1" applyFont="1" applyFill="1" applyBorder="1" applyAlignment="1">
      <alignment horizontal="right" vertical="center" wrapText="1"/>
    </xf>
    <xf numFmtId="0" fontId="0" fillId="0" borderId="0" xfId="0" applyBorder="1" applyAlignment="1">
      <alignment horizontal="center"/>
    </xf>
    <xf numFmtId="49" fontId="8" fillId="26" borderId="0"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0" borderId="24" xfId="0" applyNumberFormat="1" applyFont="1" applyBorder="1" applyAlignment="1">
      <alignment horizontal="left" vertical="center" wrapText="1"/>
    </xf>
    <xf numFmtId="49" fontId="4" fillId="0" borderId="19" xfId="0" applyNumberFormat="1" applyFont="1" applyBorder="1" applyAlignment="1">
      <alignment horizontal="center" vertical="center" wrapText="1"/>
    </xf>
    <xf numFmtId="44" fontId="4" fillId="0" borderId="19" xfId="43"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xf>
    <xf numFmtId="44" fontId="4" fillId="0" borderId="20" xfId="43" applyFont="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0" fillId="0" borderId="1" xfId="0" applyFont="1" applyBorder="1" applyAlignment="1">
      <alignment horizontal="left" vertical="center" wrapText="1"/>
    </xf>
    <xf numFmtId="49" fontId="8" fillId="26"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right" vertical="center"/>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6" fillId="2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right"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4" fillId="27"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2" borderId="1" xfId="0" applyFont="1" applyFill="1" applyBorder="1" applyAlignment="1">
      <alignment horizontal="right" vertical="center"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0" fontId="5" fillId="0" borderId="1" xfId="0" applyFont="1" applyFill="1" applyBorder="1" applyAlignment="1">
      <alignment horizontal="left" vertical="center"/>
    </xf>
    <xf numFmtId="0" fontId="42" fillId="0" borderId="27" xfId="0" applyFont="1" applyBorder="1" applyAlignment="1">
      <alignment horizontal="left" vertical="center" wrapText="1"/>
    </xf>
    <xf numFmtId="0" fontId="42" fillId="0" borderId="0" xfId="0" applyFont="1" applyBorder="1" applyAlignment="1">
      <alignment horizontal="left" vertical="center" wrapText="1"/>
    </xf>
    <xf numFmtId="0" fontId="42" fillId="0" borderId="28" xfId="0" applyFont="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6" fillId="0" borderId="1" xfId="0" applyFont="1" applyFill="1" applyBorder="1" applyAlignment="1">
      <alignment horizontal="righ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4"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26" borderId="1" xfId="0" applyFont="1" applyFill="1" applyBorder="1" applyAlignment="1">
      <alignment horizontal="center" vertical="center" wrapText="1"/>
    </xf>
    <xf numFmtId="164" fontId="10" fillId="0" borderId="2" xfId="1" applyFont="1" applyBorder="1" applyAlignment="1">
      <alignment horizontal="right" vertical="center" wrapText="1"/>
    </xf>
    <xf numFmtId="0" fontId="10" fillId="0" borderId="2" xfId="0" applyFont="1" applyBorder="1" applyAlignment="1">
      <alignment horizontal="righ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2" xfId="0" applyFont="1" applyFill="1" applyBorder="1" applyAlignment="1">
      <alignment horizontal="right" vertical="center" wrapText="1"/>
    </xf>
    <xf numFmtId="14"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 fillId="29" borderId="3" xfId="0" applyFont="1" applyFill="1" applyBorder="1" applyAlignment="1">
      <alignment horizontal="right" vertical="center"/>
    </xf>
    <xf numFmtId="0" fontId="4" fillId="29" borderId="4" xfId="0" applyFont="1" applyFill="1" applyBorder="1" applyAlignment="1">
      <alignment horizontal="right" vertical="center"/>
    </xf>
    <xf numFmtId="0" fontId="4" fillId="29" borderId="5" xfId="0" applyFont="1" applyFill="1" applyBorder="1" applyAlignment="1">
      <alignment horizontal="right" vertical="center"/>
    </xf>
  </cellXfs>
  <cellStyles count="46">
    <cellStyle name="20% - Ênfase1" xfId="2"/>
    <cellStyle name="20% - Ênfase2" xfId="3"/>
    <cellStyle name="20% - Ênfase3" xfId="4"/>
    <cellStyle name="20% - Ênfase4" xfId="5"/>
    <cellStyle name="20% - Ênfase5" xfId="6"/>
    <cellStyle name="20% - Ênfase6" xfId="7"/>
    <cellStyle name="40% - Ênfase1" xfId="8"/>
    <cellStyle name="40% - Ênfase2" xfId="9"/>
    <cellStyle name="40% - Ênfase3" xfId="10"/>
    <cellStyle name="40% - Ênfase4" xfId="11"/>
    <cellStyle name="40% - Ênfase5" xfId="12"/>
    <cellStyle name="40% - Ênfase6" xfId="13"/>
    <cellStyle name="60% - Ênfase1" xfId="14"/>
    <cellStyle name="60% - Ênfase2" xfId="15"/>
    <cellStyle name="60% - Ênfase3" xfId="16"/>
    <cellStyle name="60% - Ênfase4" xfId="17"/>
    <cellStyle name="60% - Ênfase5" xfId="18"/>
    <cellStyle name="60% - Ênfase6" xfId="19"/>
    <cellStyle name="Bom" xfId="20"/>
    <cellStyle name="Cálculo" xfId="21"/>
    <cellStyle name="Célula de Verificação" xfId="22"/>
    <cellStyle name="Célula Vinculada" xfId="23"/>
    <cellStyle name="Currency 2" xfId="42"/>
    <cellStyle name="Ênfase1" xfId="24"/>
    <cellStyle name="Ênfase2" xfId="25"/>
    <cellStyle name="Ênfase3" xfId="26"/>
    <cellStyle name="Ênfase4" xfId="27"/>
    <cellStyle name="Ênfase5" xfId="28"/>
    <cellStyle name="Ênfase6" xfId="29"/>
    <cellStyle name="Entrada" xfId="30"/>
    <cellStyle name="Incorreto" xfId="31"/>
    <cellStyle name="Moeda" xfId="43" builtinId="4"/>
    <cellStyle name="Neutra" xfId="32"/>
    <cellStyle name="Normal" xfId="0" builtinId="0"/>
    <cellStyle name="Normal 2" xfId="45"/>
    <cellStyle name="Nota" xfId="33"/>
    <cellStyle name="Porcentagem" xfId="44" builtinId="5"/>
    <cellStyle name="Saída" xfId="34"/>
    <cellStyle name="Texto de Aviso" xfId="35"/>
    <cellStyle name="Texto Explicativo" xfId="36"/>
    <cellStyle name="Título 1" xfId="37"/>
    <cellStyle name="Título 2" xfId="38"/>
    <cellStyle name="Título 3" xfId="39"/>
    <cellStyle name="Título 4" xfId="40"/>
    <cellStyle name="Título 5" xfId="41"/>
    <cellStyle name="Vírgula" xfId="1"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2"/>
  <sheetViews>
    <sheetView showGridLines="0" topLeftCell="A154" zoomScaleNormal="100" zoomScaleSheetLayoutView="175" workbookViewId="0">
      <selection activeCell="K65" sqref="K65"/>
    </sheetView>
  </sheetViews>
  <sheetFormatPr defaultColWidth="11.5703125" defaultRowHeight="12.75" x14ac:dyDescent="0.2"/>
  <cols>
    <col min="7" max="7" width="12.140625" bestFit="1" customWidth="1"/>
    <col min="11" max="11" width="7.28515625" customWidth="1"/>
  </cols>
  <sheetData>
    <row r="1" spans="1:10" ht="42.75" customHeight="1" x14ac:dyDescent="0.2">
      <c r="A1" s="173" t="s">
        <v>160</v>
      </c>
      <c r="B1" s="174"/>
      <c r="C1" s="174"/>
      <c r="D1" s="174"/>
      <c r="E1" s="174"/>
      <c r="F1" s="174"/>
      <c r="G1" s="174"/>
      <c r="H1" s="174"/>
      <c r="I1" s="174"/>
      <c r="J1" s="174"/>
    </row>
    <row r="2" spans="1:10" ht="46.5" customHeight="1" x14ac:dyDescent="0.2">
      <c r="A2" s="173" t="s">
        <v>155</v>
      </c>
      <c r="B2" s="173"/>
      <c r="C2" s="173"/>
      <c r="D2" s="173"/>
      <c r="E2" s="173"/>
      <c r="F2" s="173"/>
      <c r="G2" s="173"/>
      <c r="H2" s="173"/>
      <c r="I2" s="173"/>
      <c r="J2" s="173"/>
    </row>
    <row r="3" spans="1:10" ht="14.65" customHeight="1" x14ac:dyDescent="0.2">
      <c r="A3" s="163" t="s">
        <v>0</v>
      </c>
      <c r="B3" s="163"/>
      <c r="C3" s="163"/>
      <c r="D3" s="163"/>
      <c r="E3" s="163"/>
      <c r="F3" s="163"/>
      <c r="G3" s="163"/>
      <c r="H3" s="175" t="s">
        <v>157</v>
      </c>
      <c r="I3" s="175"/>
      <c r="J3" s="175"/>
    </row>
    <row r="4" spans="1:10" ht="14.65" customHeight="1" x14ac:dyDescent="0.2">
      <c r="A4" s="163" t="s">
        <v>1</v>
      </c>
      <c r="B4" s="163"/>
      <c r="C4" s="163"/>
      <c r="D4" s="163"/>
      <c r="E4" s="163"/>
      <c r="F4" s="163"/>
      <c r="G4" s="163"/>
      <c r="H4" s="175" t="s">
        <v>158</v>
      </c>
      <c r="I4" s="175"/>
      <c r="J4" s="175"/>
    </row>
    <row r="5" spans="1:10" ht="14.65" customHeight="1" x14ac:dyDescent="0.2">
      <c r="A5" s="163" t="s">
        <v>154</v>
      </c>
      <c r="B5" s="163"/>
      <c r="C5" s="163"/>
      <c r="D5" s="163"/>
      <c r="E5" s="163"/>
      <c r="F5" s="163"/>
      <c r="G5" s="163"/>
      <c r="H5" s="163"/>
      <c r="I5" s="163"/>
      <c r="J5" s="163"/>
    </row>
    <row r="6" spans="1:10" ht="16.149999999999999" customHeight="1" x14ac:dyDescent="0.2">
      <c r="A6" s="170" t="s">
        <v>2</v>
      </c>
      <c r="B6" s="170"/>
      <c r="C6" s="170"/>
      <c r="D6" s="170"/>
      <c r="E6" s="170"/>
      <c r="F6" s="170"/>
      <c r="G6" s="170"/>
      <c r="H6" s="170"/>
      <c r="I6" s="170"/>
      <c r="J6" s="170"/>
    </row>
    <row r="7" spans="1:10" ht="14.65" customHeight="1" x14ac:dyDescent="0.2">
      <c r="A7" s="1" t="s">
        <v>3</v>
      </c>
      <c r="B7" s="163" t="s">
        <v>4</v>
      </c>
      <c r="C7" s="163"/>
      <c r="D7" s="163"/>
      <c r="E7" s="163"/>
      <c r="F7" s="163"/>
      <c r="G7" s="163"/>
      <c r="H7" s="171" t="s">
        <v>162</v>
      </c>
      <c r="I7" s="171"/>
      <c r="J7" s="171"/>
    </row>
    <row r="8" spans="1:10" ht="14.65" customHeight="1" x14ac:dyDescent="0.2">
      <c r="A8" s="1" t="s">
        <v>5</v>
      </c>
      <c r="B8" s="163" t="s">
        <v>6</v>
      </c>
      <c r="C8" s="163"/>
      <c r="D8" s="163"/>
      <c r="E8" s="163"/>
      <c r="F8" s="163"/>
      <c r="G8" s="163"/>
      <c r="H8" s="172" t="s">
        <v>120</v>
      </c>
      <c r="I8" s="172"/>
      <c r="J8" s="172"/>
    </row>
    <row r="9" spans="1:10" ht="39" customHeight="1" x14ac:dyDescent="0.2">
      <c r="A9" s="1" t="s">
        <v>7</v>
      </c>
      <c r="B9" s="163" t="s">
        <v>8</v>
      </c>
      <c r="C9" s="163"/>
      <c r="D9" s="163"/>
      <c r="E9" s="163"/>
      <c r="F9" s="163"/>
      <c r="G9" s="163"/>
      <c r="H9" s="180" t="s">
        <v>161</v>
      </c>
      <c r="I9" s="180"/>
      <c r="J9" s="180"/>
    </row>
    <row r="10" spans="1:10" ht="14.65" customHeight="1" x14ac:dyDescent="0.2">
      <c r="A10" s="1" t="s">
        <v>9</v>
      </c>
      <c r="B10" s="163" t="s">
        <v>10</v>
      </c>
      <c r="C10" s="163"/>
      <c r="D10" s="163"/>
      <c r="E10" s="163"/>
      <c r="F10" s="163"/>
      <c r="G10" s="163"/>
      <c r="H10" s="181">
        <v>12</v>
      </c>
      <c r="I10" s="181"/>
      <c r="J10" s="181"/>
    </row>
    <row r="11" spans="1:10" ht="16.149999999999999" customHeight="1" x14ac:dyDescent="0.2">
      <c r="A11" s="182" t="s">
        <v>11</v>
      </c>
      <c r="B11" s="182"/>
      <c r="C11" s="182"/>
      <c r="D11" s="182"/>
      <c r="E11" s="182"/>
      <c r="F11" s="182"/>
      <c r="G11" s="182"/>
      <c r="H11" s="182"/>
      <c r="I11" s="182"/>
      <c r="J11" s="182"/>
    </row>
    <row r="12" spans="1:10" ht="48.75" customHeight="1" x14ac:dyDescent="0.2">
      <c r="A12" s="164" t="s">
        <v>12</v>
      </c>
      <c r="B12" s="164"/>
      <c r="C12" s="164"/>
      <c r="D12" s="164"/>
      <c r="E12" s="164"/>
      <c r="F12" s="164"/>
      <c r="G12" s="164"/>
      <c r="H12" s="164"/>
      <c r="I12" s="164"/>
      <c r="J12" s="164"/>
    </row>
    <row r="13" spans="1:10" x14ac:dyDescent="0.2">
      <c r="A13" s="109"/>
      <c r="B13" s="109"/>
      <c r="C13" s="109"/>
      <c r="D13" s="109"/>
      <c r="E13" s="109"/>
      <c r="F13" s="109"/>
      <c r="G13" s="109"/>
      <c r="H13" s="109"/>
      <c r="I13" s="109"/>
      <c r="J13" s="109"/>
    </row>
    <row r="14" spans="1:10" ht="16.149999999999999" customHeight="1" x14ac:dyDescent="0.2">
      <c r="A14" s="127" t="s">
        <v>13</v>
      </c>
      <c r="B14" s="127"/>
      <c r="C14" s="127"/>
      <c r="D14" s="127"/>
      <c r="E14" s="127"/>
      <c r="F14" s="127"/>
      <c r="G14" s="127"/>
      <c r="H14" s="127"/>
      <c r="I14" s="127"/>
      <c r="J14" s="127"/>
    </row>
    <row r="15" spans="1:10" ht="33.75" customHeight="1" x14ac:dyDescent="0.2">
      <c r="A15" s="1">
        <v>1</v>
      </c>
      <c r="B15" s="163" t="s">
        <v>14</v>
      </c>
      <c r="C15" s="163"/>
      <c r="D15" s="163"/>
      <c r="E15" s="163"/>
      <c r="F15" s="163"/>
      <c r="G15" s="163"/>
      <c r="H15" s="176" t="s">
        <v>163</v>
      </c>
      <c r="I15" s="177"/>
      <c r="J15" s="178"/>
    </row>
    <row r="16" spans="1:10" ht="16.149999999999999" customHeight="1" x14ac:dyDescent="0.2">
      <c r="A16" s="1">
        <v>2</v>
      </c>
      <c r="B16" s="163" t="s">
        <v>15</v>
      </c>
      <c r="C16" s="163"/>
      <c r="D16" s="163"/>
      <c r="E16" s="163"/>
      <c r="F16" s="163"/>
      <c r="G16" s="163"/>
      <c r="H16" s="179" t="s">
        <v>164</v>
      </c>
      <c r="I16" s="179"/>
      <c r="J16" s="179"/>
    </row>
    <row r="17" spans="1:10" ht="24.75" customHeight="1" x14ac:dyDescent="0.2">
      <c r="A17" s="1">
        <v>3</v>
      </c>
      <c r="B17" s="163" t="s">
        <v>165</v>
      </c>
      <c r="C17" s="163"/>
      <c r="D17" s="163"/>
      <c r="E17" s="163"/>
      <c r="F17" s="163"/>
      <c r="G17" s="163"/>
      <c r="H17" s="166">
        <v>0</v>
      </c>
      <c r="I17" s="166"/>
      <c r="J17" s="166"/>
    </row>
    <row r="18" spans="1:10" ht="16.149999999999999" customHeight="1" x14ac:dyDescent="0.2">
      <c r="A18" s="1">
        <v>4</v>
      </c>
      <c r="B18" s="163" t="s">
        <v>16</v>
      </c>
      <c r="C18" s="163"/>
      <c r="D18" s="163"/>
      <c r="E18" s="163"/>
      <c r="F18" s="163"/>
      <c r="G18" s="163"/>
      <c r="H18" s="167" t="s">
        <v>163</v>
      </c>
      <c r="I18" s="167"/>
      <c r="J18" s="167"/>
    </row>
    <row r="19" spans="1:10" ht="16.149999999999999" customHeight="1" x14ac:dyDescent="0.2">
      <c r="A19" s="1">
        <v>5</v>
      </c>
      <c r="B19" s="163" t="s">
        <v>156</v>
      </c>
      <c r="C19" s="163"/>
      <c r="D19" s="163"/>
      <c r="E19" s="163"/>
      <c r="F19" s="163"/>
      <c r="G19" s="163"/>
      <c r="H19" s="167" t="s">
        <v>166</v>
      </c>
      <c r="I19" s="167"/>
      <c r="J19" s="167"/>
    </row>
    <row r="20" spans="1:10" x14ac:dyDescent="0.2">
      <c r="A20" s="109"/>
      <c r="B20" s="109"/>
      <c r="C20" s="109"/>
      <c r="D20" s="109"/>
      <c r="E20" s="109"/>
      <c r="F20" s="109"/>
      <c r="G20" s="109"/>
      <c r="H20" s="109"/>
      <c r="I20" s="109"/>
      <c r="J20" s="109"/>
    </row>
    <row r="21" spans="1:10" ht="20.65" customHeight="1" x14ac:dyDescent="0.2">
      <c r="A21" s="165" t="s">
        <v>17</v>
      </c>
      <c r="B21" s="165"/>
      <c r="C21" s="165"/>
      <c r="D21" s="165"/>
      <c r="E21" s="165"/>
      <c r="F21" s="165"/>
      <c r="G21" s="165"/>
      <c r="H21" s="165"/>
      <c r="I21" s="165"/>
      <c r="J21" s="165"/>
    </row>
    <row r="22" spans="1:10" ht="30.4" customHeight="1" x14ac:dyDescent="0.2">
      <c r="A22" s="64">
        <v>1</v>
      </c>
      <c r="B22" s="127" t="s">
        <v>18</v>
      </c>
      <c r="C22" s="127"/>
      <c r="D22" s="127"/>
      <c r="E22" s="127"/>
      <c r="F22" s="127"/>
      <c r="G22" s="127"/>
      <c r="H22" s="127" t="s">
        <v>19</v>
      </c>
      <c r="I22" s="127"/>
      <c r="J22" s="64" t="s">
        <v>20</v>
      </c>
    </row>
    <row r="23" spans="1:10" x14ac:dyDescent="0.2">
      <c r="A23" s="1" t="s">
        <v>3</v>
      </c>
      <c r="B23" s="163" t="s">
        <v>167</v>
      </c>
      <c r="C23" s="163"/>
      <c r="D23" s="163"/>
      <c r="E23" s="163"/>
      <c r="F23" s="163"/>
      <c r="G23" s="163"/>
      <c r="H23" s="163"/>
      <c r="I23" s="163"/>
      <c r="J23" s="2">
        <f>H17</f>
        <v>0</v>
      </c>
    </row>
    <row r="24" spans="1:10" ht="24.75" customHeight="1" x14ac:dyDescent="0.2">
      <c r="A24" s="1" t="s">
        <v>5</v>
      </c>
      <c r="B24" s="157" t="s">
        <v>168</v>
      </c>
      <c r="C24" s="158"/>
      <c r="D24" s="158"/>
      <c r="E24" s="158"/>
      <c r="F24" s="158"/>
      <c r="G24" s="158"/>
      <c r="H24" s="159"/>
      <c r="I24" s="50">
        <v>0.3</v>
      </c>
      <c r="J24" s="2">
        <f>ROUND(I24*J23,2)</f>
        <v>0</v>
      </c>
    </row>
    <row r="25" spans="1:10" x14ac:dyDescent="0.2">
      <c r="A25" s="1" t="s">
        <v>7</v>
      </c>
      <c r="B25" s="118" t="s">
        <v>169</v>
      </c>
      <c r="C25" s="118"/>
      <c r="D25" s="118"/>
      <c r="E25" s="118"/>
      <c r="F25" s="118"/>
      <c r="G25" s="118"/>
      <c r="H25" s="118"/>
      <c r="I25" s="50"/>
      <c r="J25" s="2">
        <f>ROUND(I25*J23,2)</f>
        <v>0</v>
      </c>
    </row>
    <row r="26" spans="1:10" ht="14.65" customHeight="1" x14ac:dyDescent="0.2">
      <c r="A26" s="1" t="s">
        <v>9</v>
      </c>
      <c r="B26" s="163" t="s">
        <v>122</v>
      </c>
      <c r="C26" s="163"/>
      <c r="D26" s="163"/>
      <c r="E26" s="163"/>
      <c r="F26" s="163"/>
      <c r="G26" s="163"/>
      <c r="H26" s="163"/>
      <c r="I26" s="163"/>
      <c r="J26" s="2"/>
    </row>
    <row r="27" spans="1:10" ht="14.65" customHeight="1" x14ac:dyDescent="0.2">
      <c r="A27" s="1" t="s">
        <v>21</v>
      </c>
      <c r="B27" s="163" t="s">
        <v>123</v>
      </c>
      <c r="C27" s="163"/>
      <c r="D27" s="163"/>
      <c r="E27" s="163"/>
      <c r="F27" s="163"/>
      <c r="G27" s="163"/>
      <c r="H27" s="163"/>
      <c r="I27" s="163"/>
      <c r="J27" s="3"/>
    </row>
    <row r="28" spans="1:10" ht="14.65" customHeight="1" x14ac:dyDescent="0.2">
      <c r="A28" s="1" t="s">
        <v>22</v>
      </c>
      <c r="B28" s="163" t="s">
        <v>124</v>
      </c>
      <c r="C28" s="163"/>
      <c r="D28" s="163"/>
      <c r="E28" s="163"/>
      <c r="F28" s="163"/>
      <c r="G28" s="163"/>
      <c r="H28" s="163"/>
      <c r="I28" s="163"/>
      <c r="J28" s="3"/>
    </row>
    <row r="29" spans="1:10" ht="14.65" customHeight="1" x14ac:dyDescent="0.2">
      <c r="A29" s="1" t="s">
        <v>23</v>
      </c>
      <c r="B29" s="163" t="s">
        <v>24</v>
      </c>
      <c r="C29" s="163"/>
      <c r="D29" s="163"/>
      <c r="E29" s="163"/>
      <c r="F29" s="163"/>
      <c r="G29" s="163"/>
      <c r="H29" s="163"/>
      <c r="I29" s="163"/>
      <c r="J29" s="2"/>
    </row>
    <row r="30" spans="1:10" ht="15.75" customHeight="1" x14ac:dyDescent="0.2">
      <c r="A30" s="124" t="s">
        <v>25</v>
      </c>
      <c r="B30" s="124"/>
      <c r="C30" s="124"/>
      <c r="D30" s="124"/>
      <c r="E30" s="124"/>
      <c r="F30" s="124"/>
      <c r="G30" s="124"/>
      <c r="H30" s="124"/>
      <c r="I30" s="124"/>
      <c r="J30" s="4">
        <f>SUM(J23:J29)</f>
        <v>0</v>
      </c>
    </row>
    <row r="31" spans="1:10" x14ac:dyDescent="0.2">
      <c r="A31" s="109"/>
      <c r="B31" s="109"/>
      <c r="C31" s="109"/>
      <c r="D31" s="109"/>
      <c r="E31" s="109"/>
      <c r="F31" s="109"/>
      <c r="G31" s="109"/>
      <c r="H31" s="109"/>
      <c r="I31" s="109"/>
      <c r="J31" s="109"/>
    </row>
    <row r="32" spans="1:10" ht="39" customHeight="1" x14ac:dyDescent="0.2">
      <c r="A32" s="160" t="s">
        <v>26</v>
      </c>
      <c r="B32" s="160"/>
      <c r="C32" s="160"/>
      <c r="D32" s="160"/>
      <c r="E32" s="160"/>
      <c r="F32" s="160"/>
      <c r="G32" s="160"/>
      <c r="H32" s="160"/>
      <c r="I32" s="160"/>
      <c r="J32" s="160"/>
    </row>
    <row r="33" spans="1:11" x14ac:dyDescent="0.2">
      <c r="A33" s="109"/>
      <c r="B33" s="109"/>
      <c r="C33" s="109"/>
      <c r="D33" s="109"/>
      <c r="E33" s="109"/>
      <c r="F33" s="109"/>
      <c r="G33" s="109"/>
      <c r="H33" s="109"/>
      <c r="I33" s="109"/>
      <c r="J33" s="109"/>
    </row>
    <row r="34" spans="1:11" ht="16.149999999999999" customHeight="1" x14ac:dyDescent="0.2">
      <c r="A34" s="122" t="s">
        <v>27</v>
      </c>
      <c r="B34" s="122"/>
      <c r="C34" s="122"/>
      <c r="D34" s="122"/>
      <c r="E34" s="122"/>
      <c r="F34" s="122"/>
      <c r="G34" s="122"/>
      <c r="H34" s="122"/>
      <c r="I34" s="122"/>
      <c r="J34" s="122"/>
    </row>
    <row r="35" spans="1:11" ht="15" x14ac:dyDescent="0.2">
      <c r="A35" s="161" t="s">
        <v>125</v>
      </c>
      <c r="B35" s="161"/>
      <c r="C35" s="161"/>
      <c r="D35" s="161"/>
      <c r="E35" s="161"/>
      <c r="F35" s="161"/>
      <c r="G35" s="161"/>
      <c r="H35" s="161"/>
      <c r="I35" s="161"/>
      <c r="J35" s="161"/>
    </row>
    <row r="36" spans="1:11" ht="15" x14ac:dyDescent="0.2">
      <c r="A36" s="5" t="s">
        <v>28</v>
      </c>
      <c r="B36" s="162" t="s">
        <v>126</v>
      </c>
      <c r="C36" s="162"/>
      <c r="D36" s="162"/>
      <c r="E36" s="162"/>
      <c r="F36" s="162"/>
      <c r="G36" s="162"/>
      <c r="H36" s="162"/>
      <c r="I36" s="162"/>
      <c r="J36" s="65" t="s">
        <v>29</v>
      </c>
    </row>
    <row r="37" spans="1:11" ht="27.6" customHeight="1" x14ac:dyDescent="0.2">
      <c r="A37" s="6" t="s">
        <v>3</v>
      </c>
      <c r="B37" s="118" t="s">
        <v>30</v>
      </c>
      <c r="C37" s="118"/>
      <c r="D37" s="118"/>
      <c r="E37" s="118"/>
      <c r="F37" s="118"/>
      <c r="G37" s="118"/>
      <c r="H37" s="118"/>
      <c r="I37" s="7">
        <v>8.3299999999999999E-2</v>
      </c>
      <c r="J37" s="8">
        <f>ROUND($J$30*I37,2)</f>
        <v>0</v>
      </c>
    </row>
    <row r="38" spans="1:11" ht="36.200000000000003" customHeight="1" x14ac:dyDescent="0.2">
      <c r="A38" s="6" t="s">
        <v>5</v>
      </c>
      <c r="B38" s="119" t="s">
        <v>127</v>
      </c>
      <c r="C38" s="119"/>
      <c r="D38" s="119"/>
      <c r="E38" s="119"/>
      <c r="F38" s="119"/>
      <c r="G38" s="119"/>
      <c r="H38" s="119"/>
      <c r="I38" s="9">
        <v>3.0249999999999999E-2</v>
      </c>
      <c r="J38" s="8">
        <f>ROUND($J$30*I38,2)</f>
        <v>0</v>
      </c>
    </row>
    <row r="39" spans="1:11" x14ac:dyDescent="0.2">
      <c r="A39" s="156" t="s">
        <v>31</v>
      </c>
      <c r="B39" s="156"/>
      <c r="C39" s="156"/>
      <c r="D39" s="156"/>
      <c r="E39" s="156"/>
      <c r="F39" s="156"/>
      <c r="G39" s="156"/>
      <c r="H39" s="156"/>
      <c r="I39" s="156"/>
      <c r="J39" s="8">
        <f>SUM(J37+J38)</f>
        <v>0</v>
      </c>
    </row>
    <row r="40" spans="1:11" x14ac:dyDescent="0.2">
      <c r="A40" s="10" t="s">
        <v>7</v>
      </c>
      <c r="B40" s="117" t="s">
        <v>121</v>
      </c>
      <c r="C40" s="117"/>
      <c r="D40" s="117"/>
      <c r="E40" s="117"/>
      <c r="F40" s="117"/>
      <c r="G40" s="117"/>
      <c r="H40" s="117"/>
      <c r="I40" s="117"/>
      <c r="J40" s="11">
        <f>ROUND(I55*J39,2)</f>
        <v>0</v>
      </c>
      <c r="K40" s="54"/>
    </row>
    <row r="41" spans="1:11" x14ac:dyDescent="0.2">
      <c r="A41" s="113" t="s">
        <v>31</v>
      </c>
      <c r="B41" s="113"/>
      <c r="C41" s="113"/>
      <c r="D41" s="113"/>
      <c r="E41" s="113"/>
      <c r="F41" s="113"/>
      <c r="G41" s="113"/>
      <c r="H41" s="113"/>
      <c r="I41" s="113"/>
      <c r="J41" s="12">
        <f>J39+J40</f>
        <v>0</v>
      </c>
    </row>
    <row r="42" spans="1:11" x14ac:dyDescent="0.2">
      <c r="A42" s="109"/>
      <c r="B42" s="109"/>
      <c r="C42" s="109"/>
      <c r="D42" s="109"/>
      <c r="E42" s="109"/>
      <c r="F42" s="109"/>
      <c r="G42" s="109"/>
      <c r="H42" s="109"/>
      <c r="I42" s="109"/>
      <c r="J42" s="109"/>
    </row>
    <row r="43" spans="1:11" ht="48.2" customHeight="1" x14ac:dyDescent="0.2">
      <c r="A43" s="150" t="s">
        <v>32</v>
      </c>
      <c r="B43" s="151"/>
      <c r="C43" s="151"/>
      <c r="D43" s="151"/>
      <c r="E43" s="151"/>
      <c r="F43" s="151"/>
      <c r="G43" s="151"/>
      <c r="H43" s="151"/>
      <c r="I43" s="151"/>
      <c r="J43" s="152"/>
    </row>
    <row r="44" spans="1:11" x14ac:dyDescent="0.2">
      <c r="A44" s="153"/>
      <c r="B44" s="154"/>
      <c r="C44" s="154"/>
      <c r="D44" s="154"/>
      <c r="E44" s="154"/>
      <c r="F44" s="154"/>
      <c r="G44" s="154"/>
      <c r="H44" s="154"/>
      <c r="I44" s="154"/>
      <c r="J44" s="155"/>
    </row>
    <row r="45" spans="1:11" ht="30.4" customHeight="1" x14ac:dyDescent="0.2">
      <c r="A45" s="126" t="s">
        <v>33</v>
      </c>
      <c r="B45" s="126"/>
      <c r="C45" s="126"/>
      <c r="D45" s="126"/>
      <c r="E45" s="126"/>
      <c r="F45" s="126"/>
      <c r="G45" s="126"/>
      <c r="H45" s="126"/>
      <c r="I45" s="126"/>
      <c r="J45" s="126"/>
    </row>
    <row r="46" spans="1:11" ht="30.4" customHeight="1" x14ac:dyDescent="0.2">
      <c r="A46" s="63" t="s">
        <v>34</v>
      </c>
      <c r="B46" s="123" t="s">
        <v>35</v>
      </c>
      <c r="C46" s="123"/>
      <c r="D46" s="123"/>
      <c r="E46" s="123"/>
      <c r="F46" s="123"/>
      <c r="G46" s="123"/>
      <c r="H46" s="123"/>
      <c r="I46" s="64" t="s">
        <v>36</v>
      </c>
      <c r="J46" s="64" t="s">
        <v>37</v>
      </c>
    </row>
    <row r="47" spans="1:11" x14ac:dyDescent="0.2">
      <c r="A47" s="6" t="s">
        <v>3</v>
      </c>
      <c r="B47" s="117" t="s">
        <v>38</v>
      </c>
      <c r="C47" s="117"/>
      <c r="D47" s="117"/>
      <c r="E47" s="117"/>
      <c r="F47" s="117"/>
      <c r="G47" s="117"/>
      <c r="H47" s="117"/>
      <c r="I47" s="13">
        <v>0.2</v>
      </c>
      <c r="J47" s="14">
        <f t="shared" ref="J47:J54" si="0">ROUND($J$30*I47,2)</f>
        <v>0</v>
      </c>
    </row>
    <row r="48" spans="1:11" x14ac:dyDescent="0.2">
      <c r="A48" s="6" t="s">
        <v>5</v>
      </c>
      <c r="B48" s="117" t="s">
        <v>39</v>
      </c>
      <c r="C48" s="117"/>
      <c r="D48" s="117"/>
      <c r="E48" s="117"/>
      <c r="F48" s="117"/>
      <c r="G48" s="117"/>
      <c r="H48" s="117"/>
      <c r="I48" s="15">
        <v>2.5000000000000001E-2</v>
      </c>
      <c r="J48" s="14">
        <f t="shared" si="0"/>
        <v>0</v>
      </c>
    </row>
    <row r="49" spans="1:11" x14ac:dyDescent="0.2">
      <c r="A49" s="6" t="s">
        <v>7</v>
      </c>
      <c r="B49" s="147" t="s">
        <v>132</v>
      </c>
      <c r="C49" s="148"/>
      <c r="D49" s="148"/>
      <c r="E49" s="148"/>
      <c r="F49" s="148"/>
      <c r="G49" s="148"/>
      <c r="H49" s="149"/>
      <c r="I49" s="61">
        <v>0.03</v>
      </c>
      <c r="J49" s="14">
        <f t="shared" si="0"/>
        <v>0</v>
      </c>
      <c r="K49" s="54"/>
    </row>
    <row r="50" spans="1:11" x14ac:dyDescent="0.2">
      <c r="A50" s="6" t="s">
        <v>9</v>
      </c>
      <c r="B50" s="117" t="s">
        <v>40</v>
      </c>
      <c r="C50" s="117"/>
      <c r="D50" s="117"/>
      <c r="E50" s="117"/>
      <c r="F50" s="117"/>
      <c r="G50" s="117"/>
      <c r="H50" s="117"/>
      <c r="I50" s="13">
        <v>1.4999999999999999E-2</v>
      </c>
      <c r="J50" s="14">
        <f t="shared" si="0"/>
        <v>0</v>
      </c>
    </row>
    <row r="51" spans="1:11" x14ac:dyDescent="0.2">
      <c r="A51" s="6" t="s">
        <v>21</v>
      </c>
      <c r="B51" s="117" t="s">
        <v>41</v>
      </c>
      <c r="C51" s="117"/>
      <c r="D51" s="117"/>
      <c r="E51" s="117"/>
      <c r="F51" s="117"/>
      <c r="G51" s="117"/>
      <c r="H51" s="117"/>
      <c r="I51" s="13">
        <v>0.01</v>
      </c>
      <c r="J51" s="14">
        <f t="shared" si="0"/>
        <v>0</v>
      </c>
    </row>
    <row r="52" spans="1:11" x14ac:dyDescent="0.2">
      <c r="A52" s="6" t="s">
        <v>22</v>
      </c>
      <c r="B52" s="117" t="s">
        <v>42</v>
      </c>
      <c r="C52" s="117"/>
      <c r="D52" s="117"/>
      <c r="E52" s="117"/>
      <c r="F52" s="117"/>
      <c r="G52" s="117"/>
      <c r="H52" s="117"/>
      <c r="I52" s="15">
        <v>6.0000000000000001E-3</v>
      </c>
      <c r="J52" s="14">
        <f t="shared" si="0"/>
        <v>0</v>
      </c>
    </row>
    <row r="53" spans="1:11" x14ac:dyDescent="0.2">
      <c r="A53" s="6" t="s">
        <v>23</v>
      </c>
      <c r="B53" s="117" t="s">
        <v>43</v>
      </c>
      <c r="C53" s="117"/>
      <c r="D53" s="117"/>
      <c r="E53" s="117"/>
      <c r="F53" s="117"/>
      <c r="G53" s="117"/>
      <c r="H53" s="117"/>
      <c r="I53" s="13">
        <v>2E-3</v>
      </c>
      <c r="J53" s="14">
        <f t="shared" si="0"/>
        <v>0</v>
      </c>
    </row>
    <row r="54" spans="1:11" x14ac:dyDescent="0.2">
      <c r="A54" s="6" t="s">
        <v>44</v>
      </c>
      <c r="B54" s="117" t="s">
        <v>45</v>
      </c>
      <c r="C54" s="117"/>
      <c r="D54" s="117"/>
      <c r="E54" s="117"/>
      <c r="F54" s="117"/>
      <c r="G54" s="117"/>
      <c r="H54" s="117"/>
      <c r="I54" s="15">
        <v>0.08</v>
      </c>
      <c r="J54" s="14">
        <f t="shared" si="0"/>
        <v>0</v>
      </c>
    </row>
    <row r="55" spans="1:11" x14ac:dyDescent="0.2">
      <c r="A55" s="113" t="s">
        <v>31</v>
      </c>
      <c r="B55" s="113"/>
      <c r="C55" s="113"/>
      <c r="D55" s="113"/>
      <c r="E55" s="113"/>
      <c r="F55" s="113"/>
      <c r="G55" s="113"/>
      <c r="H55" s="113"/>
      <c r="I55" s="16">
        <f>SUM(I47:I54)</f>
        <v>0.36800000000000005</v>
      </c>
      <c r="J55" s="12">
        <f>SUM(J47:J54)</f>
        <v>0</v>
      </c>
    </row>
    <row r="56" spans="1:11" x14ac:dyDescent="0.2">
      <c r="A56" s="109"/>
      <c r="B56" s="109"/>
      <c r="C56" s="109"/>
      <c r="D56" s="109"/>
      <c r="E56" s="109"/>
      <c r="F56" s="109"/>
      <c r="G56" s="109"/>
      <c r="H56" s="109"/>
      <c r="I56" s="109"/>
      <c r="J56" s="109"/>
    </row>
    <row r="57" spans="1:11" ht="52.5" customHeight="1" x14ac:dyDescent="0.2">
      <c r="A57" s="121" t="s">
        <v>151</v>
      </c>
      <c r="B57" s="121"/>
      <c r="C57" s="121"/>
      <c r="D57" s="121"/>
      <c r="E57" s="121"/>
      <c r="F57" s="121"/>
      <c r="G57" s="121"/>
      <c r="H57" s="121"/>
      <c r="I57" s="121"/>
      <c r="J57" s="121"/>
      <c r="K57" s="54"/>
    </row>
    <row r="58" spans="1:11" x14ac:dyDescent="0.2">
      <c r="A58" s="109"/>
      <c r="B58" s="109"/>
      <c r="C58" s="109"/>
      <c r="D58" s="109"/>
      <c r="E58" s="109"/>
      <c r="F58" s="109"/>
      <c r="G58" s="109"/>
      <c r="H58" s="109"/>
      <c r="I58" s="109"/>
      <c r="J58" s="109"/>
    </row>
    <row r="59" spans="1:11" ht="16.149999999999999" customHeight="1" x14ac:dyDescent="0.2">
      <c r="A59" s="126" t="s">
        <v>46</v>
      </c>
      <c r="B59" s="126"/>
      <c r="C59" s="126"/>
      <c r="D59" s="126"/>
      <c r="E59" s="126"/>
      <c r="F59" s="126"/>
      <c r="G59" s="126"/>
      <c r="H59" s="126"/>
      <c r="I59" s="126"/>
      <c r="J59" s="126"/>
    </row>
    <row r="60" spans="1:11" ht="16.149999999999999" customHeight="1" x14ac:dyDescent="0.2">
      <c r="A60" s="63" t="s">
        <v>47</v>
      </c>
      <c r="B60" s="123" t="s">
        <v>48</v>
      </c>
      <c r="C60" s="123"/>
      <c r="D60" s="123"/>
      <c r="E60" s="123"/>
      <c r="F60" s="123"/>
      <c r="G60" s="123"/>
      <c r="H60" s="123"/>
      <c r="I60" s="123"/>
      <c r="J60" s="64" t="s">
        <v>29</v>
      </c>
    </row>
    <row r="61" spans="1:11" x14ac:dyDescent="0.2">
      <c r="A61" s="6" t="s">
        <v>3</v>
      </c>
      <c r="B61" s="117" t="s">
        <v>159</v>
      </c>
      <c r="C61" s="117"/>
      <c r="D61" s="117"/>
      <c r="E61" s="117"/>
      <c r="F61" s="117"/>
      <c r="G61" s="117"/>
      <c r="H61" s="117"/>
      <c r="I61" s="117"/>
      <c r="J61" s="17">
        <v>0</v>
      </c>
    </row>
    <row r="62" spans="1:11" ht="31.5" customHeight="1" x14ac:dyDescent="0.2">
      <c r="A62" s="6"/>
      <c r="B62" s="119" t="s">
        <v>170</v>
      </c>
      <c r="C62" s="119"/>
      <c r="D62" s="119"/>
      <c r="E62" s="119"/>
      <c r="F62" s="119"/>
      <c r="G62" s="119"/>
      <c r="H62" s="119"/>
      <c r="I62" s="51">
        <v>3.9</v>
      </c>
      <c r="J62" s="19" t="s">
        <v>49</v>
      </c>
    </row>
    <row r="63" spans="1:11" x14ac:dyDescent="0.2">
      <c r="A63" s="6"/>
      <c r="B63" s="140" t="s">
        <v>50</v>
      </c>
      <c r="C63" s="140"/>
      <c r="D63" s="140"/>
      <c r="E63" s="140"/>
      <c r="F63" s="140"/>
      <c r="G63" s="140"/>
      <c r="H63" s="140"/>
      <c r="I63" s="20">
        <v>2</v>
      </c>
      <c r="J63" s="19"/>
    </row>
    <row r="64" spans="1:11" x14ac:dyDescent="0.2">
      <c r="A64" s="6"/>
      <c r="B64" s="140" t="s">
        <v>51</v>
      </c>
      <c r="C64" s="140"/>
      <c r="D64" s="140"/>
      <c r="E64" s="140"/>
      <c r="F64" s="140"/>
      <c r="G64" s="140"/>
      <c r="H64" s="140"/>
      <c r="I64" s="21">
        <v>22</v>
      </c>
      <c r="J64" s="19"/>
    </row>
    <row r="65" spans="1:22" x14ac:dyDescent="0.2">
      <c r="A65" s="6" t="s">
        <v>5</v>
      </c>
      <c r="B65" s="118" t="s">
        <v>173</v>
      </c>
      <c r="C65" s="118"/>
      <c r="D65" s="118"/>
      <c r="E65" s="118"/>
      <c r="F65" s="118"/>
      <c r="G65" s="118"/>
      <c r="H65" s="118"/>
      <c r="I65" s="118"/>
      <c r="J65" s="17">
        <v>0</v>
      </c>
    </row>
    <row r="66" spans="1:22" ht="25.5" customHeight="1" x14ac:dyDescent="0.2">
      <c r="A66" s="6"/>
      <c r="B66" s="119" t="s">
        <v>176</v>
      </c>
      <c r="C66" s="119"/>
      <c r="D66" s="119"/>
      <c r="E66" s="119"/>
      <c r="F66" s="119"/>
      <c r="G66" s="119"/>
      <c r="H66" s="119"/>
      <c r="I66" s="18">
        <v>16.04</v>
      </c>
      <c r="J66" s="19" t="s">
        <v>49</v>
      </c>
      <c r="K66" s="72"/>
      <c r="L66" s="71"/>
      <c r="M66" s="71"/>
      <c r="N66" s="71"/>
      <c r="O66" s="71"/>
      <c r="P66" s="71"/>
      <c r="Q66" s="71"/>
      <c r="R66" s="71"/>
      <c r="S66" s="71"/>
      <c r="T66" s="71"/>
      <c r="U66" s="71"/>
      <c r="V66" s="71"/>
    </row>
    <row r="67" spans="1:22" ht="20.25" customHeight="1" x14ac:dyDescent="0.2">
      <c r="A67" s="22"/>
      <c r="B67" s="140" t="s">
        <v>52</v>
      </c>
      <c r="C67" s="140"/>
      <c r="D67" s="140"/>
      <c r="E67" s="140"/>
      <c r="F67" s="140"/>
      <c r="G67" s="140"/>
      <c r="H67" s="140"/>
      <c r="I67" s="23">
        <v>22</v>
      </c>
      <c r="J67" s="19"/>
      <c r="K67" s="168"/>
      <c r="L67" s="169"/>
      <c r="M67" s="169"/>
      <c r="N67" s="169"/>
      <c r="O67" s="169"/>
      <c r="P67" s="169"/>
      <c r="Q67" s="169"/>
      <c r="R67" s="169"/>
      <c r="S67" s="169"/>
      <c r="T67" s="169"/>
      <c r="U67" s="169"/>
      <c r="V67" s="169"/>
    </row>
    <row r="68" spans="1:22" ht="23.25" customHeight="1" x14ac:dyDescent="0.2">
      <c r="A68" s="22"/>
      <c r="B68" s="141" t="s">
        <v>171</v>
      </c>
      <c r="C68" s="142"/>
      <c r="D68" s="142"/>
      <c r="E68" s="142"/>
      <c r="F68" s="142"/>
      <c r="G68" s="142"/>
      <c r="H68" s="143"/>
      <c r="I68" s="62">
        <v>0.2</v>
      </c>
      <c r="J68" s="19"/>
      <c r="K68" s="168"/>
      <c r="L68" s="169"/>
      <c r="M68" s="169"/>
      <c r="N68" s="169"/>
      <c r="O68" s="169"/>
      <c r="P68" s="169"/>
      <c r="Q68" s="169"/>
      <c r="R68" s="169"/>
      <c r="S68" s="169"/>
      <c r="T68" s="169"/>
      <c r="U68" s="169"/>
      <c r="V68" s="169"/>
    </row>
    <row r="69" spans="1:22" x14ac:dyDescent="0.2">
      <c r="A69" s="6" t="s">
        <v>7</v>
      </c>
      <c r="B69" s="117" t="s">
        <v>53</v>
      </c>
      <c r="C69" s="117"/>
      <c r="D69" s="117"/>
      <c r="E69" s="117"/>
      <c r="F69" s="117"/>
      <c r="G69" s="117"/>
      <c r="H69" s="117"/>
      <c r="I69" s="117"/>
      <c r="J69" s="17">
        <v>0</v>
      </c>
    </row>
    <row r="70" spans="1:22" x14ac:dyDescent="0.2">
      <c r="A70" s="6" t="s">
        <v>9</v>
      </c>
      <c r="B70" s="118" t="s">
        <v>172</v>
      </c>
      <c r="C70" s="118"/>
      <c r="D70" s="118"/>
      <c r="E70" s="118"/>
      <c r="F70" s="118"/>
      <c r="G70" s="118"/>
      <c r="H70" s="118"/>
      <c r="I70" s="118"/>
      <c r="J70" s="24">
        <v>0</v>
      </c>
    </row>
    <row r="71" spans="1:22" x14ac:dyDescent="0.2">
      <c r="A71" s="6" t="s">
        <v>21</v>
      </c>
      <c r="B71" s="144" t="s">
        <v>54</v>
      </c>
      <c r="C71" s="145"/>
      <c r="D71" s="145"/>
      <c r="E71" s="145"/>
      <c r="F71" s="145"/>
      <c r="G71" s="145"/>
      <c r="H71" s="145"/>
      <c r="I71" s="146"/>
      <c r="J71" s="25" t="s">
        <v>49</v>
      </c>
    </row>
    <row r="72" spans="1:22" x14ac:dyDescent="0.2">
      <c r="A72" s="113" t="s">
        <v>25</v>
      </c>
      <c r="B72" s="113"/>
      <c r="C72" s="113"/>
      <c r="D72" s="113"/>
      <c r="E72" s="113"/>
      <c r="F72" s="113"/>
      <c r="G72" s="113"/>
      <c r="H72" s="113"/>
      <c r="I72" s="113"/>
      <c r="J72" s="12">
        <f>SUM(J61:J71)</f>
        <v>0</v>
      </c>
    </row>
    <row r="73" spans="1:22" x14ac:dyDescent="0.2">
      <c r="A73" s="109"/>
      <c r="B73" s="109"/>
      <c r="C73" s="109"/>
      <c r="D73" s="109"/>
      <c r="E73" s="109"/>
      <c r="F73" s="109"/>
      <c r="G73" s="109"/>
      <c r="H73" s="109"/>
      <c r="I73" s="109"/>
      <c r="J73" s="109"/>
    </row>
    <row r="74" spans="1:22" ht="63" customHeight="1" x14ac:dyDescent="0.2">
      <c r="A74" s="137" t="s">
        <v>177</v>
      </c>
      <c r="B74" s="138"/>
      <c r="C74" s="138"/>
      <c r="D74" s="138"/>
      <c r="E74" s="138"/>
      <c r="F74" s="138"/>
      <c r="G74" s="138"/>
      <c r="H74" s="138"/>
      <c r="I74" s="138"/>
      <c r="J74" s="139"/>
    </row>
    <row r="75" spans="1:22" x14ac:dyDescent="0.2">
      <c r="A75" s="109"/>
      <c r="B75" s="109"/>
      <c r="C75" s="109"/>
      <c r="D75" s="109"/>
      <c r="E75" s="109"/>
      <c r="F75" s="109"/>
      <c r="G75" s="109"/>
      <c r="H75" s="109"/>
      <c r="I75" s="109"/>
      <c r="J75" s="109"/>
    </row>
    <row r="76" spans="1:22" ht="16.149999999999999" customHeight="1" x14ac:dyDescent="0.2">
      <c r="A76" s="126" t="s">
        <v>55</v>
      </c>
      <c r="B76" s="126"/>
      <c r="C76" s="126"/>
      <c r="D76" s="126"/>
      <c r="E76" s="126"/>
      <c r="F76" s="126"/>
      <c r="G76" s="126"/>
      <c r="H76" s="126"/>
      <c r="I76" s="126"/>
      <c r="J76" s="126"/>
    </row>
    <row r="77" spans="1:22" ht="16.149999999999999" customHeight="1" x14ac:dyDescent="0.2">
      <c r="A77" s="64">
        <v>2</v>
      </c>
      <c r="B77" s="127" t="s">
        <v>56</v>
      </c>
      <c r="C77" s="127"/>
      <c r="D77" s="127"/>
      <c r="E77" s="127"/>
      <c r="F77" s="127"/>
      <c r="G77" s="127"/>
      <c r="H77" s="127"/>
      <c r="I77" s="127"/>
      <c r="J77" s="64" t="s">
        <v>29</v>
      </c>
    </row>
    <row r="78" spans="1:22" ht="14.65" customHeight="1" x14ac:dyDescent="0.2">
      <c r="A78" s="26" t="s">
        <v>28</v>
      </c>
      <c r="B78" s="133" t="s">
        <v>128</v>
      </c>
      <c r="C78" s="134"/>
      <c r="D78" s="134"/>
      <c r="E78" s="134"/>
      <c r="F78" s="134"/>
      <c r="G78" s="134"/>
      <c r="H78" s="134"/>
      <c r="I78" s="135"/>
      <c r="J78" s="27">
        <f>J41</f>
        <v>0</v>
      </c>
    </row>
    <row r="79" spans="1:22" ht="14.65" customHeight="1" x14ac:dyDescent="0.2">
      <c r="A79" s="26" t="s">
        <v>34</v>
      </c>
      <c r="B79" s="133" t="s">
        <v>35</v>
      </c>
      <c r="C79" s="134"/>
      <c r="D79" s="134"/>
      <c r="E79" s="134"/>
      <c r="F79" s="134"/>
      <c r="G79" s="134"/>
      <c r="H79" s="134"/>
      <c r="I79" s="135"/>
      <c r="J79" s="27">
        <f>J55</f>
        <v>0</v>
      </c>
    </row>
    <row r="80" spans="1:22" ht="14.65" customHeight="1" x14ac:dyDescent="0.2">
      <c r="A80" s="26" t="s">
        <v>47</v>
      </c>
      <c r="B80" s="133" t="s">
        <v>48</v>
      </c>
      <c r="C80" s="134"/>
      <c r="D80" s="134"/>
      <c r="E80" s="134"/>
      <c r="F80" s="134"/>
      <c r="G80" s="134"/>
      <c r="H80" s="134"/>
      <c r="I80" s="135"/>
      <c r="J80" s="27">
        <f>J72</f>
        <v>0</v>
      </c>
    </row>
    <row r="81" spans="1:11" ht="14.65" customHeight="1" x14ac:dyDescent="0.2">
      <c r="A81" s="136" t="s">
        <v>31</v>
      </c>
      <c r="B81" s="136"/>
      <c r="C81" s="136"/>
      <c r="D81" s="136"/>
      <c r="E81" s="136"/>
      <c r="F81" s="136"/>
      <c r="G81" s="136"/>
      <c r="H81" s="136"/>
      <c r="I81" s="136"/>
      <c r="J81" s="28">
        <f>SUM(J78+J79+J80)</f>
        <v>0</v>
      </c>
    </row>
    <row r="82" spans="1:11" x14ac:dyDescent="0.2">
      <c r="A82" s="109"/>
      <c r="B82" s="109"/>
      <c r="C82" s="109"/>
      <c r="D82" s="109"/>
      <c r="E82" s="109"/>
      <c r="F82" s="109"/>
      <c r="G82" s="109"/>
      <c r="H82" s="109"/>
      <c r="I82" s="109"/>
      <c r="J82" s="109"/>
    </row>
    <row r="83" spans="1:11" ht="16.149999999999999" customHeight="1" x14ac:dyDescent="0.2">
      <c r="A83" s="122" t="s">
        <v>57</v>
      </c>
      <c r="B83" s="122"/>
      <c r="C83" s="122"/>
      <c r="D83" s="122"/>
      <c r="E83" s="122"/>
      <c r="F83" s="122"/>
      <c r="G83" s="122"/>
      <c r="H83" s="122"/>
      <c r="I83" s="122"/>
      <c r="J83" s="122"/>
    </row>
    <row r="84" spans="1:11" ht="16.149999999999999" customHeight="1" x14ac:dyDescent="0.2">
      <c r="A84" s="63">
        <v>3</v>
      </c>
      <c r="B84" s="127" t="s">
        <v>58</v>
      </c>
      <c r="C84" s="127"/>
      <c r="D84" s="127"/>
      <c r="E84" s="127"/>
      <c r="F84" s="127"/>
      <c r="G84" s="127"/>
      <c r="H84" s="127"/>
      <c r="I84" s="127"/>
      <c r="J84" s="63" t="s">
        <v>59</v>
      </c>
    </row>
    <row r="85" spans="1:11" ht="46.5" customHeight="1" x14ac:dyDescent="0.2">
      <c r="A85" s="6" t="s">
        <v>3</v>
      </c>
      <c r="B85" s="118" t="s">
        <v>60</v>
      </c>
      <c r="C85" s="118"/>
      <c r="D85" s="118"/>
      <c r="E85" s="118"/>
      <c r="F85" s="118"/>
      <c r="G85" s="118"/>
      <c r="H85" s="118"/>
      <c r="I85" s="118"/>
      <c r="J85" s="14">
        <f>ROUND((($J$30/12)+($J$37/12)+($J$30/12/12)+($J$38/12))*(30/30)*0.05,2)</f>
        <v>0</v>
      </c>
    </row>
    <row r="86" spans="1:11" ht="14.65" customHeight="1" x14ac:dyDescent="0.2">
      <c r="A86" s="6" t="s">
        <v>5</v>
      </c>
      <c r="B86" s="118" t="s">
        <v>61</v>
      </c>
      <c r="C86" s="118"/>
      <c r="D86" s="118"/>
      <c r="E86" s="118"/>
      <c r="F86" s="118"/>
      <c r="G86" s="118"/>
      <c r="H86" s="118"/>
      <c r="I86" s="118"/>
      <c r="J86" s="14">
        <f>ROUND($J$85*I54,2)</f>
        <v>0</v>
      </c>
    </row>
    <row r="87" spans="1:11" ht="77.25" customHeight="1" x14ac:dyDescent="0.2">
      <c r="A87" s="68" t="s">
        <v>7</v>
      </c>
      <c r="B87" s="131" t="s">
        <v>174</v>
      </c>
      <c r="C87" s="131"/>
      <c r="D87" s="131"/>
      <c r="E87" s="131"/>
      <c r="F87" s="131"/>
      <c r="G87" s="131"/>
      <c r="H87" s="131"/>
      <c r="I87" s="69">
        <v>1.9E-3</v>
      </c>
      <c r="J87" s="70">
        <f>ROUND($J$30*I87,2)</f>
        <v>0</v>
      </c>
    </row>
    <row r="88" spans="1:11" ht="36" customHeight="1" x14ac:dyDescent="0.2">
      <c r="A88" s="6" t="s">
        <v>9</v>
      </c>
      <c r="B88" s="118" t="s">
        <v>153</v>
      </c>
      <c r="C88" s="118"/>
      <c r="D88" s="118"/>
      <c r="E88" s="118"/>
      <c r="F88" s="118"/>
      <c r="G88" s="118"/>
      <c r="H88" s="118"/>
      <c r="I88" s="118"/>
      <c r="J88" s="14">
        <f>ROUND(((($J$30/30)*7)/$H$10)*0.9,2)</f>
        <v>0</v>
      </c>
    </row>
    <row r="89" spans="1:11" ht="14.65" customHeight="1" x14ac:dyDescent="0.2">
      <c r="A89" s="6" t="s">
        <v>21</v>
      </c>
      <c r="B89" s="118" t="s">
        <v>62</v>
      </c>
      <c r="C89" s="118"/>
      <c r="D89" s="118"/>
      <c r="E89" s="118"/>
      <c r="F89" s="118"/>
      <c r="G89" s="118"/>
      <c r="H89" s="118"/>
      <c r="I89" s="118"/>
      <c r="J89" s="14">
        <f>ROUND($I$55*J88,2)</f>
        <v>0</v>
      </c>
    </row>
    <row r="90" spans="1:11" ht="77.25" customHeight="1" x14ac:dyDescent="0.2">
      <c r="A90" s="68" t="s">
        <v>22</v>
      </c>
      <c r="B90" s="131" t="s">
        <v>175</v>
      </c>
      <c r="C90" s="131"/>
      <c r="D90" s="131"/>
      <c r="E90" s="131"/>
      <c r="F90" s="131"/>
      <c r="G90" s="131"/>
      <c r="H90" s="131"/>
      <c r="I90" s="69">
        <v>3.8100000000000002E-2</v>
      </c>
      <c r="J90" s="70">
        <f>ROUND($J$30*I90,2)</f>
        <v>0</v>
      </c>
    </row>
    <row r="91" spans="1:11" x14ac:dyDescent="0.2">
      <c r="A91" s="113" t="s">
        <v>31</v>
      </c>
      <c r="B91" s="113"/>
      <c r="C91" s="113"/>
      <c r="D91" s="113"/>
      <c r="E91" s="113"/>
      <c r="F91" s="113"/>
      <c r="G91" s="113"/>
      <c r="H91" s="113"/>
      <c r="I91" s="113"/>
      <c r="J91" s="12">
        <f>SUM(J85:J90)</f>
        <v>0</v>
      </c>
    </row>
    <row r="92" spans="1:11" x14ac:dyDescent="0.2">
      <c r="A92" s="109"/>
      <c r="B92" s="109"/>
      <c r="C92" s="109"/>
      <c r="D92" s="109"/>
      <c r="E92" s="109"/>
      <c r="F92" s="109"/>
      <c r="G92" s="109"/>
      <c r="H92" s="109"/>
      <c r="I92" s="109"/>
      <c r="J92" s="109"/>
    </row>
    <row r="93" spans="1:11" ht="16.149999999999999" customHeight="1" x14ac:dyDescent="0.2">
      <c r="A93" s="122" t="s">
        <v>63</v>
      </c>
      <c r="B93" s="122"/>
      <c r="C93" s="122"/>
      <c r="D93" s="122"/>
      <c r="E93" s="122"/>
      <c r="F93" s="122"/>
      <c r="G93" s="122"/>
      <c r="H93" s="122"/>
      <c r="I93" s="122"/>
      <c r="J93" s="122"/>
    </row>
    <row r="94" spans="1:11" ht="37.35" customHeight="1" x14ac:dyDescent="0.2">
      <c r="A94" s="121" t="s">
        <v>64</v>
      </c>
      <c r="B94" s="121"/>
      <c r="C94" s="121"/>
      <c r="D94" s="121"/>
      <c r="E94" s="121"/>
      <c r="F94" s="121"/>
      <c r="G94" s="121"/>
      <c r="H94" s="121"/>
      <c r="I94" s="121"/>
      <c r="J94" s="121"/>
    </row>
    <row r="95" spans="1:11" ht="48.75" customHeight="1" x14ac:dyDescent="0.2">
      <c r="A95" s="132" t="s">
        <v>152</v>
      </c>
      <c r="B95" s="132"/>
      <c r="C95" s="132"/>
      <c r="D95" s="132"/>
      <c r="E95" s="132"/>
      <c r="F95" s="132"/>
      <c r="G95" s="132"/>
      <c r="H95" s="132"/>
      <c r="I95" s="132"/>
      <c r="J95" s="29">
        <f>J98+J30+J37+J38</f>
        <v>0</v>
      </c>
      <c r="K95" s="54"/>
    </row>
    <row r="96" spans="1:11" ht="14.65" customHeight="1" x14ac:dyDescent="0.2">
      <c r="A96" s="130"/>
      <c r="B96" s="130"/>
      <c r="C96" s="130"/>
      <c r="D96" s="130"/>
      <c r="E96" s="130"/>
      <c r="F96" s="130"/>
      <c r="G96" s="130"/>
      <c r="H96" s="130"/>
      <c r="I96" s="130"/>
      <c r="J96" s="130"/>
    </row>
    <row r="97" spans="1:11" ht="15" x14ac:dyDescent="0.25">
      <c r="A97" s="30" t="s">
        <v>65</v>
      </c>
      <c r="B97" s="123" t="s">
        <v>66</v>
      </c>
      <c r="C97" s="123"/>
      <c r="D97" s="123"/>
      <c r="E97" s="123"/>
      <c r="F97" s="123"/>
      <c r="G97" s="123"/>
      <c r="H97" s="123"/>
      <c r="I97" s="123"/>
      <c r="J97" s="30" t="s">
        <v>29</v>
      </c>
    </row>
    <row r="98" spans="1:11" ht="25.9" customHeight="1" x14ac:dyDescent="0.2">
      <c r="A98" s="10" t="s">
        <v>3</v>
      </c>
      <c r="B98" s="118" t="s">
        <v>67</v>
      </c>
      <c r="C98" s="118"/>
      <c r="D98" s="118"/>
      <c r="E98" s="118"/>
      <c r="F98" s="118"/>
      <c r="G98" s="118"/>
      <c r="H98" s="118"/>
      <c r="I98" s="9">
        <v>9.0749999999999997E-2</v>
      </c>
      <c r="J98" s="14">
        <f>ROUND(($J$30*I98),2)</f>
        <v>0</v>
      </c>
    </row>
    <row r="99" spans="1:11" x14ac:dyDescent="0.2">
      <c r="A99" s="10" t="s">
        <v>5</v>
      </c>
      <c r="B99" s="117" t="s">
        <v>68</v>
      </c>
      <c r="C99" s="117"/>
      <c r="D99" s="117"/>
      <c r="E99" s="117"/>
      <c r="F99" s="117"/>
      <c r="G99" s="117"/>
      <c r="H99" s="117"/>
      <c r="I99" s="117"/>
      <c r="J99" s="31">
        <f>ROUND((($J$95/30)*2.96)/12,2)</f>
        <v>0</v>
      </c>
    </row>
    <row r="100" spans="1:11" x14ac:dyDescent="0.2">
      <c r="A100" s="10" t="s">
        <v>7</v>
      </c>
      <c r="B100" s="117" t="s">
        <v>69</v>
      </c>
      <c r="C100" s="117"/>
      <c r="D100" s="117"/>
      <c r="E100" s="117"/>
      <c r="F100" s="117"/>
      <c r="G100" s="117"/>
      <c r="H100" s="117"/>
      <c r="I100" s="117"/>
      <c r="J100" s="31">
        <f>ROUND((($J$95/30)*5)/12*0.015,2)</f>
        <v>0</v>
      </c>
    </row>
    <row r="101" spans="1:11" x14ac:dyDescent="0.2">
      <c r="A101" s="10" t="s">
        <v>9</v>
      </c>
      <c r="B101" s="117" t="s">
        <v>70</v>
      </c>
      <c r="C101" s="117"/>
      <c r="D101" s="117"/>
      <c r="E101" s="117"/>
      <c r="F101" s="117"/>
      <c r="G101" s="117"/>
      <c r="H101" s="117"/>
      <c r="I101" s="117"/>
      <c r="J101" s="11">
        <f>ROUND(((($J$95/30)*15)/12)*0.0078,2)</f>
        <v>0</v>
      </c>
    </row>
    <row r="102" spans="1:11" x14ac:dyDescent="0.2">
      <c r="A102" s="10" t="s">
        <v>21</v>
      </c>
      <c r="B102" s="117" t="s">
        <v>71</v>
      </c>
      <c r="C102" s="117"/>
      <c r="D102" s="117"/>
      <c r="E102" s="117"/>
      <c r="F102" s="117"/>
      <c r="G102" s="117"/>
      <c r="H102" s="117"/>
      <c r="I102" s="117"/>
      <c r="J102" s="32">
        <f>ROUND(((($J$30+$J$30/3)*4/12)/12)*0.02,2)</f>
        <v>0</v>
      </c>
    </row>
    <row r="103" spans="1:11" x14ac:dyDescent="0.2">
      <c r="A103" s="33" t="s">
        <v>22</v>
      </c>
      <c r="B103" s="129" t="s">
        <v>129</v>
      </c>
      <c r="C103" s="129"/>
      <c r="D103" s="129"/>
      <c r="E103" s="129"/>
      <c r="F103" s="129"/>
      <c r="G103" s="129"/>
      <c r="H103" s="129"/>
      <c r="I103" s="129"/>
      <c r="J103" s="11">
        <v>0</v>
      </c>
    </row>
    <row r="104" spans="1:11" x14ac:dyDescent="0.2">
      <c r="A104" s="113" t="s">
        <v>31</v>
      </c>
      <c r="B104" s="113"/>
      <c r="C104" s="113"/>
      <c r="D104" s="113"/>
      <c r="E104" s="113"/>
      <c r="F104" s="113"/>
      <c r="G104" s="113"/>
      <c r="H104" s="113"/>
      <c r="I104" s="113"/>
      <c r="J104" s="34">
        <f>SUM(J98:J103)</f>
        <v>0</v>
      </c>
    </row>
    <row r="105" spans="1:11" ht="14.65" customHeight="1" x14ac:dyDescent="0.2">
      <c r="A105" s="10" t="s">
        <v>23</v>
      </c>
      <c r="B105" s="117" t="s">
        <v>72</v>
      </c>
      <c r="C105" s="117"/>
      <c r="D105" s="117"/>
      <c r="E105" s="117"/>
      <c r="F105" s="117"/>
      <c r="G105" s="117"/>
      <c r="H105" s="117"/>
      <c r="I105" s="117"/>
      <c r="J105" s="11">
        <f>ROUND(I55*J104,2)</f>
        <v>0</v>
      </c>
      <c r="K105" s="54"/>
    </row>
    <row r="106" spans="1:11" x14ac:dyDescent="0.2">
      <c r="A106" s="113" t="s">
        <v>31</v>
      </c>
      <c r="B106" s="113"/>
      <c r="C106" s="113"/>
      <c r="D106" s="113"/>
      <c r="E106" s="113"/>
      <c r="F106" s="113"/>
      <c r="G106" s="113"/>
      <c r="H106" s="113"/>
      <c r="I106" s="113"/>
      <c r="J106" s="12">
        <f>SUM(J104:J105)</f>
        <v>0</v>
      </c>
    </row>
    <row r="107" spans="1:11" ht="25.9" customHeight="1" x14ac:dyDescent="0.2">
      <c r="A107" s="121" t="s">
        <v>73</v>
      </c>
      <c r="B107" s="121"/>
      <c r="C107" s="121"/>
      <c r="D107" s="121"/>
      <c r="E107" s="121"/>
      <c r="F107" s="121"/>
      <c r="G107" s="121"/>
      <c r="H107" s="121"/>
      <c r="I107" s="121"/>
      <c r="J107" s="121"/>
    </row>
    <row r="108" spans="1:11" x14ac:dyDescent="0.2">
      <c r="A108" s="125"/>
      <c r="B108" s="125"/>
      <c r="C108" s="125"/>
      <c r="D108" s="125"/>
      <c r="E108" s="125"/>
      <c r="F108" s="125"/>
      <c r="G108" s="125"/>
      <c r="H108" s="125"/>
      <c r="I108" s="125"/>
      <c r="J108" s="125"/>
    </row>
    <row r="109" spans="1:11" ht="16.149999999999999" customHeight="1" x14ac:dyDescent="0.2">
      <c r="A109" s="126" t="s">
        <v>74</v>
      </c>
      <c r="B109" s="126"/>
      <c r="C109" s="126"/>
      <c r="D109" s="126"/>
      <c r="E109" s="126"/>
      <c r="F109" s="126"/>
      <c r="G109" s="126"/>
      <c r="H109" s="126"/>
      <c r="I109" s="126"/>
      <c r="J109" s="126"/>
    </row>
    <row r="110" spans="1:11" ht="15" x14ac:dyDescent="0.2">
      <c r="A110" s="63" t="s">
        <v>75</v>
      </c>
      <c r="B110" s="123" t="s">
        <v>76</v>
      </c>
      <c r="C110" s="123"/>
      <c r="D110" s="123"/>
      <c r="E110" s="123"/>
      <c r="F110" s="123"/>
      <c r="G110" s="123"/>
      <c r="H110" s="123"/>
      <c r="I110" s="123"/>
      <c r="J110" s="35" t="s">
        <v>29</v>
      </c>
    </row>
    <row r="111" spans="1:11" x14ac:dyDescent="0.2">
      <c r="A111" s="6" t="s">
        <v>3</v>
      </c>
      <c r="B111" s="117" t="s">
        <v>77</v>
      </c>
      <c r="C111" s="117"/>
      <c r="D111" s="117"/>
      <c r="E111" s="117"/>
      <c r="F111" s="117"/>
      <c r="G111" s="117"/>
      <c r="H111" s="117"/>
      <c r="I111" s="117"/>
      <c r="J111" s="14">
        <v>0</v>
      </c>
    </row>
    <row r="112" spans="1:11" x14ac:dyDescent="0.2">
      <c r="A112" s="128" t="s">
        <v>31</v>
      </c>
      <c r="B112" s="128"/>
      <c r="C112" s="128"/>
      <c r="D112" s="128"/>
      <c r="E112" s="128"/>
      <c r="F112" s="128"/>
      <c r="G112" s="128"/>
      <c r="H112" s="128"/>
      <c r="I112" s="128"/>
      <c r="J112" s="14">
        <v>0</v>
      </c>
    </row>
    <row r="113" spans="1:11" x14ac:dyDescent="0.2">
      <c r="A113" s="10" t="s">
        <v>5</v>
      </c>
      <c r="B113" s="117" t="s">
        <v>78</v>
      </c>
      <c r="C113" s="117"/>
      <c r="D113" s="117"/>
      <c r="E113" s="117"/>
      <c r="F113" s="117"/>
      <c r="G113" s="117"/>
      <c r="H113" s="117"/>
      <c r="I113" s="117"/>
      <c r="J113" s="11">
        <f>ROUND(I55*J112,2)</f>
        <v>0</v>
      </c>
      <c r="K113" s="54"/>
    </row>
    <row r="114" spans="1:11" x14ac:dyDescent="0.2">
      <c r="A114" s="113" t="s">
        <v>31</v>
      </c>
      <c r="B114" s="113"/>
      <c r="C114" s="113"/>
      <c r="D114" s="113"/>
      <c r="E114" s="113"/>
      <c r="F114" s="113"/>
      <c r="G114" s="113"/>
      <c r="H114" s="113"/>
      <c r="I114" s="113"/>
      <c r="J114" s="12">
        <f>SUM(J112:J113)</f>
        <v>0</v>
      </c>
    </row>
    <row r="115" spans="1:11" x14ac:dyDescent="0.2">
      <c r="A115" s="125"/>
      <c r="B115" s="125"/>
      <c r="C115" s="125"/>
      <c r="D115" s="125"/>
      <c r="E115" s="125"/>
      <c r="F115" s="125"/>
      <c r="G115" s="125"/>
      <c r="H115" s="125"/>
      <c r="I115" s="125"/>
      <c r="J115" s="125"/>
    </row>
    <row r="116" spans="1:11" ht="25.9" customHeight="1" x14ac:dyDescent="0.2">
      <c r="A116" s="121" t="s">
        <v>79</v>
      </c>
      <c r="B116" s="121"/>
      <c r="C116" s="121"/>
      <c r="D116" s="121"/>
      <c r="E116" s="121"/>
      <c r="F116" s="121"/>
      <c r="G116" s="121"/>
      <c r="H116" s="121"/>
      <c r="I116" s="121"/>
      <c r="J116" s="121"/>
    </row>
    <row r="117" spans="1:11" x14ac:dyDescent="0.2">
      <c r="A117" s="125"/>
      <c r="B117" s="125"/>
      <c r="C117" s="125"/>
      <c r="D117" s="125"/>
      <c r="E117" s="125"/>
      <c r="F117" s="125"/>
      <c r="G117" s="125"/>
      <c r="H117" s="125"/>
      <c r="I117" s="125"/>
      <c r="J117" s="125"/>
    </row>
    <row r="118" spans="1:11" ht="16.149999999999999" customHeight="1" x14ac:dyDescent="0.2">
      <c r="A118" s="126" t="s">
        <v>80</v>
      </c>
      <c r="B118" s="126"/>
      <c r="C118" s="126"/>
      <c r="D118" s="126"/>
      <c r="E118" s="126"/>
      <c r="F118" s="126"/>
      <c r="G118" s="126"/>
      <c r="H118" s="126"/>
      <c r="I118" s="126"/>
      <c r="J118" s="126"/>
    </row>
    <row r="119" spans="1:11" ht="16.149999999999999" customHeight="1" x14ac:dyDescent="0.2">
      <c r="A119" s="64">
        <v>4</v>
      </c>
      <c r="B119" s="127" t="s">
        <v>81</v>
      </c>
      <c r="C119" s="127"/>
      <c r="D119" s="127"/>
      <c r="E119" s="127"/>
      <c r="F119" s="127"/>
      <c r="G119" s="127"/>
      <c r="H119" s="127"/>
      <c r="I119" s="127"/>
      <c r="J119" s="35" t="s">
        <v>29</v>
      </c>
    </row>
    <row r="120" spans="1:11" ht="14.65" customHeight="1" x14ac:dyDescent="0.2">
      <c r="A120" s="36" t="s">
        <v>65</v>
      </c>
      <c r="B120" s="118" t="s">
        <v>66</v>
      </c>
      <c r="C120" s="118"/>
      <c r="D120" s="118"/>
      <c r="E120" s="118"/>
      <c r="F120" s="118"/>
      <c r="G120" s="118"/>
      <c r="H120" s="118"/>
      <c r="I120" s="118"/>
      <c r="J120" s="14">
        <f>J106</f>
        <v>0</v>
      </c>
    </row>
    <row r="121" spans="1:11" ht="14.65" customHeight="1" x14ac:dyDescent="0.2">
      <c r="A121" s="36" t="s">
        <v>82</v>
      </c>
      <c r="B121" s="118" t="s">
        <v>76</v>
      </c>
      <c r="C121" s="118"/>
      <c r="D121" s="118"/>
      <c r="E121" s="118"/>
      <c r="F121" s="118"/>
      <c r="G121" s="118"/>
      <c r="H121" s="118"/>
      <c r="I121" s="118"/>
      <c r="J121" s="14">
        <f>J114</f>
        <v>0</v>
      </c>
    </row>
    <row r="122" spans="1:11" ht="14.65" customHeight="1" x14ac:dyDescent="0.2">
      <c r="A122" s="124" t="s">
        <v>31</v>
      </c>
      <c r="B122" s="124"/>
      <c r="C122" s="124"/>
      <c r="D122" s="124"/>
      <c r="E122" s="124"/>
      <c r="F122" s="124"/>
      <c r="G122" s="124"/>
      <c r="H122" s="124"/>
      <c r="I122" s="124"/>
      <c r="J122" s="12">
        <f>SUM(J120+J121)</f>
        <v>0</v>
      </c>
    </row>
    <row r="123" spans="1:11" x14ac:dyDescent="0.2">
      <c r="A123" s="109"/>
      <c r="B123" s="109"/>
      <c r="C123" s="109"/>
      <c r="D123" s="109"/>
      <c r="E123" s="109"/>
      <c r="F123" s="109"/>
      <c r="G123" s="109"/>
      <c r="H123" s="109"/>
      <c r="I123" s="109"/>
      <c r="J123" s="109"/>
    </row>
    <row r="124" spans="1:11" ht="16.149999999999999" customHeight="1" x14ac:dyDescent="0.2">
      <c r="A124" s="122" t="s">
        <v>83</v>
      </c>
      <c r="B124" s="122"/>
      <c r="C124" s="122"/>
      <c r="D124" s="122"/>
      <c r="E124" s="122"/>
      <c r="F124" s="122"/>
      <c r="G124" s="122"/>
      <c r="H124" s="122"/>
      <c r="I124" s="122"/>
      <c r="J124" s="122"/>
    </row>
    <row r="125" spans="1:11" ht="16.149999999999999" customHeight="1" x14ac:dyDescent="0.2">
      <c r="A125" s="63">
        <v>5</v>
      </c>
      <c r="B125" s="123" t="s">
        <v>84</v>
      </c>
      <c r="C125" s="123"/>
      <c r="D125" s="123"/>
      <c r="E125" s="123"/>
      <c r="F125" s="123"/>
      <c r="G125" s="123"/>
      <c r="H125" s="123"/>
      <c r="I125" s="123"/>
      <c r="J125" s="63" t="s">
        <v>29</v>
      </c>
    </row>
    <row r="126" spans="1:11" x14ac:dyDescent="0.2">
      <c r="A126" s="6" t="s">
        <v>3</v>
      </c>
      <c r="B126" s="117" t="s">
        <v>130</v>
      </c>
      <c r="C126" s="117"/>
      <c r="D126" s="117"/>
      <c r="E126" s="117"/>
      <c r="F126" s="117"/>
      <c r="G126" s="117"/>
      <c r="H126" s="117"/>
      <c r="I126" s="117"/>
      <c r="J126" s="14">
        <f>INSUMOS!E13</f>
        <v>0</v>
      </c>
    </row>
    <row r="127" spans="1:11" x14ac:dyDescent="0.2">
      <c r="A127" s="6" t="s">
        <v>5</v>
      </c>
      <c r="B127" s="117" t="s">
        <v>85</v>
      </c>
      <c r="C127" s="117"/>
      <c r="D127" s="117"/>
      <c r="E127" s="117"/>
      <c r="F127" s="117"/>
      <c r="G127" s="117"/>
      <c r="H127" s="117"/>
      <c r="I127" s="117"/>
      <c r="J127" s="52">
        <v>0</v>
      </c>
    </row>
    <row r="128" spans="1:11" x14ac:dyDescent="0.2">
      <c r="A128" s="6" t="s">
        <v>7</v>
      </c>
      <c r="B128" s="117" t="s">
        <v>86</v>
      </c>
      <c r="C128" s="117"/>
      <c r="D128" s="117"/>
      <c r="E128" s="117"/>
      <c r="F128" s="117"/>
      <c r="G128" s="117"/>
      <c r="H128" s="117"/>
      <c r="I128" s="117"/>
      <c r="J128" s="52">
        <v>0</v>
      </c>
    </row>
    <row r="129" spans="1:11" x14ac:dyDescent="0.2">
      <c r="A129" s="6" t="s">
        <v>9</v>
      </c>
      <c r="B129" s="117" t="s">
        <v>119</v>
      </c>
      <c r="C129" s="117"/>
      <c r="D129" s="117"/>
      <c r="E129" s="117"/>
      <c r="F129" s="117"/>
      <c r="G129" s="117"/>
      <c r="H129" s="117"/>
      <c r="I129" s="117"/>
      <c r="J129" s="52">
        <v>0</v>
      </c>
      <c r="K129" s="54"/>
    </row>
    <row r="130" spans="1:11" x14ac:dyDescent="0.2">
      <c r="A130" s="113" t="s">
        <v>25</v>
      </c>
      <c r="B130" s="113"/>
      <c r="C130" s="113"/>
      <c r="D130" s="113"/>
      <c r="E130" s="113"/>
      <c r="F130" s="113"/>
      <c r="G130" s="113"/>
      <c r="H130" s="113"/>
      <c r="I130" s="113"/>
      <c r="J130" s="37">
        <f>SUM(J126:J129)</f>
        <v>0</v>
      </c>
    </row>
    <row r="131" spans="1:11" x14ac:dyDescent="0.2">
      <c r="A131" s="109"/>
      <c r="B131" s="109"/>
      <c r="C131" s="109"/>
      <c r="D131" s="109"/>
      <c r="E131" s="109"/>
      <c r="F131" s="109"/>
      <c r="G131" s="109"/>
      <c r="H131" s="109"/>
      <c r="I131" s="109"/>
      <c r="J131" s="109"/>
    </row>
    <row r="132" spans="1:11" ht="14.65" customHeight="1" x14ac:dyDescent="0.2">
      <c r="A132" s="121" t="s">
        <v>87</v>
      </c>
      <c r="B132" s="121"/>
      <c r="C132" s="121"/>
      <c r="D132" s="121"/>
      <c r="E132" s="121"/>
      <c r="F132" s="121"/>
      <c r="G132" s="121"/>
      <c r="H132" s="121"/>
      <c r="I132" s="121"/>
      <c r="J132" s="121"/>
    </row>
    <row r="133" spans="1:11" x14ac:dyDescent="0.2">
      <c r="A133" s="109"/>
      <c r="B133" s="109"/>
      <c r="C133" s="109"/>
      <c r="D133" s="109"/>
      <c r="E133" s="109"/>
      <c r="F133" s="109"/>
      <c r="G133" s="109"/>
      <c r="H133" s="109"/>
      <c r="I133" s="109"/>
      <c r="J133" s="109"/>
    </row>
    <row r="134" spans="1:11" ht="16.149999999999999" customHeight="1" x14ac:dyDescent="0.2">
      <c r="A134" s="122" t="s">
        <v>88</v>
      </c>
      <c r="B134" s="122"/>
      <c r="C134" s="122"/>
      <c r="D134" s="122"/>
      <c r="E134" s="122"/>
      <c r="F134" s="122"/>
      <c r="G134" s="122"/>
      <c r="H134" s="122"/>
      <c r="I134" s="122"/>
      <c r="J134" s="122"/>
    </row>
    <row r="135" spans="1:11" ht="30" x14ac:dyDescent="0.2">
      <c r="A135" s="63">
        <v>6</v>
      </c>
      <c r="B135" s="123" t="s">
        <v>89</v>
      </c>
      <c r="C135" s="123"/>
      <c r="D135" s="123"/>
      <c r="E135" s="123"/>
      <c r="F135" s="123"/>
      <c r="G135" s="123"/>
      <c r="H135" s="123"/>
      <c r="I135" s="64" t="s">
        <v>36</v>
      </c>
      <c r="J135" s="38" t="s">
        <v>90</v>
      </c>
    </row>
    <row r="136" spans="1:11" ht="51" customHeight="1" x14ac:dyDescent="0.2">
      <c r="A136" s="119" t="s">
        <v>91</v>
      </c>
      <c r="B136" s="119"/>
      <c r="C136" s="119"/>
      <c r="D136" s="119"/>
      <c r="E136" s="119"/>
      <c r="F136" s="119"/>
      <c r="G136" s="119"/>
      <c r="H136" s="119"/>
      <c r="I136" s="39" t="s">
        <v>49</v>
      </c>
      <c r="J136" s="40">
        <f>SUM(J30+J81+J91+J122+J130)</f>
        <v>0</v>
      </c>
    </row>
    <row r="137" spans="1:11" ht="15.75" x14ac:dyDescent="0.2">
      <c r="A137" s="41" t="s">
        <v>3</v>
      </c>
      <c r="B137" s="120" t="s">
        <v>92</v>
      </c>
      <c r="C137" s="120"/>
      <c r="D137" s="120"/>
      <c r="E137" s="120"/>
      <c r="F137" s="120"/>
      <c r="G137" s="120"/>
      <c r="H137" s="120"/>
      <c r="I137" s="13">
        <v>0.05</v>
      </c>
      <c r="J137" s="14">
        <f>ROUND(I137*J136,2)</f>
        <v>0</v>
      </c>
      <c r="K137" s="54"/>
    </row>
    <row r="138" spans="1:11" ht="51" customHeight="1" x14ac:dyDescent="0.2">
      <c r="A138" s="119" t="s">
        <v>93</v>
      </c>
      <c r="B138" s="119"/>
      <c r="C138" s="119"/>
      <c r="D138" s="119"/>
      <c r="E138" s="119"/>
      <c r="F138" s="119"/>
      <c r="G138" s="119"/>
      <c r="H138" s="119"/>
      <c r="I138" s="57" t="s">
        <v>49</v>
      </c>
      <c r="J138" s="40">
        <f>SUM(J30+J81+J91+J122+J130+J137)</f>
        <v>0</v>
      </c>
      <c r="K138" s="54"/>
    </row>
    <row r="139" spans="1:11" ht="15.75" x14ac:dyDescent="0.2">
      <c r="A139" s="41" t="s">
        <v>5</v>
      </c>
      <c r="B139" s="120" t="s">
        <v>94</v>
      </c>
      <c r="C139" s="120"/>
      <c r="D139" s="120"/>
      <c r="E139" s="120"/>
      <c r="F139" s="120"/>
      <c r="G139" s="120"/>
      <c r="H139" s="120"/>
      <c r="I139" s="13">
        <v>6.7900000000000002E-2</v>
      </c>
      <c r="J139" s="14">
        <f>ROUND(I139*J138,2)</f>
        <v>0</v>
      </c>
      <c r="K139" s="54"/>
    </row>
    <row r="140" spans="1:11" ht="51" customHeight="1" x14ac:dyDescent="0.2">
      <c r="A140" s="119" t="s">
        <v>95</v>
      </c>
      <c r="B140" s="119"/>
      <c r="C140" s="119"/>
      <c r="D140" s="119"/>
      <c r="E140" s="119"/>
      <c r="F140" s="119"/>
      <c r="G140" s="119"/>
      <c r="H140" s="119"/>
      <c r="I140" s="42" t="s">
        <v>49</v>
      </c>
      <c r="J140" s="40">
        <f>SUM(J30+J81+J91+J122+J130+J137+J139)</f>
        <v>0</v>
      </c>
    </row>
    <row r="141" spans="1:11" ht="15.75" x14ac:dyDescent="0.2">
      <c r="A141" s="41" t="s">
        <v>7</v>
      </c>
      <c r="B141" s="120" t="s">
        <v>96</v>
      </c>
      <c r="C141" s="120"/>
      <c r="D141" s="120"/>
      <c r="E141" s="120"/>
      <c r="F141" s="120"/>
      <c r="G141" s="120"/>
      <c r="H141" s="120"/>
      <c r="I141" s="43" t="s">
        <v>49</v>
      </c>
      <c r="J141" s="67" t="s">
        <v>49</v>
      </c>
    </row>
    <row r="142" spans="1:11" x14ac:dyDescent="0.2">
      <c r="A142" s="6"/>
      <c r="B142" s="117" t="s">
        <v>97</v>
      </c>
      <c r="C142" s="117"/>
      <c r="D142" s="117"/>
      <c r="E142" s="117"/>
      <c r="F142" s="117"/>
      <c r="G142" s="117"/>
      <c r="H142" s="117"/>
      <c r="I142" s="43" t="s">
        <v>49</v>
      </c>
      <c r="J142" s="67" t="s">
        <v>49</v>
      </c>
    </row>
    <row r="143" spans="1:11" x14ac:dyDescent="0.2">
      <c r="A143" s="6"/>
      <c r="B143" s="117" t="s">
        <v>98</v>
      </c>
      <c r="C143" s="117"/>
      <c r="D143" s="117"/>
      <c r="E143" s="117"/>
      <c r="F143" s="117"/>
      <c r="G143" s="117"/>
      <c r="H143" s="117"/>
      <c r="I143" s="44">
        <v>7.5999999999999998E-2</v>
      </c>
      <c r="J143" s="14">
        <f>ROUND(($J$140/(1-$I$152))*I143,2)</f>
        <v>0</v>
      </c>
    </row>
    <row r="144" spans="1:11" x14ac:dyDescent="0.2">
      <c r="A144" s="6"/>
      <c r="B144" s="117" t="s">
        <v>99</v>
      </c>
      <c r="C144" s="117"/>
      <c r="D144" s="117"/>
      <c r="E144" s="117"/>
      <c r="F144" s="117"/>
      <c r="G144" s="117"/>
      <c r="H144" s="117"/>
      <c r="I144" s="44">
        <v>1.6500000000000001E-2</v>
      </c>
      <c r="J144" s="14">
        <f>ROUND(($J$140/(1-$I$152))*I144,2)</f>
        <v>0</v>
      </c>
    </row>
    <row r="145" spans="1:10" ht="27.6" customHeight="1" x14ac:dyDescent="0.2">
      <c r="A145" s="6"/>
      <c r="B145" s="118" t="s">
        <v>100</v>
      </c>
      <c r="C145" s="118"/>
      <c r="D145" s="118"/>
      <c r="E145" s="118"/>
      <c r="F145" s="118"/>
      <c r="G145" s="118"/>
      <c r="H145" s="118"/>
      <c r="I145" s="45" t="s">
        <v>49</v>
      </c>
      <c r="J145" s="67" t="s">
        <v>49</v>
      </c>
    </row>
    <row r="146" spans="1:10" ht="27.6" customHeight="1" x14ac:dyDescent="0.2">
      <c r="A146" s="6"/>
      <c r="B146" s="118" t="s">
        <v>101</v>
      </c>
      <c r="C146" s="118"/>
      <c r="D146" s="118"/>
      <c r="E146" s="118"/>
      <c r="F146" s="118"/>
      <c r="G146" s="118"/>
      <c r="H146" s="118"/>
      <c r="I146" s="45" t="s">
        <v>49</v>
      </c>
      <c r="J146" s="67" t="s">
        <v>49</v>
      </c>
    </row>
    <row r="147" spans="1:10" x14ac:dyDescent="0.2">
      <c r="A147" s="6"/>
      <c r="B147" s="117" t="s">
        <v>102</v>
      </c>
      <c r="C147" s="117"/>
      <c r="D147" s="117"/>
      <c r="E147" s="117"/>
      <c r="F147" s="117"/>
      <c r="G147" s="117"/>
      <c r="H147" s="117"/>
      <c r="I147" s="45" t="s">
        <v>49</v>
      </c>
      <c r="J147" s="67" t="s">
        <v>49</v>
      </c>
    </row>
    <row r="148" spans="1:10" x14ac:dyDescent="0.2">
      <c r="A148" s="6"/>
      <c r="B148" s="117" t="s">
        <v>103</v>
      </c>
      <c r="C148" s="117"/>
      <c r="D148" s="117"/>
      <c r="E148" s="117"/>
      <c r="F148" s="117"/>
      <c r="G148" s="117"/>
      <c r="H148" s="117"/>
      <c r="I148" s="45" t="s">
        <v>49</v>
      </c>
      <c r="J148" s="67" t="s">
        <v>49</v>
      </c>
    </row>
    <row r="149" spans="1:10" x14ac:dyDescent="0.2">
      <c r="A149" s="6"/>
      <c r="B149" s="117" t="s">
        <v>131</v>
      </c>
      <c r="C149" s="117"/>
      <c r="D149" s="117"/>
      <c r="E149" s="117"/>
      <c r="F149" s="117"/>
      <c r="G149" s="117"/>
      <c r="H149" s="117"/>
      <c r="I149" s="53">
        <v>0.03</v>
      </c>
      <c r="J149" s="14">
        <f>ROUND(($J$140/(1-$I$152))*I149,2)</f>
        <v>0</v>
      </c>
    </row>
    <row r="150" spans="1:10" x14ac:dyDescent="0.2">
      <c r="A150" s="113" t="s">
        <v>31</v>
      </c>
      <c r="B150" s="113"/>
      <c r="C150" s="113"/>
      <c r="D150" s="113"/>
      <c r="E150" s="113"/>
      <c r="F150" s="113"/>
      <c r="G150" s="113"/>
      <c r="H150" s="113"/>
      <c r="I150" s="113"/>
      <c r="J150" s="12">
        <f>SUM(J137+J139+J143+J144+J149)</f>
        <v>0</v>
      </c>
    </row>
    <row r="151" spans="1:10" x14ac:dyDescent="0.2">
      <c r="A151" s="109"/>
      <c r="B151" s="109"/>
      <c r="C151" s="109"/>
      <c r="D151" s="109"/>
      <c r="E151" s="109"/>
      <c r="F151" s="109"/>
      <c r="G151" s="109"/>
      <c r="H151" s="109"/>
      <c r="I151" s="109"/>
      <c r="J151" s="109"/>
    </row>
    <row r="152" spans="1:10" ht="14.65" customHeight="1" x14ac:dyDescent="0.2">
      <c r="A152" s="114" t="s">
        <v>104</v>
      </c>
      <c r="B152" s="114"/>
      <c r="C152" s="114"/>
      <c r="D152" s="114"/>
      <c r="E152" s="114"/>
      <c r="F152" s="114"/>
      <c r="G152" s="114"/>
      <c r="H152" s="114"/>
      <c r="I152" s="46">
        <f>SUM(I143:I149)</f>
        <v>0.1225</v>
      </c>
      <c r="J152" s="47">
        <f>SUM(J143:J149)</f>
        <v>0</v>
      </c>
    </row>
    <row r="153" spans="1:10" x14ac:dyDescent="0.2">
      <c r="A153" s="115" t="s">
        <v>105</v>
      </c>
      <c r="B153" s="115"/>
      <c r="C153" s="115"/>
      <c r="D153" s="116" t="s">
        <v>106</v>
      </c>
      <c r="E153" s="116"/>
      <c r="F153" s="116"/>
      <c r="G153" s="116"/>
      <c r="H153" s="116"/>
      <c r="I153" s="116"/>
      <c r="J153" s="116"/>
    </row>
    <row r="154" spans="1:10" x14ac:dyDescent="0.2">
      <c r="A154" s="115"/>
      <c r="B154" s="115"/>
      <c r="C154" s="115"/>
      <c r="D154" s="116" t="s">
        <v>107</v>
      </c>
      <c r="E154" s="116"/>
      <c r="F154" s="116"/>
      <c r="G154" s="116"/>
      <c r="H154" s="116"/>
      <c r="I154" s="116"/>
      <c r="J154" s="116"/>
    </row>
    <row r="155" spans="1:10" x14ac:dyDescent="0.2">
      <c r="A155" s="115"/>
      <c r="B155" s="115"/>
      <c r="C155" s="115"/>
      <c r="D155" s="116" t="s">
        <v>108</v>
      </c>
      <c r="E155" s="116"/>
      <c r="F155" s="116"/>
      <c r="G155" s="116"/>
      <c r="H155" s="116"/>
      <c r="I155" s="116"/>
      <c r="J155" s="116"/>
    </row>
    <row r="156" spans="1:10" x14ac:dyDescent="0.2">
      <c r="A156" s="109"/>
      <c r="B156" s="109"/>
      <c r="C156" s="109"/>
      <c r="D156" s="109"/>
      <c r="E156" s="109"/>
      <c r="F156" s="109"/>
      <c r="G156" s="109"/>
      <c r="H156" s="109"/>
      <c r="I156" s="109"/>
      <c r="J156" s="109"/>
    </row>
    <row r="157" spans="1:10" ht="27.6" customHeight="1" x14ac:dyDescent="0.2">
      <c r="A157" s="110" t="s">
        <v>109</v>
      </c>
      <c r="B157" s="110"/>
      <c r="C157" s="110"/>
      <c r="D157" s="110"/>
      <c r="E157" s="110"/>
      <c r="F157" s="110"/>
      <c r="G157" s="110"/>
      <c r="H157" s="110"/>
      <c r="I157" s="110"/>
      <c r="J157" s="110"/>
    </row>
    <row r="158" spans="1:10" x14ac:dyDescent="0.2">
      <c r="A158" s="109"/>
      <c r="B158" s="109"/>
      <c r="C158" s="109"/>
      <c r="D158" s="109"/>
      <c r="E158" s="109"/>
      <c r="F158" s="109"/>
      <c r="G158" s="109"/>
      <c r="H158" s="109"/>
      <c r="I158" s="109"/>
      <c r="J158" s="109"/>
    </row>
    <row r="159" spans="1:10" ht="45.95" customHeight="1" x14ac:dyDescent="0.2">
      <c r="A159" s="111" t="s">
        <v>110</v>
      </c>
      <c r="B159" s="111"/>
      <c r="C159" s="111"/>
      <c r="D159" s="111"/>
      <c r="E159" s="111"/>
      <c r="F159" s="111"/>
      <c r="G159" s="111"/>
      <c r="H159" s="111"/>
      <c r="I159" s="111"/>
      <c r="J159" s="111"/>
    </row>
    <row r="160" spans="1:10" ht="14.65" customHeight="1" x14ac:dyDescent="0.2">
      <c r="A160" s="112" t="s">
        <v>111</v>
      </c>
      <c r="B160" s="112"/>
      <c r="C160" s="112"/>
      <c r="D160" s="112"/>
      <c r="E160" s="112"/>
      <c r="F160" s="112"/>
      <c r="G160" s="112"/>
      <c r="H160" s="112"/>
      <c r="I160" s="112"/>
      <c r="J160" s="48" t="s">
        <v>29</v>
      </c>
    </row>
    <row r="161" spans="1:12" ht="14.65" customHeight="1" x14ac:dyDescent="0.2">
      <c r="A161" s="49" t="s">
        <v>3</v>
      </c>
      <c r="B161" s="87" t="s">
        <v>112</v>
      </c>
      <c r="C161" s="87"/>
      <c r="D161" s="87"/>
      <c r="E161" s="87"/>
      <c r="F161" s="87"/>
      <c r="G161" s="87"/>
      <c r="H161" s="87"/>
      <c r="I161" s="87"/>
      <c r="J161" s="24">
        <f>J30</f>
        <v>0</v>
      </c>
    </row>
    <row r="162" spans="1:12" ht="14.65" customHeight="1" x14ac:dyDescent="0.2">
      <c r="A162" s="49" t="s">
        <v>5</v>
      </c>
      <c r="B162" s="87" t="s">
        <v>27</v>
      </c>
      <c r="C162" s="87"/>
      <c r="D162" s="87"/>
      <c r="E162" s="87"/>
      <c r="F162" s="87"/>
      <c r="G162" s="87"/>
      <c r="H162" s="87"/>
      <c r="I162" s="87"/>
      <c r="J162" s="24">
        <f>J81</f>
        <v>0</v>
      </c>
    </row>
    <row r="163" spans="1:12" ht="14.65" customHeight="1" x14ac:dyDescent="0.2">
      <c r="A163" s="49" t="s">
        <v>7</v>
      </c>
      <c r="B163" s="87" t="s">
        <v>113</v>
      </c>
      <c r="C163" s="87"/>
      <c r="D163" s="87"/>
      <c r="E163" s="87"/>
      <c r="F163" s="87"/>
      <c r="G163" s="87"/>
      <c r="H163" s="87"/>
      <c r="I163" s="87"/>
      <c r="J163" s="24">
        <f>J91</f>
        <v>0</v>
      </c>
    </row>
    <row r="164" spans="1:12" ht="14.65" customHeight="1" x14ac:dyDescent="0.2">
      <c r="A164" s="49" t="s">
        <v>9</v>
      </c>
      <c r="B164" s="87" t="s">
        <v>114</v>
      </c>
      <c r="C164" s="87"/>
      <c r="D164" s="87"/>
      <c r="E164" s="87"/>
      <c r="F164" s="87"/>
      <c r="G164" s="87"/>
      <c r="H164" s="87"/>
      <c r="I164" s="87"/>
      <c r="J164" s="24">
        <f>J122</f>
        <v>0</v>
      </c>
    </row>
    <row r="165" spans="1:12" ht="14.65" customHeight="1" x14ac:dyDescent="0.2">
      <c r="A165" s="49" t="s">
        <v>21</v>
      </c>
      <c r="B165" s="108" t="s">
        <v>115</v>
      </c>
      <c r="C165" s="108"/>
      <c r="D165" s="108"/>
      <c r="E165" s="108"/>
      <c r="F165" s="108"/>
      <c r="G165" s="108"/>
      <c r="H165" s="108"/>
      <c r="I165" s="108"/>
      <c r="J165" s="52">
        <f>J130</f>
        <v>0</v>
      </c>
    </row>
    <row r="166" spans="1:12" ht="14.65" customHeight="1" x14ac:dyDescent="0.2">
      <c r="A166" s="89" t="s">
        <v>116</v>
      </c>
      <c r="B166" s="89"/>
      <c r="C166" s="89"/>
      <c r="D166" s="89"/>
      <c r="E166" s="89"/>
      <c r="F166" s="89"/>
      <c r="G166" s="89"/>
      <c r="H166" s="89"/>
      <c r="I166" s="89"/>
      <c r="J166" s="37">
        <f>SUM(J161:J165)</f>
        <v>0</v>
      </c>
    </row>
    <row r="167" spans="1:12" ht="14.65" customHeight="1" x14ac:dyDescent="0.2">
      <c r="A167" s="49" t="s">
        <v>22</v>
      </c>
      <c r="B167" s="87" t="s">
        <v>117</v>
      </c>
      <c r="C167" s="87"/>
      <c r="D167" s="87"/>
      <c r="E167" s="87"/>
      <c r="F167" s="87"/>
      <c r="G167" s="87"/>
      <c r="H167" s="87"/>
      <c r="I167" s="87"/>
      <c r="J167" s="24">
        <f>J150</f>
        <v>0</v>
      </c>
    </row>
    <row r="168" spans="1:12" ht="14.65" customHeight="1" x14ac:dyDescent="0.2">
      <c r="A168" s="89" t="s">
        <v>118</v>
      </c>
      <c r="B168" s="89"/>
      <c r="C168" s="89"/>
      <c r="D168" s="89"/>
      <c r="E168" s="89"/>
      <c r="F168" s="89"/>
      <c r="G168" s="89"/>
      <c r="H168" s="89"/>
      <c r="I168" s="89"/>
      <c r="J168" s="37">
        <f>SUM(J166:J167)</f>
        <v>0</v>
      </c>
    </row>
    <row r="170" spans="1:12" ht="15.75" x14ac:dyDescent="0.2">
      <c r="A170" s="93" t="s">
        <v>133</v>
      </c>
      <c r="B170" s="93"/>
      <c r="C170" s="93"/>
      <c r="D170" s="93"/>
      <c r="E170" s="93"/>
      <c r="F170" s="93"/>
      <c r="G170" s="93"/>
      <c r="H170" s="93"/>
      <c r="I170" s="93"/>
      <c r="J170" s="93"/>
    </row>
    <row r="171" spans="1:12" ht="71.25" customHeight="1" x14ac:dyDescent="0.2">
      <c r="A171" s="107" t="s">
        <v>134</v>
      </c>
      <c r="B171" s="107"/>
      <c r="C171" s="107" t="s">
        <v>135</v>
      </c>
      <c r="D171" s="107"/>
      <c r="E171" s="107" t="s">
        <v>136</v>
      </c>
      <c r="F171" s="107"/>
      <c r="G171" s="66" t="s">
        <v>137</v>
      </c>
      <c r="H171" s="66" t="s">
        <v>138</v>
      </c>
      <c r="I171" s="107" t="s">
        <v>139</v>
      </c>
      <c r="J171" s="107"/>
    </row>
    <row r="172" spans="1:12" ht="28.5" customHeight="1" x14ac:dyDescent="0.2">
      <c r="A172" s="102" t="s">
        <v>163</v>
      </c>
      <c r="B172" s="102"/>
      <c r="C172" s="103">
        <f>J168</f>
        <v>0</v>
      </c>
      <c r="D172" s="103"/>
      <c r="E172" s="104">
        <v>1</v>
      </c>
      <c r="F172" s="104"/>
      <c r="G172" s="58">
        <f>C172*E172</f>
        <v>0</v>
      </c>
      <c r="H172" s="59">
        <v>1</v>
      </c>
      <c r="I172" s="103">
        <f>G172*H172</f>
        <v>0</v>
      </c>
      <c r="J172" s="103"/>
      <c r="L172" s="54"/>
    </row>
    <row r="173" spans="1:12" ht="12.75" customHeight="1" x14ac:dyDescent="0.2">
      <c r="A173" s="105" t="s">
        <v>140</v>
      </c>
      <c r="B173" s="105"/>
      <c r="C173" s="105"/>
      <c r="D173" s="105"/>
      <c r="E173" s="105"/>
      <c r="F173" s="105"/>
      <c r="G173" s="105"/>
      <c r="H173" s="105"/>
      <c r="I173" s="106">
        <f>I172</f>
        <v>0</v>
      </c>
      <c r="J173" s="106"/>
    </row>
    <row r="174" spans="1:12" x14ac:dyDescent="0.2">
      <c r="A174" s="55"/>
      <c r="B174" s="55"/>
      <c r="C174" s="55"/>
      <c r="D174" s="55"/>
      <c r="E174" s="55"/>
      <c r="F174" s="55"/>
      <c r="G174" s="55"/>
      <c r="H174" s="55"/>
      <c r="I174" s="92"/>
      <c r="J174" s="92"/>
    </row>
    <row r="175" spans="1:12" ht="16.5" customHeight="1" x14ac:dyDescent="0.2">
      <c r="A175" s="60" t="s">
        <v>141</v>
      </c>
      <c r="B175" s="93" t="s">
        <v>142</v>
      </c>
      <c r="C175" s="93"/>
      <c r="D175" s="93"/>
      <c r="E175" s="93"/>
      <c r="F175" s="93"/>
      <c r="G175" s="93"/>
      <c r="H175" s="93"/>
      <c r="I175" s="93"/>
      <c r="J175" s="93"/>
    </row>
    <row r="176" spans="1:12" ht="13.5" customHeight="1" x14ac:dyDescent="0.2">
      <c r="A176" s="94" t="s">
        <v>143</v>
      </c>
      <c r="B176" s="95"/>
      <c r="C176" s="95"/>
      <c r="D176" s="95"/>
      <c r="E176" s="95"/>
      <c r="F176" s="95"/>
      <c r="G176" s="95"/>
      <c r="H176" s="95"/>
      <c r="I176" s="95"/>
      <c r="J176" s="95"/>
    </row>
    <row r="177" spans="1:10" x14ac:dyDescent="0.2">
      <c r="A177" s="96" t="s">
        <v>144</v>
      </c>
      <c r="B177" s="97"/>
      <c r="C177" s="97"/>
      <c r="D177" s="97"/>
      <c r="E177" s="97"/>
      <c r="F177" s="97"/>
      <c r="G177" s="97"/>
      <c r="H177" s="98"/>
      <c r="I177" s="99" t="s">
        <v>139</v>
      </c>
      <c r="J177" s="100"/>
    </row>
    <row r="178" spans="1:10" x14ac:dyDescent="0.2">
      <c r="A178" s="49" t="s">
        <v>3</v>
      </c>
      <c r="B178" s="101" t="s">
        <v>145</v>
      </c>
      <c r="C178" s="101"/>
      <c r="D178" s="101"/>
      <c r="E178" s="101"/>
      <c r="F178" s="101"/>
      <c r="G178" s="101"/>
      <c r="H178" s="101"/>
      <c r="I178" s="88">
        <f>C172</f>
        <v>0</v>
      </c>
      <c r="J178" s="88"/>
    </row>
    <row r="179" spans="1:10" x14ac:dyDescent="0.2">
      <c r="A179" s="49" t="s">
        <v>5</v>
      </c>
      <c r="B179" s="87" t="s">
        <v>146</v>
      </c>
      <c r="C179" s="87"/>
      <c r="D179" s="87"/>
      <c r="E179" s="87"/>
      <c r="F179" s="87"/>
      <c r="G179" s="87"/>
      <c r="H179" s="87"/>
      <c r="I179" s="88">
        <f>I178*H172</f>
        <v>0</v>
      </c>
      <c r="J179" s="88"/>
    </row>
    <row r="180" spans="1:10" ht="12.75" customHeight="1" x14ac:dyDescent="0.2">
      <c r="A180" s="49" t="s">
        <v>7</v>
      </c>
      <c r="B180" s="87" t="s">
        <v>147</v>
      </c>
      <c r="C180" s="87"/>
      <c r="D180" s="87"/>
      <c r="E180" s="87"/>
      <c r="F180" s="87"/>
      <c r="G180" s="87"/>
      <c r="H180" s="87"/>
      <c r="I180" s="88">
        <f>I179*12</f>
        <v>0</v>
      </c>
      <c r="J180" s="88"/>
    </row>
    <row r="181" spans="1:10" ht="12.75" customHeight="1" x14ac:dyDescent="0.2">
      <c r="A181" s="89" t="s">
        <v>150</v>
      </c>
      <c r="B181" s="89"/>
      <c r="C181" s="89"/>
      <c r="D181" s="89"/>
      <c r="E181" s="89"/>
      <c r="F181" s="89"/>
      <c r="G181" s="89"/>
      <c r="H181" s="89"/>
      <c r="I181" s="90">
        <f>I180</f>
        <v>0</v>
      </c>
      <c r="J181" s="91"/>
    </row>
    <row r="182" spans="1:10" x14ac:dyDescent="0.2">
      <c r="A182" s="56" t="s">
        <v>148</v>
      </c>
      <c r="B182" t="s">
        <v>149</v>
      </c>
    </row>
  </sheetData>
  <sheetProtection selectLockedCells="1" selectUnlockedCells="1"/>
  <mergeCells count="206">
    <mergeCell ref="K67:V68"/>
    <mergeCell ref="A5:J5"/>
    <mergeCell ref="A6:J6"/>
    <mergeCell ref="B7:G7"/>
    <mergeCell ref="H7:J7"/>
    <mergeCell ref="B8:G8"/>
    <mergeCell ref="H8:J8"/>
    <mergeCell ref="A1:J1"/>
    <mergeCell ref="A2:J2"/>
    <mergeCell ref="A3:G3"/>
    <mergeCell ref="H3:J3"/>
    <mergeCell ref="A4:G4"/>
    <mergeCell ref="H4:J4"/>
    <mergeCell ref="A13:J13"/>
    <mergeCell ref="A14:J14"/>
    <mergeCell ref="B15:G15"/>
    <mergeCell ref="H15:J15"/>
    <mergeCell ref="B16:G16"/>
    <mergeCell ref="H16:J16"/>
    <mergeCell ref="B9:G9"/>
    <mergeCell ref="H9:J9"/>
    <mergeCell ref="B10:G10"/>
    <mergeCell ref="H10:J10"/>
    <mergeCell ref="A11:J11"/>
    <mergeCell ref="A12:J12"/>
    <mergeCell ref="A20:J20"/>
    <mergeCell ref="A21:J21"/>
    <mergeCell ref="B22:G22"/>
    <mergeCell ref="H22:I22"/>
    <mergeCell ref="B23:I23"/>
    <mergeCell ref="B17:G17"/>
    <mergeCell ref="H17:J17"/>
    <mergeCell ref="B18:G18"/>
    <mergeCell ref="H18:J18"/>
    <mergeCell ref="B19:G19"/>
    <mergeCell ref="H19:J19"/>
    <mergeCell ref="B24:H24"/>
    <mergeCell ref="A31:J31"/>
    <mergeCell ref="A32:J32"/>
    <mergeCell ref="A33:J33"/>
    <mergeCell ref="A34:J34"/>
    <mergeCell ref="A35:J35"/>
    <mergeCell ref="B36:I36"/>
    <mergeCell ref="B25:H25"/>
    <mergeCell ref="B26:I26"/>
    <mergeCell ref="B27:I27"/>
    <mergeCell ref="B28:I28"/>
    <mergeCell ref="B29:I29"/>
    <mergeCell ref="A30:I30"/>
    <mergeCell ref="A43:J43"/>
    <mergeCell ref="A44:J44"/>
    <mergeCell ref="A45:J45"/>
    <mergeCell ref="B46:H46"/>
    <mergeCell ref="B47:H47"/>
    <mergeCell ref="B48:H48"/>
    <mergeCell ref="B37:H37"/>
    <mergeCell ref="B38:H38"/>
    <mergeCell ref="A39:I39"/>
    <mergeCell ref="B40:I40"/>
    <mergeCell ref="A41:I41"/>
    <mergeCell ref="A42:J42"/>
    <mergeCell ref="A55:H55"/>
    <mergeCell ref="A56:J56"/>
    <mergeCell ref="A57:J57"/>
    <mergeCell ref="A58:J58"/>
    <mergeCell ref="A59:J59"/>
    <mergeCell ref="B60:I60"/>
    <mergeCell ref="B49:H49"/>
    <mergeCell ref="B50:H50"/>
    <mergeCell ref="B51:H51"/>
    <mergeCell ref="B52:H52"/>
    <mergeCell ref="B53:H53"/>
    <mergeCell ref="B54:H54"/>
    <mergeCell ref="B67:H67"/>
    <mergeCell ref="B68:H68"/>
    <mergeCell ref="B69:I69"/>
    <mergeCell ref="B70:I70"/>
    <mergeCell ref="B71:I71"/>
    <mergeCell ref="B61:I61"/>
    <mergeCell ref="B62:H62"/>
    <mergeCell ref="B63:H63"/>
    <mergeCell ref="B64:H64"/>
    <mergeCell ref="B65:I65"/>
    <mergeCell ref="B66:H66"/>
    <mergeCell ref="B78:I78"/>
    <mergeCell ref="B79:I79"/>
    <mergeCell ref="B80:I80"/>
    <mergeCell ref="A81:I81"/>
    <mergeCell ref="A82:J82"/>
    <mergeCell ref="A83:J83"/>
    <mergeCell ref="A72:I72"/>
    <mergeCell ref="A73:J73"/>
    <mergeCell ref="A74:J74"/>
    <mergeCell ref="A75:J75"/>
    <mergeCell ref="A76:J76"/>
    <mergeCell ref="B77:I77"/>
    <mergeCell ref="B90:H90"/>
    <mergeCell ref="A91:I91"/>
    <mergeCell ref="A92:J92"/>
    <mergeCell ref="A93:J93"/>
    <mergeCell ref="A94:J94"/>
    <mergeCell ref="A95:I95"/>
    <mergeCell ref="B84:I84"/>
    <mergeCell ref="B85:I85"/>
    <mergeCell ref="B86:I86"/>
    <mergeCell ref="B87:H87"/>
    <mergeCell ref="B88:I88"/>
    <mergeCell ref="B89:I89"/>
    <mergeCell ref="B102:I102"/>
    <mergeCell ref="B103:I103"/>
    <mergeCell ref="A104:I104"/>
    <mergeCell ref="B105:I105"/>
    <mergeCell ref="A106:I106"/>
    <mergeCell ref="A107:J107"/>
    <mergeCell ref="A96:J96"/>
    <mergeCell ref="B97:I97"/>
    <mergeCell ref="B98:H98"/>
    <mergeCell ref="B99:I99"/>
    <mergeCell ref="B100:I100"/>
    <mergeCell ref="B101:I101"/>
    <mergeCell ref="A114:I114"/>
    <mergeCell ref="A115:J115"/>
    <mergeCell ref="A116:J116"/>
    <mergeCell ref="A117:J117"/>
    <mergeCell ref="A118:J118"/>
    <mergeCell ref="B119:I119"/>
    <mergeCell ref="A108:J108"/>
    <mergeCell ref="A109:J109"/>
    <mergeCell ref="B110:I110"/>
    <mergeCell ref="B111:I111"/>
    <mergeCell ref="A112:I112"/>
    <mergeCell ref="B113:I113"/>
    <mergeCell ref="B126:I126"/>
    <mergeCell ref="B127:I127"/>
    <mergeCell ref="B128:I128"/>
    <mergeCell ref="B129:I129"/>
    <mergeCell ref="A130:I130"/>
    <mergeCell ref="A131:J131"/>
    <mergeCell ref="B120:I120"/>
    <mergeCell ref="B121:I121"/>
    <mergeCell ref="A122:I122"/>
    <mergeCell ref="A123:J123"/>
    <mergeCell ref="A124:J124"/>
    <mergeCell ref="B125:I125"/>
    <mergeCell ref="A138:H138"/>
    <mergeCell ref="B139:H139"/>
    <mergeCell ref="A140:H140"/>
    <mergeCell ref="B141:H141"/>
    <mergeCell ref="B142:H142"/>
    <mergeCell ref="B143:H143"/>
    <mergeCell ref="A132:J132"/>
    <mergeCell ref="A133:J133"/>
    <mergeCell ref="A134:J134"/>
    <mergeCell ref="B135:H135"/>
    <mergeCell ref="A136:H136"/>
    <mergeCell ref="B137:H137"/>
    <mergeCell ref="A150:I150"/>
    <mergeCell ref="A151:J151"/>
    <mergeCell ref="A152:H152"/>
    <mergeCell ref="A153:C155"/>
    <mergeCell ref="D153:J153"/>
    <mergeCell ref="D154:J154"/>
    <mergeCell ref="D155:J155"/>
    <mergeCell ref="B144:H144"/>
    <mergeCell ref="B145:H145"/>
    <mergeCell ref="B146:H146"/>
    <mergeCell ref="B147:H147"/>
    <mergeCell ref="B148:H148"/>
    <mergeCell ref="B149:H149"/>
    <mergeCell ref="B162:I162"/>
    <mergeCell ref="B163:I163"/>
    <mergeCell ref="B164:I164"/>
    <mergeCell ref="B165:I165"/>
    <mergeCell ref="A166:I166"/>
    <mergeCell ref="B167:I167"/>
    <mergeCell ref="A156:J156"/>
    <mergeCell ref="A157:J157"/>
    <mergeCell ref="A158:J158"/>
    <mergeCell ref="A159:J159"/>
    <mergeCell ref="A160:I160"/>
    <mergeCell ref="B161:I161"/>
    <mergeCell ref="A172:B172"/>
    <mergeCell ref="C172:D172"/>
    <mergeCell ref="E172:F172"/>
    <mergeCell ref="I172:J172"/>
    <mergeCell ref="A173:H173"/>
    <mergeCell ref="I173:J173"/>
    <mergeCell ref="A168:I168"/>
    <mergeCell ref="A170:J170"/>
    <mergeCell ref="A171:B171"/>
    <mergeCell ref="C171:D171"/>
    <mergeCell ref="E171:F171"/>
    <mergeCell ref="I171:J171"/>
    <mergeCell ref="B179:H179"/>
    <mergeCell ref="I179:J179"/>
    <mergeCell ref="B180:H180"/>
    <mergeCell ref="I180:J180"/>
    <mergeCell ref="A181:H181"/>
    <mergeCell ref="I181:J181"/>
    <mergeCell ref="I174:J174"/>
    <mergeCell ref="B175:J175"/>
    <mergeCell ref="A176:J176"/>
    <mergeCell ref="A177:H177"/>
    <mergeCell ref="I177:J177"/>
    <mergeCell ref="B178:H178"/>
    <mergeCell ref="I178:J178"/>
  </mergeCells>
  <pageMargins left="0.78749999999999998" right="0.78749999999999998" top="1.0527777777777778" bottom="1.0527777777777778" header="0.78749999999999998" footer="0.78749999999999998"/>
  <pageSetup paperSize="9" scale="74" firstPageNumber="0" fitToHeight="0" orientation="portrait" verticalDpi="300"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H14" sqref="H14"/>
    </sheetView>
  </sheetViews>
  <sheetFormatPr defaultColWidth="9" defaultRowHeight="12.75" x14ac:dyDescent="0.2"/>
  <cols>
    <col min="1" max="1" width="52.5703125" style="73" bestFit="1" customWidth="1"/>
    <col min="2" max="2" width="10.140625" style="81" customWidth="1"/>
    <col min="3" max="3" width="13.5703125" style="81" customWidth="1"/>
    <col min="4" max="4" width="12.42578125" style="81" customWidth="1"/>
    <col min="5" max="5" width="11.42578125" style="82" customWidth="1"/>
    <col min="6" max="6" width="10.85546875" style="82" customWidth="1"/>
    <col min="7" max="7" width="10.7109375" style="73" customWidth="1"/>
    <col min="8" max="8" width="9" style="73"/>
    <col min="9" max="9" width="76.28515625" style="83" customWidth="1"/>
    <col min="10" max="247" width="9" style="73"/>
    <col min="248" max="248" width="49.42578125" style="73" customWidth="1"/>
    <col min="249" max="249" width="10.140625" style="73" customWidth="1"/>
    <col min="250" max="250" width="13.5703125" style="73" customWidth="1"/>
    <col min="251" max="251" width="12.42578125" style="73" customWidth="1"/>
    <col min="252" max="252" width="11.42578125" style="73" customWidth="1"/>
    <col min="253" max="253" width="10.85546875" style="73" customWidth="1"/>
    <col min="254" max="254" width="10.7109375" style="73" customWidth="1"/>
    <col min="255" max="503" width="9" style="73"/>
    <col min="504" max="504" width="49.42578125" style="73" customWidth="1"/>
    <col min="505" max="505" width="10.140625" style="73" customWidth="1"/>
    <col min="506" max="506" width="13.5703125" style="73" customWidth="1"/>
    <col min="507" max="507" width="12.42578125" style="73" customWidth="1"/>
    <col min="508" max="508" width="11.42578125" style="73" customWidth="1"/>
    <col min="509" max="509" width="10.85546875" style="73" customWidth="1"/>
    <col min="510" max="510" width="10.7109375" style="73" customWidth="1"/>
    <col min="511" max="759" width="9" style="73"/>
    <col min="760" max="760" width="49.42578125" style="73" customWidth="1"/>
    <col min="761" max="761" width="10.140625" style="73" customWidth="1"/>
    <col min="762" max="762" width="13.5703125" style="73" customWidth="1"/>
    <col min="763" max="763" width="12.42578125" style="73" customWidth="1"/>
    <col min="764" max="764" width="11.42578125" style="73" customWidth="1"/>
    <col min="765" max="765" width="10.85546875" style="73" customWidth="1"/>
    <col min="766" max="766" width="10.7109375" style="73" customWidth="1"/>
    <col min="767" max="1015" width="9" style="73"/>
    <col min="1016" max="1016" width="49.42578125" style="73" customWidth="1"/>
    <col min="1017" max="1017" width="10.140625" style="73" customWidth="1"/>
    <col min="1018" max="1018" width="13.5703125" style="73" customWidth="1"/>
    <col min="1019" max="1019" width="12.42578125" style="73" customWidth="1"/>
    <col min="1020" max="1020" width="11.42578125" style="73" customWidth="1"/>
    <col min="1021" max="1021" width="10.85546875" style="73" customWidth="1"/>
    <col min="1022" max="1022" width="10.7109375" style="73" customWidth="1"/>
    <col min="1023" max="1271" width="9" style="73"/>
    <col min="1272" max="1272" width="49.42578125" style="73" customWidth="1"/>
    <col min="1273" max="1273" width="10.140625" style="73" customWidth="1"/>
    <col min="1274" max="1274" width="13.5703125" style="73" customWidth="1"/>
    <col min="1275" max="1275" width="12.42578125" style="73" customWidth="1"/>
    <col min="1276" max="1276" width="11.42578125" style="73" customWidth="1"/>
    <col min="1277" max="1277" width="10.85546875" style="73" customWidth="1"/>
    <col min="1278" max="1278" width="10.7109375" style="73" customWidth="1"/>
    <col min="1279" max="1527" width="9" style="73"/>
    <col min="1528" max="1528" width="49.42578125" style="73" customWidth="1"/>
    <col min="1529" max="1529" width="10.140625" style="73" customWidth="1"/>
    <col min="1530" max="1530" width="13.5703125" style="73" customWidth="1"/>
    <col min="1531" max="1531" width="12.42578125" style="73" customWidth="1"/>
    <col min="1532" max="1532" width="11.42578125" style="73" customWidth="1"/>
    <col min="1533" max="1533" width="10.85546875" style="73" customWidth="1"/>
    <col min="1534" max="1534" width="10.7109375" style="73" customWidth="1"/>
    <col min="1535" max="1783" width="9" style="73"/>
    <col min="1784" max="1784" width="49.42578125" style="73" customWidth="1"/>
    <col min="1785" max="1785" width="10.140625" style="73" customWidth="1"/>
    <col min="1786" max="1786" width="13.5703125" style="73" customWidth="1"/>
    <col min="1787" max="1787" width="12.42578125" style="73" customWidth="1"/>
    <col min="1788" max="1788" width="11.42578125" style="73" customWidth="1"/>
    <col min="1789" max="1789" width="10.85546875" style="73" customWidth="1"/>
    <col min="1790" max="1790" width="10.7109375" style="73" customWidth="1"/>
    <col min="1791" max="2039" width="9" style="73"/>
    <col min="2040" max="2040" width="49.42578125" style="73" customWidth="1"/>
    <col min="2041" max="2041" width="10.140625" style="73" customWidth="1"/>
    <col min="2042" max="2042" width="13.5703125" style="73" customWidth="1"/>
    <col min="2043" max="2043" width="12.42578125" style="73" customWidth="1"/>
    <col min="2044" max="2044" width="11.42578125" style="73" customWidth="1"/>
    <col min="2045" max="2045" width="10.85546875" style="73" customWidth="1"/>
    <col min="2046" max="2046" width="10.7109375" style="73" customWidth="1"/>
    <col min="2047" max="2295" width="9" style="73"/>
    <col min="2296" max="2296" width="49.42578125" style="73" customWidth="1"/>
    <col min="2297" max="2297" width="10.140625" style="73" customWidth="1"/>
    <col min="2298" max="2298" width="13.5703125" style="73" customWidth="1"/>
    <col min="2299" max="2299" width="12.42578125" style="73" customWidth="1"/>
    <col min="2300" max="2300" width="11.42578125" style="73" customWidth="1"/>
    <col min="2301" max="2301" width="10.85546875" style="73" customWidth="1"/>
    <col min="2302" max="2302" width="10.7109375" style="73" customWidth="1"/>
    <col min="2303" max="2551" width="9" style="73"/>
    <col min="2552" max="2552" width="49.42578125" style="73" customWidth="1"/>
    <col min="2553" max="2553" width="10.140625" style="73" customWidth="1"/>
    <col min="2554" max="2554" width="13.5703125" style="73" customWidth="1"/>
    <col min="2555" max="2555" width="12.42578125" style="73" customWidth="1"/>
    <col min="2556" max="2556" width="11.42578125" style="73" customWidth="1"/>
    <col min="2557" max="2557" width="10.85546875" style="73" customWidth="1"/>
    <col min="2558" max="2558" width="10.7109375" style="73" customWidth="1"/>
    <col min="2559" max="2807" width="9" style="73"/>
    <col min="2808" max="2808" width="49.42578125" style="73" customWidth="1"/>
    <col min="2809" max="2809" width="10.140625" style="73" customWidth="1"/>
    <col min="2810" max="2810" width="13.5703125" style="73" customWidth="1"/>
    <col min="2811" max="2811" width="12.42578125" style="73" customWidth="1"/>
    <col min="2812" max="2812" width="11.42578125" style="73" customWidth="1"/>
    <col min="2813" max="2813" width="10.85546875" style="73" customWidth="1"/>
    <col min="2814" max="2814" width="10.7109375" style="73" customWidth="1"/>
    <col min="2815" max="3063" width="9" style="73"/>
    <col min="3064" max="3064" width="49.42578125" style="73" customWidth="1"/>
    <col min="3065" max="3065" width="10.140625" style="73" customWidth="1"/>
    <col min="3066" max="3066" width="13.5703125" style="73" customWidth="1"/>
    <col min="3067" max="3067" width="12.42578125" style="73" customWidth="1"/>
    <col min="3068" max="3068" width="11.42578125" style="73" customWidth="1"/>
    <col min="3069" max="3069" width="10.85546875" style="73" customWidth="1"/>
    <col min="3070" max="3070" width="10.7109375" style="73" customWidth="1"/>
    <col min="3071" max="3319" width="9" style="73"/>
    <col min="3320" max="3320" width="49.42578125" style="73" customWidth="1"/>
    <col min="3321" max="3321" width="10.140625" style="73" customWidth="1"/>
    <col min="3322" max="3322" width="13.5703125" style="73" customWidth="1"/>
    <col min="3323" max="3323" width="12.42578125" style="73" customWidth="1"/>
    <col min="3324" max="3324" width="11.42578125" style="73" customWidth="1"/>
    <col min="3325" max="3325" width="10.85546875" style="73" customWidth="1"/>
    <col min="3326" max="3326" width="10.7109375" style="73" customWidth="1"/>
    <col min="3327" max="3575" width="9" style="73"/>
    <col min="3576" max="3576" width="49.42578125" style="73" customWidth="1"/>
    <col min="3577" max="3577" width="10.140625" style="73" customWidth="1"/>
    <col min="3578" max="3578" width="13.5703125" style="73" customWidth="1"/>
    <col min="3579" max="3579" width="12.42578125" style="73" customWidth="1"/>
    <col min="3580" max="3580" width="11.42578125" style="73" customWidth="1"/>
    <col min="3581" max="3581" width="10.85546875" style="73" customWidth="1"/>
    <col min="3582" max="3582" width="10.7109375" style="73" customWidth="1"/>
    <col min="3583" max="3831" width="9" style="73"/>
    <col min="3832" max="3832" width="49.42578125" style="73" customWidth="1"/>
    <col min="3833" max="3833" width="10.140625" style="73" customWidth="1"/>
    <col min="3834" max="3834" width="13.5703125" style="73" customWidth="1"/>
    <col min="3835" max="3835" width="12.42578125" style="73" customWidth="1"/>
    <col min="3836" max="3836" width="11.42578125" style="73" customWidth="1"/>
    <col min="3837" max="3837" width="10.85546875" style="73" customWidth="1"/>
    <col min="3838" max="3838" width="10.7109375" style="73" customWidth="1"/>
    <col min="3839" max="4087" width="9" style="73"/>
    <col min="4088" max="4088" width="49.42578125" style="73" customWidth="1"/>
    <col min="4089" max="4089" width="10.140625" style="73" customWidth="1"/>
    <col min="4090" max="4090" width="13.5703125" style="73" customWidth="1"/>
    <col min="4091" max="4091" width="12.42578125" style="73" customWidth="1"/>
    <col min="4092" max="4092" width="11.42578125" style="73" customWidth="1"/>
    <col min="4093" max="4093" width="10.85546875" style="73" customWidth="1"/>
    <col min="4094" max="4094" width="10.7109375" style="73" customWidth="1"/>
    <col min="4095" max="4343" width="9" style="73"/>
    <col min="4344" max="4344" width="49.42578125" style="73" customWidth="1"/>
    <col min="4345" max="4345" width="10.140625" style="73" customWidth="1"/>
    <col min="4346" max="4346" width="13.5703125" style="73" customWidth="1"/>
    <col min="4347" max="4347" width="12.42578125" style="73" customWidth="1"/>
    <col min="4348" max="4348" width="11.42578125" style="73" customWidth="1"/>
    <col min="4349" max="4349" width="10.85546875" style="73" customWidth="1"/>
    <col min="4350" max="4350" width="10.7109375" style="73" customWidth="1"/>
    <col min="4351" max="4599" width="9" style="73"/>
    <col min="4600" max="4600" width="49.42578125" style="73" customWidth="1"/>
    <col min="4601" max="4601" width="10.140625" style="73" customWidth="1"/>
    <col min="4602" max="4602" width="13.5703125" style="73" customWidth="1"/>
    <col min="4603" max="4603" width="12.42578125" style="73" customWidth="1"/>
    <col min="4604" max="4604" width="11.42578125" style="73" customWidth="1"/>
    <col min="4605" max="4605" width="10.85546875" style="73" customWidth="1"/>
    <col min="4606" max="4606" width="10.7109375" style="73" customWidth="1"/>
    <col min="4607" max="4855" width="9" style="73"/>
    <col min="4856" max="4856" width="49.42578125" style="73" customWidth="1"/>
    <col min="4857" max="4857" width="10.140625" style="73" customWidth="1"/>
    <col min="4858" max="4858" width="13.5703125" style="73" customWidth="1"/>
    <col min="4859" max="4859" width="12.42578125" style="73" customWidth="1"/>
    <col min="4860" max="4860" width="11.42578125" style="73" customWidth="1"/>
    <col min="4861" max="4861" width="10.85546875" style="73" customWidth="1"/>
    <col min="4862" max="4862" width="10.7109375" style="73" customWidth="1"/>
    <col min="4863" max="5111" width="9" style="73"/>
    <col min="5112" max="5112" width="49.42578125" style="73" customWidth="1"/>
    <col min="5113" max="5113" width="10.140625" style="73" customWidth="1"/>
    <col min="5114" max="5114" width="13.5703125" style="73" customWidth="1"/>
    <col min="5115" max="5115" width="12.42578125" style="73" customWidth="1"/>
    <col min="5116" max="5116" width="11.42578125" style="73" customWidth="1"/>
    <col min="5117" max="5117" width="10.85546875" style="73" customWidth="1"/>
    <col min="5118" max="5118" width="10.7109375" style="73" customWidth="1"/>
    <col min="5119" max="5367" width="9" style="73"/>
    <col min="5368" max="5368" width="49.42578125" style="73" customWidth="1"/>
    <col min="5369" max="5369" width="10.140625" style="73" customWidth="1"/>
    <col min="5370" max="5370" width="13.5703125" style="73" customWidth="1"/>
    <col min="5371" max="5371" width="12.42578125" style="73" customWidth="1"/>
    <col min="5372" max="5372" width="11.42578125" style="73" customWidth="1"/>
    <col min="5373" max="5373" width="10.85546875" style="73" customWidth="1"/>
    <col min="5374" max="5374" width="10.7109375" style="73" customWidth="1"/>
    <col min="5375" max="5623" width="9" style="73"/>
    <col min="5624" max="5624" width="49.42578125" style="73" customWidth="1"/>
    <col min="5625" max="5625" width="10.140625" style="73" customWidth="1"/>
    <col min="5626" max="5626" width="13.5703125" style="73" customWidth="1"/>
    <col min="5627" max="5627" width="12.42578125" style="73" customWidth="1"/>
    <col min="5628" max="5628" width="11.42578125" style="73" customWidth="1"/>
    <col min="5629" max="5629" width="10.85546875" style="73" customWidth="1"/>
    <col min="5630" max="5630" width="10.7109375" style="73" customWidth="1"/>
    <col min="5631" max="5879" width="9" style="73"/>
    <col min="5880" max="5880" width="49.42578125" style="73" customWidth="1"/>
    <col min="5881" max="5881" width="10.140625" style="73" customWidth="1"/>
    <col min="5882" max="5882" width="13.5703125" style="73" customWidth="1"/>
    <col min="5883" max="5883" width="12.42578125" style="73" customWidth="1"/>
    <col min="5884" max="5884" width="11.42578125" style="73" customWidth="1"/>
    <col min="5885" max="5885" width="10.85546875" style="73" customWidth="1"/>
    <col min="5886" max="5886" width="10.7109375" style="73" customWidth="1"/>
    <col min="5887" max="6135" width="9" style="73"/>
    <col min="6136" max="6136" width="49.42578125" style="73" customWidth="1"/>
    <col min="6137" max="6137" width="10.140625" style="73" customWidth="1"/>
    <col min="6138" max="6138" width="13.5703125" style="73" customWidth="1"/>
    <col min="6139" max="6139" width="12.42578125" style="73" customWidth="1"/>
    <col min="6140" max="6140" width="11.42578125" style="73" customWidth="1"/>
    <col min="6141" max="6141" width="10.85546875" style="73" customWidth="1"/>
    <col min="6142" max="6142" width="10.7109375" style="73" customWidth="1"/>
    <col min="6143" max="6391" width="9" style="73"/>
    <col min="6392" max="6392" width="49.42578125" style="73" customWidth="1"/>
    <col min="6393" max="6393" width="10.140625" style="73" customWidth="1"/>
    <col min="6394" max="6394" width="13.5703125" style="73" customWidth="1"/>
    <col min="6395" max="6395" width="12.42578125" style="73" customWidth="1"/>
    <col min="6396" max="6396" width="11.42578125" style="73" customWidth="1"/>
    <col min="6397" max="6397" width="10.85546875" style="73" customWidth="1"/>
    <col min="6398" max="6398" width="10.7109375" style="73" customWidth="1"/>
    <col min="6399" max="6647" width="9" style="73"/>
    <col min="6648" max="6648" width="49.42578125" style="73" customWidth="1"/>
    <col min="6649" max="6649" width="10.140625" style="73" customWidth="1"/>
    <col min="6650" max="6650" width="13.5703125" style="73" customWidth="1"/>
    <col min="6651" max="6651" width="12.42578125" style="73" customWidth="1"/>
    <col min="6652" max="6652" width="11.42578125" style="73" customWidth="1"/>
    <col min="6653" max="6653" width="10.85546875" style="73" customWidth="1"/>
    <col min="6654" max="6654" width="10.7109375" style="73" customWidth="1"/>
    <col min="6655" max="6903" width="9" style="73"/>
    <col min="6904" max="6904" width="49.42578125" style="73" customWidth="1"/>
    <col min="6905" max="6905" width="10.140625" style="73" customWidth="1"/>
    <col min="6906" max="6906" width="13.5703125" style="73" customWidth="1"/>
    <col min="6907" max="6907" width="12.42578125" style="73" customWidth="1"/>
    <col min="6908" max="6908" width="11.42578125" style="73" customWidth="1"/>
    <col min="6909" max="6909" width="10.85546875" style="73" customWidth="1"/>
    <col min="6910" max="6910" width="10.7109375" style="73" customWidth="1"/>
    <col min="6911" max="7159" width="9" style="73"/>
    <col min="7160" max="7160" width="49.42578125" style="73" customWidth="1"/>
    <col min="7161" max="7161" width="10.140625" style="73" customWidth="1"/>
    <col min="7162" max="7162" width="13.5703125" style="73" customWidth="1"/>
    <col min="7163" max="7163" width="12.42578125" style="73" customWidth="1"/>
    <col min="7164" max="7164" width="11.42578125" style="73" customWidth="1"/>
    <col min="7165" max="7165" width="10.85546875" style="73" customWidth="1"/>
    <col min="7166" max="7166" width="10.7109375" style="73" customWidth="1"/>
    <col min="7167" max="7415" width="9" style="73"/>
    <col min="7416" max="7416" width="49.42578125" style="73" customWidth="1"/>
    <col min="7417" max="7417" width="10.140625" style="73" customWidth="1"/>
    <col min="7418" max="7418" width="13.5703125" style="73" customWidth="1"/>
    <col min="7419" max="7419" width="12.42578125" style="73" customWidth="1"/>
    <col min="7420" max="7420" width="11.42578125" style="73" customWidth="1"/>
    <col min="7421" max="7421" width="10.85546875" style="73" customWidth="1"/>
    <col min="7422" max="7422" width="10.7109375" style="73" customWidth="1"/>
    <col min="7423" max="7671" width="9" style="73"/>
    <col min="7672" max="7672" width="49.42578125" style="73" customWidth="1"/>
    <col min="7673" max="7673" width="10.140625" style="73" customWidth="1"/>
    <col min="7674" max="7674" width="13.5703125" style="73" customWidth="1"/>
    <col min="7675" max="7675" width="12.42578125" style="73" customWidth="1"/>
    <col min="7676" max="7676" width="11.42578125" style="73" customWidth="1"/>
    <col min="7677" max="7677" width="10.85546875" style="73" customWidth="1"/>
    <col min="7678" max="7678" width="10.7109375" style="73" customWidth="1"/>
    <col min="7679" max="7927" width="9" style="73"/>
    <col min="7928" max="7928" width="49.42578125" style="73" customWidth="1"/>
    <col min="7929" max="7929" width="10.140625" style="73" customWidth="1"/>
    <col min="7930" max="7930" width="13.5703125" style="73" customWidth="1"/>
    <col min="7931" max="7931" width="12.42578125" style="73" customWidth="1"/>
    <col min="7932" max="7932" width="11.42578125" style="73" customWidth="1"/>
    <col min="7933" max="7933" width="10.85546875" style="73" customWidth="1"/>
    <col min="7934" max="7934" width="10.7109375" style="73" customWidth="1"/>
    <col min="7935" max="8183" width="9" style="73"/>
    <col min="8184" max="8184" width="49.42578125" style="73" customWidth="1"/>
    <col min="8185" max="8185" width="10.140625" style="73" customWidth="1"/>
    <col min="8186" max="8186" width="13.5703125" style="73" customWidth="1"/>
    <col min="8187" max="8187" width="12.42578125" style="73" customWidth="1"/>
    <col min="8188" max="8188" width="11.42578125" style="73" customWidth="1"/>
    <col min="8189" max="8189" width="10.85546875" style="73" customWidth="1"/>
    <col min="8190" max="8190" width="10.7109375" style="73" customWidth="1"/>
    <col min="8191" max="8439" width="9" style="73"/>
    <col min="8440" max="8440" width="49.42578125" style="73" customWidth="1"/>
    <col min="8441" max="8441" width="10.140625" style="73" customWidth="1"/>
    <col min="8442" max="8442" width="13.5703125" style="73" customWidth="1"/>
    <col min="8443" max="8443" width="12.42578125" style="73" customWidth="1"/>
    <col min="8444" max="8444" width="11.42578125" style="73" customWidth="1"/>
    <col min="8445" max="8445" width="10.85546875" style="73" customWidth="1"/>
    <col min="8446" max="8446" width="10.7109375" style="73" customWidth="1"/>
    <col min="8447" max="8695" width="9" style="73"/>
    <col min="8696" max="8696" width="49.42578125" style="73" customWidth="1"/>
    <col min="8697" max="8697" width="10.140625" style="73" customWidth="1"/>
    <col min="8698" max="8698" width="13.5703125" style="73" customWidth="1"/>
    <col min="8699" max="8699" width="12.42578125" style="73" customWidth="1"/>
    <col min="8700" max="8700" width="11.42578125" style="73" customWidth="1"/>
    <col min="8701" max="8701" width="10.85546875" style="73" customWidth="1"/>
    <col min="8702" max="8702" width="10.7109375" style="73" customWidth="1"/>
    <col min="8703" max="8951" width="9" style="73"/>
    <col min="8952" max="8952" width="49.42578125" style="73" customWidth="1"/>
    <col min="8953" max="8953" width="10.140625" style="73" customWidth="1"/>
    <col min="8954" max="8954" width="13.5703125" style="73" customWidth="1"/>
    <col min="8955" max="8955" width="12.42578125" style="73" customWidth="1"/>
    <col min="8956" max="8956" width="11.42578125" style="73" customWidth="1"/>
    <col min="8957" max="8957" width="10.85546875" style="73" customWidth="1"/>
    <col min="8958" max="8958" width="10.7109375" style="73" customWidth="1"/>
    <col min="8959" max="9207" width="9" style="73"/>
    <col min="9208" max="9208" width="49.42578125" style="73" customWidth="1"/>
    <col min="9209" max="9209" width="10.140625" style="73" customWidth="1"/>
    <col min="9210" max="9210" width="13.5703125" style="73" customWidth="1"/>
    <col min="9211" max="9211" width="12.42578125" style="73" customWidth="1"/>
    <col min="9212" max="9212" width="11.42578125" style="73" customWidth="1"/>
    <col min="9213" max="9213" width="10.85546875" style="73" customWidth="1"/>
    <col min="9214" max="9214" width="10.7109375" style="73" customWidth="1"/>
    <col min="9215" max="9463" width="9" style="73"/>
    <col min="9464" max="9464" width="49.42578125" style="73" customWidth="1"/>
    <col min="9465" max="9465" width="10.140625" style="73" customWidth="1"/>
    <col min="9466" max="9466" width="13.5703125" style="73" customWidth="1"/>
    <col min="9467" max="9467" width="12.42578125" style="73" customWidth="1"/>
    <col min="9468" max="9468" width="11.42578125" style="73" customWidth="1"/>
    <col min="9469" max="9469" width="10.85546875" style="73" customWidth="1"/>
    <col min="9470" max="9470" width="10.7109375" style="73" customWidth="1"/>
    <col min="9471" max="9719" width="9" style="73"/>
    <col min="9720" max="9720" width="49.42578125" style="73" customWidth="1"/>
    <col min="9721" max="9721" width="10.140625" style="73" customWidth="1"/>
    <col min="9722" max="9722" width="13.5703125" style="73" customWidth="1"/>
    <col min="9723" max="9723" width="12.42578125" style="73" customWidth="1"/>
    <col min="9724" max="9724" width="11.42578125" style="73" customWidth="1"/>
    <col min="9725" max="9725" width="10.85546875" style="73" customWidth="1"/>
    <col min="9726" max="9726" width="10.7109375" style="73" customWidth="1"/>
    <col min="9727" max="9975" width="9" style="73"/>
    <col min="9976" max="9976" width="49.42578125" style="73" customWidth="1"/>
    <col min="9977" max="9977" width="10.140625" style="73" customWidth="1"/>
    <col min="9978" max="9978" width="13.5703125" style="73" customWidth="1"/>
    <col min="9979" max="9979" width="12.42578125" style="73" customWidth="1"/>
    <col min="9980" max="9980" width="11.42578125" style="73" customWidth="1"/>
    <col min="9981" max="9981" width="10.85546875" style="73" customWidth="1"/>
    <col min="9982" max="9982" width="10.7109375" style="73" customWidth="1"/>
    <col min="9983" max="10231" width="9" style="73"/>
    <col min="10232" max="10232" width="49.42578125" style="73" customWidth="1"/>
    <col min="10233" max="10233" width="10.140625" style="73" customWidth="1"/>
    <col min="10234" max="10234" width="13.5703125" style="73" customWidth="1"/>
    <col min="10235" max="10235" width="12.42578125" style="73" customWidth="1"/>
    <col min="10236" max="10236" width="11.42578125" style="73" customWidth="1"/>
    <col min="10237" max="10237" width="10.85546875" style="73" customWidth="1"/>
    <col min="10238" max="10238" width="10.7109375" style="73" customWidth="1"/>
    <col min="10239" max="10487" width="9" style="73"/>
    <col min="10488" max="10488" width="49.42578125" style="73" customWidth="1"/>
    <col min="10489" max="10489" width="10.140625" style="73" customWidth="1"/>
    <col min="10490" max="10490" width="13.5703125" style="73" customWidth="1"/>
    <col min="10491" max="10491" width="12.42578125" style="73" customWidth="1"/>
    <col min="10492" max="10492" width="11.42578125" style="73" customWidth="1"/>
    <col min="10493" max="10493" width="10.85546875" style="73" customWidth="1"/>
    <col min="10494" max="10494" width="10.7109375" style="73" customWidth="1"/>
    <col min="10495" max="10743" width="9" style="73"/>
    <col min="10744" max="10744" width="49.42578125" style="73" customWidth="1"/>
    <col min="10745" max="10745" width="10.140625" style="73" customWidth="1"/>
    <col min="10746" max="10746" width="13.5703125" style="73" customWidth="1"/>
    <col min="10747" max="10747" width="12.42578125" style="73" customWidth="1"/>
    <col min="10748" max="10748" width="11.42578125" style="73" customWidth="1"/>
    <col min="10749" max="10749" width="10.85546875" style="73" customWidth="1"/>
    <col min="10750" max="10750" width="10.7109375" style="73" customWidth="1"/>
    <col min="10751" max="10999" width="9" style="73"/>
    <col min="11000" max="11000" width="49.42578125" style="73" customWidth="1"/>
    <col min="11001" max="11001" width="10.140625" style="73" customWidth="1"/>
    <col min="11002" max="11002" width="13.5703125" style="73" customWidth="1"/>
    <col min="11003" max="11003" width="12.42578125" style="73" customWidth="1"/>
    <col min="11004" max="11004" width="11.42578125" style="73" customWidth="1"/>
    <col min="11005" max="11005" width="10.85546875" style="73" customWidth="1"/>
    <col min="11006" max="11006" width="10.7109375" style="73" customWidth="1"/>
    <col min="11007" max="11255" width="9" style="73"/>
    <col min="11256" max="11256" width="49.42578125" style="73" customWidth="1"/>
    <col min="11257" max="11257" width="10.140625" style="73" customWidth="1"/>
    <col min="11258" max="11258" width="13.5703125" style="73" customWidth="1"/>
    <col min="11259" max="11259" width="12.42578125" style="73" customWidth="1"/>
    <col min="11260" max="11260" width="11.42578125" style="73" customWidth="1"/>
    <col min="11261" max="11261" width="10.85546875" style="73" customWidth="1"/>
    <col min="11262" max="11262" width="10.7109375" style="73" customWidth="1"/>
    <col min="11263" max="11511" width="9" style="73"/>
    <col min="11512" max="11512" width="49.42578125" style="73" customWidth="1"/>
    <col min="11513" max="11513" width="10.140625" style="73" customWidth="1"/>
    <col min="11514" max="11514" width="13.5703125" style="73" customWidth="1"/>
    <col min="11515" max="11515" width="12.42578125" style="73" customWidth="1"/>
    <col min="11516" max="11516" width="11.42578125" style="73" customWidth="1"/>
    <col min="11517" max="11517" width="10.85546875" style="73" customWidth="1"/>
    <col min="11518" max="11518" width="10.7109375" style="73" customWidth="1"/>
    <col min="11519" max="11767" width="9" style="73"/>
    <col min="11768" max="11768" width="49.42578125" style="73" customWidth="1"/>
    <col min="11769" max="11769" width="10.140625" style="73" customWidth="1"/>
    <col min="11770" max="11770" width="13.5703125" style="73" customWidth="1"/>
    <col min="11771" max="11771" width="12.42578125" style="73" customWidth="1"/>
    <col min="11772" max="11772" width="11.42578125" style="73" customWidth="1"/>
    <col min="11773" max="11773" width="10.85546875" style="73" customWidth="1"/>
    <col min="11774" max="11774" width="10.7109375" style="73" customWidth="1"/>
    <col min="11775" max="12023" width="9" style="73"/>
    <col min="12024" max="12024" width="49.42578125" style="73" customWidth="1"/>
    <col min="12025" max="12025" width="10.140625" style="73" customWidth="1"/>
    <col min="12026" max="12026" width="13.5703125" style="73" customWidth="1"/>
    <col min="12027" max="12027" width="12.42578125" style="73" customWidth="1"/>
    <col min="12028" max="12028" width="11.42578125" style="73" customWidth="1"/>
    <col min="12029" max="12029" width="10.85546875" style="73" customWidth="1"/>
    <col min="12030" max="12030" width="10.7109375" style="73" customWidth="1"/>
    <col min="12031" max="12279" width="9" style="73"/>
    <col min="12280" max="12280" width="49.42578125" style="73" customWidth="1"/>
    <col min="12281" max="12281" width="10.140625" style="73" customWidth="1"/>
    <col min="12282" max="12282" width="13.5703125" style="73" customWidth="1"/>
    <col min="12283" max="12283" width="12.42578125" style="73" customWidth="1"/>
    <col min="12284" max="12284" width="11.42578125" style="73" customWidth="1"/>
    <col min="12285" max="12285" width="10.85546875" style="73" customWidth="1"/>
    <col min="12286" max="12286" width="10.7109375" style="73" customWidth="1"/>
    <col min="12287" max="12535" width="9" style="73"/>
    <col min="12536" max="12536" width="49.42578125" style="73" customWidth="1"/>
    <col min="12537" max="12537" width="10.140625" style="73" customWidth="1"/>
    <col min="12538" max="12538" width="13.5703125" style="73" customWidth="1"/>
    <col min="12539" max="12539" width="12.42578125" style="73" customWidth="1"/>
    <col min="12540" max="12540" width="11.42578125" style="73" customWidth="1"/>
    <col min="12541" max="12541" width="10.85546875" style="73" customWidth="1"/>
    <col min="12542" max="12542" width="10.7109375" style="73" customWidth="1"/>
    <col min="12543" max="12791" width="9" style="73"/>
    <col min="12792" max="12792" width="49.42578125" style="73" customWidth="1"/>
    <col min="12793" max="12793" width="10.140625" style="73" customWidth="1"/>
    <col min="12794" max="12794" width="13.5703125" style="73" customWidth="1"/>
    <col min="12795" max="12795" width="12.42578125" style="73" customWidth="1"/>
    <col min="12796" max="12796" width="11.42578125" style="73" customWidth="1"/>
    <col min="12797" max="12797" width="10.85546875" style="73" customWidth="1"/>
    <col min="12798" max="12798" width="10.7109375" style="73" customWidth="1"/>
    <col min="12799" max="13047" width="9" style="73"/>
    <col min="13048" max="13048" width="49.42578125" style="73" customWidth="1"/>
    <col min="13049" max="13049" width="10.140625" style="73" customWidth="1"/>
    <col min="13050" max="13050" width="13.5703125" style="73" customWidth="1"/>
    <col min="13051" max="13051" width="12.42578125" style="73" customWidth="1"/>
    <col min="13052" max="13052" width="11.42578125" style="73" customWidth="1"/>
    <col min="13053" max="13053" width="10.85546875" style="73" customWidth="1"/>
    <col min="13054" max="13054" width="10.7109375" style="73" customWidth="1"/>
    <col min="13055" max="13303" width="9" style="73"/>
    <col min="13304" max="13304" width="49.42578125" style="73" customWidth="1"/>
    <col min="13305" max="13305" width="10.140625" style="73" customWidth="1"/>
    <col min="13306" max="13306" width="13.5703125" style="73" customWidth="1"/>
    <col min="13307" max="13307" width="12.42578125" style="73" customWidth="1"/>
    <col min="13308" max="13308" width="11.42578125" style="73" customWidth="1"/>
    <col min="13309" max="13309" width="10.85546875" style="73" customWidth="1"/>
    <col min="13310" max="13310" width="10.7109375" style="73" customWidth="1"/>
    <col min="13311" max="13559" width="9" style="73"/>
    <col min="13560" max="13560" width="49.42578125" style="73" customWidth="1"/>
    <col min="13561" max="13561" width="10.140625" style="73" customWidth="1"/>
    <col min="13562" max="13562" width="13.5703125" style="73" customWidth="1"/>
    <col min="13563" max="13563" width="12.42578125" style="73" customWidth="1"/>
    <col min="13564" max="13564" width="11.42578125" style="73" customWidth="1"/>
    <col min="13565" max="13565" width="10.85546875" style="73" customWidth="1"/>
    <col min="13566" max="13566" width="10.7109375" style="73" customWidth="1"/>
    <col min="13567" max="13815" width="9" style="73"/>
    <col min="13816" max="13816" width="49.42578125" style="73" customWidth="1"/>
    <col min="13817" max="13817" width="10.140625" style="73" customWidth="1"/>
    <col min="13818" max="13818" width="13.5703125" style="73" customWidth="1"/>
    <col min="13819" max="13819" width="12.42578125" style="73" customWidth="1"/>
    <col min="13820" max="13820" width="11.42578125" style="73" customWidth="1"/>
    <col min="13821" max="13821" width="10.85546875" style="73" customWidth="1"/>
    <col min="13822" max="13822" width="10.7109375" style="73" customWidth="1"/>
    <col min="13823" max="14071" width="9" style="73"/>
    <col min="14072" max="14072" width="49.42578125" style="73" customWidth="1"/>
    <col min="14073" max="14073" width="10.140625" style="73" customWidth="1"/>
    <col min="14074" max="14074" width="13.5703125" style="73" customWidth="1"/>
    <col min="14075" max="14075" width="12.42578125" style="73" customWidth="1"/>
    <col min="14076" max="14076" width="11.42578125" style="73" customWidth="1"/>
    <col min="14077" max="14077" width="10.85546875" style="73" customWidth="1"/>
    <col min="14078" max="14078" width="10.7109375" style="73" customWidth="1"/>
    <col min="14079" max="14327" width="9" style="73"/>
    <col min="14328" max="14328" width="49.42578125" style="73" customWidth="1"/>
    <col min="14329" max="14329" width="10.140625" style="73" customWidth="1"/>
    <col min="14330" max="14330" width="13.5703125" style="73" customWidth="1"/>
    <col min="14331" max="14331" width="12.42578125" style="73" customWidth="1"/>
    <col min="14332" max="14332" width="11.42578125" style="73" customWidth="1"/>
    <col min="14333" max="14333" width="10.85546875" style="73" customWidth="1"/>
    <col min="14334" max="14334" width="10.7109375" style="73" customWidth="1"/>
    <col min="14335" max="14583" width="9" style="73"/>
    <col min="14584" max="14584" width="49.42578125" style="73" customWidth="1"/>
    <col min="14585" max="14585" width="10.140625" style="73" customWidth="1"/>
    <col min="14586" max="14586" width="13.5703125" style="73" customWidth="1"/>
    <col min="14587" max="14587" width="12.42578125" style="73" customWidth="1"/>
    <col min="14588" max="14588" width="11.42578125" style="73" customWidth="1"/>
    <col min="14589" max="14589" width="10.85546875" style="73" customWidth="1"/>
    <col min="14590" max="14590" width="10.7109375" style="73" customWidth="1"/>
    <col min="14591" max="14839" width="9" style="73"/>
    <col min="14840" max="14840" width="49.42578125" style="73" customWidth="1"/>
    <col min="14841" max="14841" width="10.140625" style="73" customWidth="1"/>
    <col min="14842" max="14842" width="13.5703125" style="73" customWidth="1"/>
    <col min="14843" max="14843" width="12.42578125" style="73" customWidth="1"/>
    <col min="14844" max="14844" width="11.42578125" style="73" customWidth="1"/>
    <col min="14845" max="14845" width="10.85546875" style="73" customWidth="1"/>
    <col min="14846" max="14846" width="10.7109375" style="73" customWidth="1"/>
    <col min="14847" max="15095" width="9" style="73"/>
    <col min="15096" max="15096" width="49.42578125" style="73" customWidth="1"/>
    <col min="15097" max="15097" width="10.140625" style="73" customWidth="1"/>
    <col min="15098" max="15098" width="13.5703125" style="73" customWidth="1"/>
    <col min="15099" max="15099" width="12.42578125" style="73" customWidth="1"/>
    <col min="15100" max="15100" width="11.42578125" style="73" customWidth="1"/>
    <col min="15101" max="15101" width="10.85546875" style="73" customWidth="1"/>
    <col min="15102" max="15102" width="10.7109375" style="73" customWidth="1"/>
    <col min="15103" max="15351" width="9" style="73"/>
    <col min="15352" max="15352" width="49.42578125" style="73" customWidth="1"/>
    <col min="15353" max="15353" width="10.140625" style="73" customWidth="1"/>
    <col min="15354" max="15354" width="13.5703125" style="73" customWidth="1"/>
    <col min="15355" max="15355" width="12.42578125" style="73" customWidth="1"/>
    <col min="15356" max="15356" width="11.42578125" style="73" customWidth="1"/>
    <col min="15357" max="15357" width="10.85546875" style="73" customWidth="1"/>
    <col min="15358" max="15358" width="10.7109375" style="73" customWidth="1"/>
    <col min="15359" max="15607" width="9" style="73"/>
    <col min="15608" max="15608" width="49.42578125" style="73" customWidth="1"/>
    <col min="15609" max="15609" width="10.140625" style="73" customWidth="1"/>
    <col min="15610" max="15610" width="13.5703125" style="73" customWidth="1"/>
    <col min="15611" max="15611" width="12.42578125" style="73" customWidth="1"/>
    <col min="15612" max="15612" width="11.42578125" style="73" customWidth="1"/>
    <col min="15613" max="15613" width="10.85546875" style="73" customWidth="1"/>
    <col min="15614" max="15614" width="10.7109375" style="73" customWidth="1"/>
    <col min="15615" max="15863" width="9" style="73"/>
    <col min="15864" max="15864" width="49.42578125" style="73" customWidth="1"/>
    <col min="15865" max="15865" width="10.140625" style="73" customWidth="1"/>
    <col min="15866" max="15866" width="13.5703125" style="73" customWidth="1"/>
    <col min="15867" max="15867" width="12.42578125" style="73" customWidth="1"/>
    <col min="15868" max="15868" width="11.42578125" style="73" customWidth="1"/>
    <col min="15869" max="15869" width="10.85546875" style="73" customWidth="1"/>
    <col min="15870" max="15870" width="10.7109375" style="73" customWidth="1"/>
    <col min="15871" max="16119" width="9" style="73"/>
    <col min="16120" max="16120" width="49.42578125" style="73" customWidth="1"/>
    <col min="16121" max="16121" width="10.140625" style="73" customWidth="1"/>
    <col min="16122" max="16122" width="13.5703125" style="73" customWidth="1"/>
    <col min="16123" max="16123" width="12.42578125" style="73" customWidth="1"/>
    <col min="16124" max="16124" width="11.42578125" style="73" customWidth="1"/>
    <col min="16125" max="16125" width="10.85546875" style="73" customWidth="1"/>
    <col min="16126" max="16126" width="10.7109375" style="73" customWidth="1"/>
    <col min="16127" max="16384" width="9" style="73"/>
  </cols>
  <sheetData>
    <row r="1" spans="1:9" ht="18" x14ac:dyDescent="0.2">
      <c r="A1" s="183" t="s">
        <v>178</v>
      </c>
      <c r="B1" s="183"/>
      <c r="C1" s="183"/>
      <c r="D1" s="183"/>
      <c r="E1" s="183"/>
      <c r="F1" s="183"/>
      <c r="I1" s="73"/>
    </row>
    <row r="2" spans="1:9" x14ac:dyDescent="0.2">
      <c r="A2" s="184"/>
      <c r="B2" s="184"/>
      <c r="C2" s="184"/>
      <c r="D2" s="184"/>
      <c r="E2" s="184"/>
      <c r="F2" s="184"/>
      <c r="I2" s="73"/>
    </row>
    <row r="4" spans="1:9" ht="25.5" x14ac:dyDescent="0.2">
      <c r="A4" s="76" t="s">
        <v>183</v>
      </c>
      <c r="B4" s="74" t="s">
        <v>179</v>
      </c>
      <c r="C4" s="74" t="s">
        <v>180</v>
      </c>
      <c r="D4" s="75" t="s">
        <v>181</v>
      </c>
      <c r="E4" s="75" t="s">
        <v>182</v>
      </c>
      <c r="F4" s="73"/>
      <c r="I4" s="73"/>
    </row>
    <row r="5" spans="1:9" x14ac:dyDescent="0.2">
      <c r="A5" s="84" t="s">
        <v>184</v>
      </c>
      <c r="B5" s="86" t="s">
        <v>179</v>
      </c>
      <c r="C5" s="77">
        <v>2</v>
      </c>
      <c r="D5" s="78">
        <v>0</v>
      </c>
      <c r="E5" s="78">
        <f>C5*D5</f>
        <v>0</v>
      </c>
      <c r="F5" s="73"/>
      <c r="I5" s="73"/>
    </row>
    <row r="6" spans="1:9" x14ac:dyDescent="0.2">
      <c r="A6" s="84" t="s">
        <v>185</v>
      </c>
      <c r="B6" s="86" t="s">
        <v>179</v>
      </c>
      <c r="C6" s="77">
        <v>2</v>
      </c>
      <c r="D6" s="78">
        <v>0</v>
      </c>
      <c r="E6" s="78">
        <f t="shared" ref="E6:E11" si="0">C6*D6</f>
        <v>0</v>
      </c>
      <c r="F6" s="73"/>
      <c r="I6" s="73"/>
    </row>
    <row r="7" spans="1:9" ht="76.5" x14ac:dyDescent="0.2">
      <c r="A7" s="84" t="s">
        <v>186</v>
      </c>
      <c r="B7" s="86" t="s">
        <v>179</v>
      </c>
      <c r="C7" s="77">
        <v>2</v>
      </c>
      <c r="D7" s="78">
        <v>0</v>
      </c>
      <c r="E7" s="78">
        <f t="shared" si="0"/>
        <v>0</v>
      </c>
      <c r="F7" s="73"/>
      <c r="I7" s="73"/>
    </row>
    <row r="8" spans="1:9" ht="63.75" x14ac:dyDescent="0.2">
      <c r="A8" s="84" t="s">
        <v>187</v>
      </c>
      <c r="B8" s="86" t="s">
        <v>179</v>
      </c>
      <c r="C8" s="77">
        <v>2</v>
      </c>
      <c r="D8" s="78">
        <v>0</v>
      </c>
      <c r="E8" s="78">
        <f t="shared" si="0"/>
        <v>0</v>
      </c>
      <c r="F8" s="73"/>
      <c r="I8" s="73"/>
    </row>
    <row r="9" spans="1:9" ht="114.75" x14ac:dyDescent="0.2">
      <c r="A9" s="84" t="s">
        <v>188</v>
      </c>
      <c r="B9" s="86" t="s">
        <v>191</v>
      </c>
      <c r="C9" s="77">
        <v>2</v>
      </c>
      <c r="D9" s="78">
        <v>0</v>
      </c>
      <c r="E9" s="78">
        <f t="shared" si="0"/>
        <v>0</v>
      </c>
      <c r="F9" s="73"/>
      <c r="I9" s="73"/>
    </row>
    <row r="10" spans="1:9" ht="51" x14ac:dyDescent="0.2">
      <c r="A10" s="84" t="s">
        <v>189</v>
      </c>
      <c r="B10" s="86" t="s">
        <v>191</v>
      </c>
      <c r="C10" s="77">
        <v>2</v>
      </c>
      <c r="D10" s="78">
        <v>0</v>
      </c>
      <c r="E10" s="78">
        <f t="shared" si="0"/>
        <v>0</v>
      </c>
      <c r="F10" s="73"/>
      <c r="I10" s="73"/>
    </row>
    <row r="11" spans="1:9" ht="38.25" x14ac:dyDescent="0.2">
      <c r="A11" s="85" t="s">
        <v>190</v>
      </c>
      <c r="B11" s="86" t="s">
        <v>179</v>
      </c>
      <c r="C11" s="77">
        <v>2</v>
      </c>
      <c r="D11" s="78">
        <v>0</v>
      </c>
      <c r="E11" s="78">
        <f t="shared" si="0"/>
        <v>0</v>
      </c>
      <c r="F11" s="73"/>
      <c r="I11" s="73"/>
    </row>
    <row r="12" spans="1:9" x14ac:dyDescent="0.2">
      <c r="A12" s="185" t="s">
        <v>192</v>
      </c>
      <c r="B12" s="186"/>
      <c r="C12" s="186"/>
      <c r="D12" s="187"/>
      <c r="E12" s="80">
        <f>SUM(E5:E11)</f>
        <v>0</v>
      </c>
      <c r="F12" s="79"/>
      <c r="I12" s="73"/>
    </row>
    <row r="13" spans="1:9" x14ac:dyDescent="0.2">
      <c r="A13" s="185" t="s">
        <v>193</v>
      </c>
      <c r="B13" s="186"/>
      <c r="C13" s="186"/>
      <c r="D13" s="187"/>
      <c r="E13" s="80">
        <f>E12/12</f>
        <v>0</v>
      </c>
      <c r="F13" s="79"/>
      <c r="I13" s="73"/>
    </row>
    <row r="14" spans="1:9" x14ac:dyDescent="0.2">
      <c r="F14" s="73"/>
      <c r="I14" s="73"/>
    </row>
  </sheetData>
  <mergeCells count="4">
    <mergeCell ref="A1:F1"/>
    <mergeCell ref="A2:F2"/>
    <mergeCell ref="A12:D12"/>
    <mergeCell ref="A13:D1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Operador Caldeira</vt:lpstr>
      <vt:lpstr>INSUMOS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Caroline Poletto</cp:lastModifiedBy>
  <cp:lastPrinted>2019-12-03T13:46:40Z</cp:lastPrinted>
  <dcterms:created xsi:type="dcterms:W3CDTF">2018-01-23T13:02:07Z</dcterms:created>
  <dcterms:modified xsi:type="dcterms:W3CDTF">2019-12-23T19:16:44Z</dcterms:modified>
</cp:coreProperties>
</file>